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2120" windowHeight="8445"/>
  </bookViews>
  <sheets>
    <sheet name="Munka1" sheetId="1" r:id="rId1"/>
  </sheets>
  <definedNames>
    <definedName name="_xlnm.Print_Area" localSheetId="0">Munka1!$A$1:$AB$66</definedName>
  </definedNames>
  <calcPr calcId="124519"/>
</workbook>
</file>

<file path=xl/calcChain.xml><?xml version="1.0" encoding="utf-8"?>
<calcChain xmlns="http://schemas.openxmlformats.org/spreadsheetml/2006/main">
  <c r="Y25" i="1"/>
  <c r="Z25"/>
  <c r="W25"/>
  <c r="X25"/>
  <c r="V25"/>
  <c r="S25"/>
  <c r="T25"/>
  <c r="R25"/>
  <c r="Q25"/>
  <c r="Q47"/>
  <c r="N47"/>
  <c r="K47"/>
  <c r="G20"/>
  <c r="D47"/>
  <c r="F47"/>
  <c r="C47"/>
  <c r="C25"/>
  <c r="AA65"/>
  <c r="G65"/>
  <c r="I65"/>
  <c r="O65"/>
  <c r="E22"/>
  <c r="T31"/>
  <c r="N33"/>
  <c r="K33"/>
  <c r="S33"/>
  <c r="Q33"/>
  <c r="R47"/>
  <c r="S47"/>
  <c r="V47"/>
  <c r="W47"/>
  <c r="X47"/>
  <c r="Y47"/>
  <c r="Z47"/>
  <c r="AB47"/>
  <c r="P47"/>
  <c r="U46"/>
  <c r="AA46"/>
  <c r="G46"/>
  <c r="I46"/>
  <c r="O46"/>
  <c r="T42"/>
  <c r="T47"/>
  <c r="E42"/>
  <c r="E47" s="1"/>
  <c r="D39"/>
  <c r="E39"/>
  <c r="F39"/>
  <c r="H39"/>
  <c r="J39"/>
  <c r="K39"/>
  <c r="L39"/>
  <c r="M39"/>
  <c r="N39"/>
  <c r="P39"/>
  <c r="Q39"/>
  <c r="R39"/>
  <c r="S39"/>
  <c r="T39"/>
  <c r="V39"/>
  <c r="W39"/>
  <c r="X39"/>
  <c r="Y39"/>
  <c r="Z39"/>
  <c r="AB39"/>
  <c r="U38"/>
  <c r="U37"/>
  <c r="AA37"/>
  <c r="G37"/>
  <c r="I37"/>
  <c r="O37"/>
  <c r="U35"/>
  <c r="AA35"/>
  <c r="G35"/>
  <c r="I35"/>
  <c r="C32"/>
  <c r="C39"/>
  <c r="AA38"/>
  <c r="G38"/>
  <c r="I38"/>
  <c r="O38"/>
  <c r="U36"/>
  <c r="AA36"/>
  <c r="G36"/>
  <c r="I36"/>
  <c r="O36"/>
  <c r="U34"/>
  <c r="AA34"/>
  <c r="G34"/>
  <c r="I34"/>
  <c r="O34"/>
  <c r="U33"/>
  <c r="AA33"/>
  <c r="G33"/>
  <c r="I33"/>
  <c r="O33"/>
  <c r="U32"/>
  <c r="AA32"/>
  <c r="G32"/>
  <c r="I32"/>
  <c r="O32"/>
  <c r="U31"/>
  <c r="AA31"/>
  <c r="G31"/>
  <c r="G39" s="1"/>
  <c r="I31"/>
  <c r="O31"/>
  <c r="D25"/>
  <c r="E25"/>
  <c r="F25"/>
  <c r="H25"/>
  <c r="J25"/>
  <c r="K25"/>
  <c r="L25"/>
  <c r="M25"/>
  <c r="N25"/>
  <c r="P25"/>
  <c r="AB25"/>
  <c r="U21"/>
  <c r="G21"/>
  <c r="G25" s="1"/>
  <c r="I21"/>
  <c r="O21"/>
  <c r="G22"/>
  <c r="I22"/>
  <c r="O22"/>
  <c r="G23"/>
  <c r="I23"/>
  <c r="O23"/>
  <c r="G24"/>
  <c r="I24"/>
  <c r="O24"/>
  <c r="U23"/>
  <c r="U24"/>
  <c r="AA24"/>
  <c r="AB52"/>
  <c r="Z52"/>
  <c r="Y52"/>
  <c r="X52"/>
  <c r="W52"/>
  <c r="V52"/>
  <c r="S52"/>
  <c r="R52"/>
  <c r="Q52"/>
  <c r="P52"/>
  <c r="N52"/>
  <c r="M52"/>
  <c r="L52"/>
  <c r="K52"/>
  <c r="J52"/>
  <c r="H52"/>
  <c r="F52"/>
  <c r="D52"/>
  <c r="C52"/>
  <c r="U51"/>
  <c r="AA51"/>
  <c r="G51"/>
  <c r="I51"/>
  <c r="O51"/>
  <c r="T50"/>
  <c r="T52"/>
  <c r="E52"/>
  <c r="U49"/>
  <c r="G49"/>
  <c r="U22"/>
  <c r="AA22"/>
  <c r="AA23"/>
  <c r="U20"/>
  <c r="U25" s="1"/>
  <c r="U63" s="1"/>
  <c r="U66" s="1"/>
  <c r="U27"/>
  <c r="AB29"/>
  <c r="Z29"/>
  <c r="Y29"/>
  <c r="X29"/>
  <c r="W29"/>
  <c r="V29"/>
  <c r="T29"/>
  <c r="S29"/>
  <c r="R29"/>
  <c r="Q29"/>
  <c r="P29"/>
  <c r="N29"/>
  <c r="M29"/>
  <c r="L29"/>
  <c r="K29"/>
  <c r="J29"/>
  <c r="H29"/>
  <c r="F29"/>
  <c r="E29"/>
  <c r="D29"/>
  <c r="C29"/>
  <c r="U28"/>
  <c r="U29"/>
  <c r="G28"/>
  <c r="I28"/>
  <c r="O28"/>
  <c r="AA27"/>
  <c r="G27"/>
  <c r="G29"/>
  <c r="D62"/>
  <c r="E62"/>
  <c r="F62"/>
  <c r="H62"/>
  <c r="J62"/>
  <c r="K62"/>
  <c r="L62"/>
  <c r="M62"/>
  <c r="N62"/>
  <c r="P62"/>
  <c r="Q62"/>
  <c r="R62"/>
  <c r="S62"/>
  <c r="T62"/>
  <c r="V62"/>
  <c r="W62"/>
  <c r="X62"/>
  <c r="Y62"/>
  <c r="Z62"/>
  <c r="AB62"/>
  <c r="C62"/>
  <c r="U61"/>
  <c r="AA61"/>
  <c r="G61"/>
  <c r="I61"/>
  <c r="O61"/>
  <c r="U60"/>
  <c r="U62"/>
  <c r="AA60"/>
  <c r="G60"/>
  <c r="I60"/>
  <c r="O60"/>
  <c r="AA59"/>
  <c r="AA62"/>
  <c r="G59"/>
  <c r="G62"/>
  <c r="D57"/>
  <c r="E57"/>
  <c r="F57"/>
  <c r="H57"/>
  <c r="J57"/>
  <c r="K57"/>
  <c r="L57"/>
  <c r="M57"/>
  <c r="N57"/>
  <c r="P57"/>
  <c r="Q57"/>
  <c r="R57"/>
  <c r="S57"/>
  <c r="T57"/>
  <c r="V57"/>
  <c r="W57"/>
  <c r="X57"/>
  <c r="Y57"/>
  <c r="Z57"/>
  <c r="C57"/>
  <c r="AA56"/>
  <c r="G56"/>
  <c r="I56"/>
  <c r="O56"/>
  <c r="U44"/>
  <c r="AA44"/>
  <c r="U45"/>
  <c r="AA45"/>
  <c r="U42"/>
  <c r="AA42"/>
  <c r="G44"/>
  <c r="I44"/>
  <c r="O44"/>
  <c r="G45"/>
  <c r="I45"/>
  <c r="O45"/>
  <c r="G42"/>
  <c r="I42"/>
  <c r="G43"/>
  <c r="I43"/>
  <c r="G41"/>
  <c r="G47" s="1"/>
  <c r="I41"/>
  <c r="O41"/>
  <c r="G54"/>
  <c r="G55"/>
  <c r="H47"/>
  <c r="I54"/>
  <c r="I55"/>
  <c r="J47"/>
  <c r="L47"/>
  <c r="M47"/>
  <c r="O54"/>
  <c r="O55"/>
  <c r="U41"/>
  <c r="U43"/>
  <c r="U54"/>
  <c r="U55"/>
  <c r="AA41"/>
  <c r="AA43"/>
  <c r="AA54"/>
  <c r="AA55"/>
  <c r="AB57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O43"/>
  <c r="I59"/>
  <c r="I20"/>
  <c r="I25"/>
  <c r="AA20"/>
  <c r="AA25" s="1"/>
  <c r="AA63" s="1"/>
  <c r="I27"/>
  <c r="AA28"/>
  <c r="AA29"/>
  <c r="U57"/>
  <c r="I57"/>
  <c r="G57"/>
  <c r="O57"/>
  <c r="AA57"/>
  <c r="O42"/>
  <c r="I29"/>
  <c r="O27"/>
  <c r="O29"/>
  <c r="O59"/>
  <c r="O62"/>
  <c r="I62"/>
  <c r="O20"/>
  <c r="O25"/>
  <c r="AA21"/>
  <c r="I49"/>
  <c r="AA49"/>
  <c r="G50"/>
  <c r="I50"/>
  <c r="O50"/>
  <c r="U50"/>
  <c r="AA50"/>
  <c r="I52"/>
  <c r="O49"/>
  <c r="O52"/>
  <c r="AA52"/>
  <c r="U52"/>
  <c r="G52"/>
  <c r="AB63"/>
  <c r="AB66" s="1"/>
  <c r="AA39"/>
  <c r="U39"/>
  <c r="AA47"/>
  <c r="U47"/>
  <c r="K63"/>
  <c r="K66" s="1"/>
  <c r="T63"/>
  <c r="T66" s="1"/>
  <c r="X63"/>
  <c r="X66" s="1"/>
  <c r="Y63"/>
  <c r="Y66" s="1"/>
  <c r="C63"/>
  <c r="C66" s="1"/>
  <c r="Z63"/>
  <c r="Z66" s="1"/>
  <c r="W63"/>
  <c r="W66" s="1"/>
  <c r="V63"/>
  <c r="V66" s="1"/>
  <c r="S63"/>
  <c r="S66" s="1"/>
  <c r="R63"/>
  <c r="R66" s="1"/>
  <c r="Q63"/>
  <c r="Q66" s="1"/>
  <c r="P63"/>
  <c r="P66" s="1"/>
  <c r="N63"/>
  <c r="N66" s="1"/>
  <c r="M63"/>
  <c r="M66" s="1"/>
  <c r="L63"/>
  <c r="L66" s="1"/>
  <c r="J63"/>
  <c r="J66" s="1"/>
  <c r="H63"/>
  <c r="H66" s="1"/>
  <c r="F63"/>
  <c r="F66" s="1"/>
  <c r="D63"/>
  <c r="D66" s="1"/>
  <c r="O35"/>
  <c r="O39"/>
  <c r="I39"/>
  <c r="G63" l="1"/>
  <c r="I47"/>
  <c r="E63"/>
  <c r="E66" s="1"/>
  <c r="G66"/>
  <c r="AA66"/>
  <c r="O47" l="1"/>
  <c r="O63" s="1"/>
  <c r="O66" s="1"/>
  <c r="I63"/>
  <c r="I66" s="1"/>
</calcChain>
</file>

<file path=xl/sharedStrings.xml><?xml version="1.0" encoding="utf-8"?>
<sst xmlns="http://schemas.openxmlformats.org/spreadsheetml/2006/main" count="172" uniqueCount="137">
  <si>
    <t xml:space="preserve">2. számú melléklet </t>
  </si>
  <si>
    <t>Kimutatás</t>
  </si>
  <si>
    <t>ezer Ft</t>
  </si>
  <si>
    <t>Működési kiadások</t>
  </si>
  <si>
    <t>Intézményi működési bevételek</t>
  </si>
  <si>
    <t>Munka-</t>
  </si>
  <si>
    <t>Dologi és egyéb folyó kiadások</t>
  </si>
  <si>
    <t>Dologi kiadásból céljellegű élelmezés áfá-val</t>
  </si>
  <si>
    <t xml:space="preserve">Működési </t>
  </si>
  <si>
    <t>Költségvetési</t>
  </si>
  <si>
    <t>Sor -</t>
  </si>
  <si>
    <t xml:space="preserve">Intézmény megnevezése          </t>
  </si>
  <si>
    <t>Személyi</t>
  </si>
  <si>
    <t>adókat</t>
  </si>
  <si>
    <t>kiadások</t>
  </si>
  <si>
    <t xml:space="preserve">Ellátottak </t>
  </si>
  <si>
    <t>Felújítási</t>
  </si>
  <si>
    <t>Felhalmozási</t>
  </si>
  <si>
    <t xml:space="preserve">Költségvetési </t>
  </si>
  <si>
    <t>Intézményi</t>
  </si>
  <si>
    <t>bevételek</t>
  </si>
  <si>
    <t>szám</t>
  </si>
  <si>
    <t xml:space="preserve">Kiadási-bevételi előirányzat megnevezése       </t>
  </si>
  <si>
    <t>terhelő</t>
  </si>
  <si>
    <t xml:space="preserve">Dologi </t>
  </si>
  <si>
    <t>Egyéb folyó</t>
  </si>
  <si>
    <t>Összesen</t>
  </si>
  <si>
    <t>összesen</t>
  </si>
  <si>
    <t>szociál-</t>
  </si>
  <si>
    <t>pénzbeli</t>
  </si>
  <si>
    <t>bevételek,</t>
  </si>
  <si>
    <t>működési</t>
  </si>
  <si>
    <t>juttatások</t>
  </si>
  <si>
    <t>járulékok</t>
  </si>
  <si>
    <t>( 5 + 6 )</t>
  </si>
  <si>
    <t>(3+4+7)</t>
  </si>
  <si>
    <t>politikai</t>
  </si>
  <si>
    <t>juttatásai</t>
  </si>
  <si>
    <t>áfá-val</t>
  </si>
  <si>
    <t>visszaté-</t>
  </si>
  <si>
    <t>rülések</t>
  </si>
  <si>
    <t>kívülről</t>
  </si>
  <si>
    <t>A.</t>
  </si>
  <si>
    <t>Polgármesterre átruházott hatáskörben:</t>
  </si>
  <si>
    <t>I.</t>
  </si>
  <si>
    <t>Társadalom-,</t>
  </si>
  <si>
    <t>és egyéb</t>
  </si>
  <si>
    <t>juttatás,</t>
  </si>
  <si>
    <t>támogatás</t>
  </si>
  <si>
    <t>Támogatásértékű</t>
  </si>
  <si>
    <t>kiadások,</t>
  </si>
  <si>
    <t>pénzeszköz-</t>
  </si>
  <si>
    <t>átadások</t>
  </si>
  <si>
    <t>Hatósági</t>
  </si>
  <si>
    <t>jogkörhöz</t>
  </si>
  <si>
    <t>Egyéb</t>
  </si>
  <si>
    <t>ÁFA</t>
  </si>
  <si>
    <t>Hozam- és</t>
  </si>
  <si>
    <t>köthető</t>
  </si>
  <si>
    <t>saját</t>
  </si>
  <si>
    <t>kamat-</t>
  </si>
  <si>
    <t>bevétel</t>
  </si>
  <si>
    <t>Működési</t>
  </si>
  <si>
    <t>célú</t>
  </si>
  <si>
    <t>pénzsezköz-</t>
  </si>
  <si>
    <t>átvétel</t>
  </si>
  <si>
    <t>felhalmozási</t>
  </si>
  <si>
    <t>(9+…..+14)</t>
  </si>
  <si>
    <t>(16+...+20)</t>
  </si>
  <si>
    <t>támogatások</t>
  </si>
  <si>
    <t>(21+…+26)</t>
  </si>
  <si>
    <t>Létszám</t>
  </si>
  <si>
    <t>előirányzat</t>
  </si>
  <si>
    <t xml:space="preserve">és </t>
  </si>
  <si>
    <t>tőkejellegű</t>
  </si>
  <si>
    <t>(fő)</t>
  </si>
  <si>
    <t>államháztartáson</t>
  </si>
  <si>
    <t xml:space="preserve">Polgármesterre átruházott hatáskörben végrehajtott előirányzat módosítások  összesen </t>
  </si>
  <si>
    <t>az előterjesztéshez</t>
  </si>
  <si>
    <t>a módosított 1/2009. (II.16.) számú önkormányzati rendelet 12.§ (1) és (3) bekezdése alapján:</t>
  </si>
  <si>
    <t>II.</t>
  </si>
  <si>
    <t>III.</t>
  </si>
  <si>
    <t>IV.</t>
  </si>
  <si>
    <t xml:space="preserve">   - Erzsébetvárosi Sportközpont "Tárt kapus rendezvények" támogatása</t>
  </si>
  <si>
    <t>V.</t>
  </si>
  <si>
    <t>VI.</t>
  </si>
  <si>
    <t>Erzsébetvárosi Integrált Szociális Szolgáltató Központ</t>
  </si>
  <si>
    <t xml:space="preserve">  -  ERESZ többletbevétele</t>
  </si>
  <si>
    <t xml:space="preserve">  - FKFK Alapítvány pályázat támogatása</t>
  </si>
  <si>
    <t xml:space="preserve">  - Nemzeti Fejlesztési Ügynökség HEFOP pályázat támogatása</t>
  </si>
  <si>
    <t xml:space="preserve">  - Egyéb saját bevétel emelése</t>
  </si>
  <si>
    <t xml:space="preserve">  - Fővárosi Önkormányzat ösztöndíj támogatása</t>
  </si>
  <si>
    <t xml:space="preserve">  - Miskolci Egyetem tanári gyakorlat díjazásának támogatása</t>
  </si>
  <si>
    <t xml:space="preserve">  - XXI. Kerületi Önkormányzat étkezési támogatás</t>
  </si>
  <si>
    <t xml:space="preserve">  - Közös Dolgaink Alapítvány támogatása</t>
  </si>
  <si>
    <t xml:space="preserve">  - Gyermekeink Jövőjéért Alapítvány év végi jutalomkönyvek támogatása</t>
  </si>
  <si>
    <t>VII.</t>
  </si>
  <si>
    <t>B.</t>
  </si>
  <si>
    <t>C.</t>
  </si>
  <si>
    <t>1101 Erzsébetvárosi Integrált Szociális Szolgáltató Központ</t>
  </si>
  <si>
    <t>1101 Erzsébetvárosi Integrált Szociális Szolgáltató Központ összesen</t>
  </si>
  <si>
    <t>2101 Baross Gábor Általános Iskola</t>
  </si>
  <si>
    <t>2101 Baross Gábor Általános Iskola összesen</t>
  </si>
  <si>
    <t>2102 Alsóerdősori Bárdos Lajos Általános Iskola és Gimnázium</t>
  </si>
  <si>
    <t>2102 Alsóerdősori Bárdos Lajos Általános Iskola és Gimnázium összesen</t>
  </si>
  <si>
    <t>2103 Erzsébetvárosi Általános Iskola és Informatikai Szakközépiskola</t>
  </si>
  <si>
    <t>2103 Erzsébetvárosi Általános Iskola és Informatikai Szakközépiskola összesen</t>
  </si>
  <si>
    <t>2105 Magyar-Angol Kéttannyelvű Általános Iskola és Vendéglátó Szakiskola</t>
  </si>
  <si>
    <t>2105 Magyar-Angol Kéttannyelvű Általános Iskola és Vendéglátó Szakiskola összesen</t>
  </si>
  <si>
    <t>2202 Erzsébetvárosi Közösségi Ház</t>
  </si>
  <si>
    <t>2202 Erzsébetvárosi Közösségi Ház összesen</t>
  </si>
  <si>
    <t xml:space="preserve">  -  ERESZ Védőnők MDS Kft-től átvett pénzeszköz</t>
  </si>
  <si>
    <t>2104 Janikovszky Éva Általános Iskola és Gimnázium</t>
  </si>
  <si>
    <t>2104 Janikovszky Éva Általános Iskola és Gimnázium összesen</t>
  </si>
  <si>
    <t xml:space="preserve">a 2009. szeptember 21. - december 31. közötti időszakban Polgármesterre átruházott, valamint intézményi saját </t>
  </si>
  <si>
    <t>hatáskörben végrehajtott előirányzat-módosításokról (többletbevételek tervbe vétele)</t>
  </si>
  <si>
    <t xml:space="preserve">  - OEP bevétel elmaradás és többletbevétel feladatonkénti rendezése intézményi saját hatáskörben</t>
  </si>
  <si>
    <t xml:space="preserve">Előirányzat módosítások mindösszesen (A+B) </t>
  </si>
  <si>
    <t xml:space="preserve">   - UNICREDIT Bank Hungary Zrt. sportesemények díjazásának, ajándékozásának támogatása</t>
  </si>
  <si>
    <t xml:space="preserve">  - ERISZ többletbevétele</t>
  </si>
  <si>
    <t xml:space="preserve">  - SZOGYESZ HEFOP pályázat támogatása</t>
  </si>
  <si>
    <t xml:space="preserve">   - Oktatási és Kulturális Minisztérium ösztöndíj támogatása</t>
  </si>
  <si>
    <t xml:space="preserve">   - Fővárosi Közoktatásfejlesztési Közalapítvány  (kézségfejlesztő járékok, hangszer javítás)</t>
  </si>
  <si>
    <t xml:space="preserve">   - Közös Dolgaink Alapítványtól rászoruló gyerekek üdültetése, kirándulása támogatása</t>
  </si>
  <si>
    <t xml:space="preserve">   -  HEFOP EU költségvetésből működtetési célra támogatás</t>
  </si>
  <si>
    <t xml:space="preserve">   -  Fővárosi Önkormányzat Oktatási Bizottsága nyári táboroztatás támogatása</t>
  </si>
  <si>
    <t xml:space="preserve">   -  Továbbszámlázott energia szolgáltatás</t>
  </si>
  <si>
    <t xml:space="preserve">  - Fővárosi Közoktatásfejlesztési Közalapítvány támogatása</t>
  </si>
  <si>
    <t xml:space="preserve">  - Szociális és Munkaügyi Minisztérium támogatása</t>
  </si>
  <si>
    <t xml:space="preserve">  - Sisi projekt (tanterem kialakítás, berendezés)</t>
  </si>
  <si>
    <t xml:space="preserve">  - Bratislava (ACES programok) támogatása</t>
  </si>
  <si>
    <t xml:space="preserve">  - Erzsébetvárosi Sportközpont "Tárt kapus programok"  támogatása</t>
  </si>
  <si>
    <t xml:space="preserve">  - Nemzeti Kulturális Alap rendezvények támogatása</t>
  </si>
  <si>
    <t xml:space="preserve">  - ARTISJUS Zenei Alapítvány Bognár Gyula szerzői nótadélután támogatása</t>
  </si>
  <si>
    <t xml:space="preserve">  - Művészeti Szakszervezetek Szövetsége Előadóművészi Jogvédő Iroda Bognár Gyula szerzői nótadélután támogatása</t>
  </si>
  <si>
    <t xml:space="preserve">  - OKM Támogatáskezelő Igazgatóság támogatása</t>
  </si>
  <si>
    <t xml:space="preserve">  - SZOGYESZ TÁMOP pályázat támogatása</t>
  </si>
</sst>
</file>

<file path=xl/styles.xml><?xml version="1.0" encoding="utf-8"?>
<styleSheet xmlns="http://schemas.openxmlformats.org/spreadsheetml/2006/main">
  <fonts count="12">
    <font>
      <sz val="10"/>
      <name val="Arial CE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22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u/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 applyBorder="1"/>
    <xf numFmtId="49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2" xfId="0" applyFont="1" applyBorder="1" applyAlignment="1">
      <alignment horizontal="center"/>
    </xf>
    <xf numFmtId="49" fontId="5" fillId="0" borderId="2" xfId="0" applyNumberFormat="1" applyFont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49" fontId="5" fillId="0" borderId="6" xfId="0" applyNumberFormat="1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49" fontId="5" fillId="0" borderId="9" xfId="0" applyNumberFormat="1" applyFont="1" applyBorder="1"/>
    <xf numFmtId="0" fontId="5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49" fontId="5" fillId="0" borderId="4" xfId="0" applyNumberFormat="1" applyFont="1" applyBorder="1"/>
    <xf numFmtId="3" fontId="5" fillId="0" borderId="4" xfId="0" applyNumberFormat="1" applyFont="1" applyBorder="1"/>
    <xf numFmtId="0" fontId="8" fillId="0" borderId="6" xfId="0" applyFont="1" applyBorder="1" applyAlignment="1">
      <alignment horizontal="center"/>
    </xf>
    <xf numFmtId="49" fontId="9" fillId="0" borderId="6" xfId="0" applyNumberFormat="1" applyFont="1" applyBorder="1"/>
    <xf numFmtId="3" fontId="5" fillId="0" borderId="6" xfId="0" applyNumberFormat="1" applyFont="1" applyBorder="1"/>
    <xf numFmtId="49" fontId="10" fillId="0" borderId="6" xfId="0" applyNumberFormat="1" applyFont="1" applyBorder="1" applyAlignment="1">
      <alignment wrapText="1"/>
    </xf>
    <xf numFmtId="49" fontId="8" fillId="0" borderId="6" xfId="0" applyNumberFormat="1" applyFont="1" applyBorder="1"/>
    <xf numFmtId="0" fontId="8" fillId="0" borderId="2" xfId="0" applyFont="1" applyBorder="1" applyAlignment="1">
      <alignment horizontal="center" vertical="center"/>
    </xf>
    <xf numFmtId="49" fontId="8" fillId="0" borderId="2" xfId="0" applyNumberFormat="1" applyFont="1" applyBorder="1"/>
    <xf numFmtId="3" fontId="8" fillId="0" borderId="2" xfId="0" applyNumberFormat="1" applyFont="1" applyBorder="1"/>
    <xf numFmtId="3" fontId="8" fillId="0" borderId="6" xfId="0" applyNumberFormat="1" applyFont="1" applyBorder="1"/>
    <xf numFmtId="0" fontId="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2" fillId="0" borderId="0" xfId="0" applyFont="1" applyBorder="1"/>
    <xf numFmtId="3" fontId="7" fillId="0" borderId="6" xfId="0" applyNumberFormat="1" applyFont="1" applyBorder="1"/>
    <xf numFmtId="49" fontId="7" fillId="0" borderId="6" xfId="0" applyNumberFormat="1" applyFont="1" applyBorder="1"/>
    <xf numFmtId="0" fontId="2" fillId="0" borderId="12" xfId="0" applyFont="1" applyBorder="1"/>
    <xf numFmtId="0" fontId="8" fillId="0" borderId="13" xfId="0" applyFont="1" applyBorder="1" applyAlignment="1">
      <alignment horizontal="center" vertical="center"/>
    </xf>
    <xf numFmtId="3" fontId="11" fillId="0" borderId="6" xfId="0" applyNumberFormat="1" applyFont="1" applyBorder="1"/>
    <xf numFmtId="0" fontId="5" fillId="0" borderId="13" xfId="0" applyFont="1" applyBorder="1" applyAlignment="1">
      <alignment horizontal="center"/>
    </xf>
    <xf numFmtId="3" fontId="7" fillId="0" borderId="2" xfId="0" applyNumberFormat="1" applyFont="1" applyBorder="1"/>
    <xf numFmtId="3" fontId="11" fillId="0" borderId="2" xfId="0" applyNumberFormat="1" applyFont="1" applyBorder="1"/>
    <xf numFmtId="0" fontId="8" fillId="0" borderId="0" xfId="0" applyFont="1" applyBorder="1"/>
    <xf numFmtId="0" fontId="8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wrapText="1"/>
    </xf>
    <xf numFmtId="3" fontId="3" fillId="0" borderId="15" xfId="0" applyNumberFormat="1" applyFont="1" applyBorder="1"/>
    <xf numFmtId="3" fontId="3" fillId="0" borderId="10" xfId="0" applyNumberFormat="1" applyFont="1" applyBorder="1"/>
    <xf numFmtId="0" fontId="4" fillId="0" borderId="15" xfId="0" applyFont="1" applyBorder="1"/>
    <xf numFmtId="0" fontId="5" fillId="0" borderId="0" xfId="0" applyFont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117"/>
  <sheetViews>
    <sheetView tabSelected="1" view="pageBreakPreview" zoomScale="80" zoomScaleNormal="75" zoomScaleSheetLayoutView="80" workbookViewId="0">
      <pane xSplit="2" ySplit="15" topLeftCell="C17" activePane="bottomRight" state="frozen"/>
      <selection pane="topRight" activeCell="C1" sqref="C1"/>
      <selection pane="bottomLeft" activeCell="A16" sqref="A16"/>
      <selection pane="bottomRight" activeCell="B21" sqref="B21"/>
    </sheetView>
  </sheetViews>
  <sheetFormatPr defaultRowHeight="18.75"/>
  <cols>
    <col min="1" max="1" width="10.5703125" style="1" customWidth="1"/>
    <col min="2" max="2" width="114" style="2" customWidth="1"/>
    <col min="3" max="3" width="13" style="3" customWidth="1"/>
    <col min="4" max="4" width="12.7109375" style="3" customWidth="1"/>
    <col min="5" max="5" width="12.28515625" style="3" customWidth="1"/>
    <col min="6" max="6" width="18.140625" style="3" customWidth="1"/>
    <col min="7" max="7" width="13" style="3" customWidth="1"/>
    <col min="8" max="8" width="13.5703125" style="3" customWidth="1"/>
    <col min="9" max="9" width="12.5703125" style="3" customWidth="1"/>
    <col min="10" max="11" width="13.42578125" style="3" customWidth="1"/>
    <col min="12" max="12" width="17.7109375" style="3" customWidth="1"/>
    <col min="13" max="13" width="12.85546875" style="3" customWidth="1"/>
    <col min="14" max="14" width="14.7109375" style="3" customWidth="1"/>
    <col min="15" max="15" width="15.5703125" style="3" customWidth="1"/>
    <col min="16" max="16" width="13" style="3" customWidth="1"/>
    <col min="17" max="17" width="11.5703125" style="3" customWidth="1"/>
    <col min="18" max="18" width="11.85546875" style="3" customWidth="1"/>
    <col min="19" max="19" width="12.42578125" style="3" customWidth="1"/>
    <col min="20" max="20" width="16.85546875" style="3" customWidth="1"/>
    <col min="21" max="21" width="13.28515625" style="3" customWidth="1"/>
    <col min="22" max="22" width="14" style="3" customWidth="1"/>
    <col min="23" max="23" width="17.28515625" style="3" customWidth="1"/>
    <col min="24" max="24" width="11.7109375" style="3" customWidth="1"/>
    <col min="25" max="25" width="13.28515625" style="4" customWidth="1"/>
    <col min="26" max="26" width="14" style="3" customWidth="1"/>
    <col min="27" max="27" width="15.28515625" style="4" customWidth="1"/>
    <col min="28" max="28" width="12.7109375" style="4" customWidth="1"/>
    <col min="29" max="16384" width="9.140625" style="4"/>
  </cols>
  <sheetData>
    <row r="1" spans="1:28">
      <c r="A1" s="7"/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1"/>
      <c r="Y1" s="11"/>
      <c r="Z1" s="10"/>
      <c r="AA1" s="11"/>
      <c r="AB1" s="11" t="s">
        <v>0</v>
      </c>
    </row>
    <row r="2" spans="1:28">
      <c r="A2" s="7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1"/>
      <c r="Y2" s="12"/>
      <c r="Z2" s="10"/>
      <c r="AA2" s="11"/>
      <c r="AB2" s="11" t="s">
        <v>78</v>
      </c>
    </row>
    <row r="3" spans="1:28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8"/>
    </row>
    <row r="4" spans="1:28" ht="20.25" customHeight="1">
      <c r="A4" s="60" t="s">
        <v>114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8"/>
    </row>
    <row r="5" spans="1:28" ht="2.25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8"/>
    </row>
    <row r="6" spans="1:28">
      <c r="A6" s="60" t="s">
        <v>115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8"/>
    </row>
    <row r="7" spans="1:28" ht="19.5" thickBot="1">
      <c r="A7" s="7"/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8"/>
      <c r="Z7" s="10"/>
      <c r="AB7" s="11" t="s">
        <v>2</v>
      </c>
    </row>
    <row r="8" spans="1:28" ht="19.5" thickBot="1">
      <c r="A8" s="13"/>
      <c r="B8" s="14"/>
      <c r="C8" s="63" t="s">
        <v>3</v>
      </c>
      <c r="D8" s="65"/>
      <c r="E8" s="65"/>
      <c r="F8" s="65"/>
      <c r="G8" s="65"/>
      <c r="H8" s="65"/>
      <c r="I8" s="64"/>
      <c r="J8" s="15"/>
      <c r="K8" s="16"/>
      <c r="L8" s="16"/>
      <c r="M8" s="16"/>
      <c r="N8" s="16"/>
      <c r="O8" s="16"/>
      <c r="P8" s="63" t="s">
        <v>4</v>
      </c>
      <c r="Q8" s="65"/>
      <c r="R8" s="65"/>
      <c r="S8" s="65"/>
      <c r="T8" s="65"/>
      <c r="U8" s="65"/>
      <c r="V8" s="16"/>
      <c r="W8" s="17"/>
      <c r="X8" s="69" t="s">
        <v>49</v>
      </c>
      <c r="Y8" s="70"/>
      <c r="Z8" s="16"/>
      <c r="AA8" s="16"/>
      <c r="AB8" s="16"/>
    </row>
    <row r="9" spans="1:28" ht="19.5" thickBot="1">
      <c r="A9" s="18"/>
      <c r="B9" s="19"/>
      <c r="C9" s="18"/>
      <c r="D9" s="18" t="s">
        <v>5</v>
      </c>
      <c r="E9" s="63" t="s">
        <v>6</v>
      </c>
      <c r="F9" s="64"/>
      <c r="G9" s="16"/>
      <c r="H9" s="66" t="s">
        <v>7</v>
      </c>
      <c r="I9" s="18" t="s">
        <v>8</v>
      </c>
      <c r="J9" s="18" t="s">
        <v>45</v>
      </c>
      <c r="K9" s="18"/>
      <c r="L9" s="18" t="s">
        <v>49</v>
      </c>
      <c r="M9" s="18"/>
      <c r="N9" s="18"/>
      <c r="O9" s="18"/>
      <c r="P9" s="20" t="s">
        <v>53</v>
      </c>
      <c r="Q9" s="18"/>
      <c r="R9" s="18"/>
      <c r="S9" s="18"/>
      <c r="T9" s="21" t="s">
        <v>62</v>
      </c>
      <c r="U9" s="16"/>
      <c r="V9" s="18" t="s">
        <v>17</v>
      </c>
      <c r="W9" s="22" t="s">
        <v>17</v>
      </c>
      <c r="X9" s="73"/>
      <c r="Y9" s="74"/>
      <c r="Z9" s="18"/>
      <c r="AA9" s="18" t="s">
        <v>9</v>
      </c>
      <c r="AB9" s="18"/>
    </row>
    <row r="10" spans="1:28" ht="19.5" thickBot="1">
      <c r="A10" s="18" t="s">
        <v>10</v>
      </c>
      <c r="B10" s="23" t="s">
        <v>11</v>
      </c>
      <c r="C10" s="18" t="s">
        <v>12</v>
      </c>
      <c r="D10" s="18" t="s">
        <v>13</v>
      </c>
      <c r="E10" s="18"/>
      <c r="F10" s="18"/>
      <c r="G10" s="18"/>
      <c r="H10" s="67"/>
      <c r="I10" s="18" t="s">
        <v>14</v>
      </c>
      <c r="J10" s="18" t="s">
        <v>28</v>
      </c>
      <c r="K10" s="18" t="s">
        <v>15</v>
      </c>
      <c r="L10" s="18" t="s">
        <v>50</v>
      </c>
      <c r="M10" s="18" t="s">
        <v>16</v>
      </c>
      <c r="N10" s="18" t="s">
        <v>17</v>
      </c>
      <c r="O10" s="18" t="s">
        <v>18</v>
      </c>
      <c r="P10" s="20" t="s">
        <v>54</v>
      </c>
      <c r="Q10" s="18" t="s">
        <v>55</v>
      </c>
      <c r="R10" s="18" t="s">
        <v>56</v>
      </c>
      <c r="S10" s="18" t="s">
        <v>57</v>
      </c>
      <c r="T10" s="21" t="s">
        <v>63</v>
      </c>
      <c r="U10" s="18" t="s">
        <v>19</v>
      </c>
      <c r="V10" s="18" t="s">
        <v>73</v>
      </c>
      <c r="W10" s="22" t="s">
        <v>63</v>
      </c>
      <c r="X10" s="71"/>
      <c r="Y10" s="72"/>
      <c r="Z10" s="18" t="s">
        <v>19</v>
      </c>
      <c r="AA10" s="18" t="s">
        <v>20</v>
      </c>
      <c r="AB10" s="18"/>
    </row>
    <row r="11" spans="1:28">
      <c r="A11" s="18" t="s">
        <v>21</v>
      </c>
      <c r="B11" s="23" t="s">
        <v>22</v>
      </c>
      <c r="C11" s="18" t="s">
        <v>32</v>
      </c>
      <c r="D11" s="18" t="s">
        <v>23</v>
      </c>
      <c r="E11" s="18" t="s">
        <v>24</v>
      </c>
      <c r="F11" s="18" t="s">
        <v>25</v>
      </c>
      <c r="G11" s="18" t="s">
        <v>26</v>
      </c>
      <c r="H11" s="67"/>
      <c r="I11" s="18" t="s">
        <v>27</v>
      </c>
      <c r="J11" s="24" t="s">
        <v>36</v>
      </c>
      <c r="K11" s="18" t="s">
        <v>29</v>
      </c>
      <c r="L11" s="18" t="s">
        <v>51</v>
      </c>
      <c r="M11" s="18" t="s">
        <v>14</v>
      </c>
      <c r="N11" s="18" t="s">
        <v>14</v>
      </c>
      <c r="O11" s="18" t="s">
        <v>14</v>
      </c>
      <c r="P11" s="20" t="s">
        <v>58</v>
      </c>
      <c r="Q11" s="18" t="s">
        <v>59</v>
      </c>
      <c r="R11" s="18" t="s">
        <v>30</v>
      </c>
      <c r="S11" s="18" t="s">
        <v>60</v>
      </c>
      <c r="T11" s="25" t="s">
        <v>64</v>
      </c>
      <c r="U11" s="18" t="s">
        <v>31</v>
      </c>
      <c r="V11" s="18" t="s">
        <v>74</v>
      </c>
      <c r="W11" s="22" t="s">
        <v>51</v>
      </c>
      <c r="X11" s="61" t="s">
        <v>31</v>
      </c>
      <c r="Y11" s="61" t="s">
        <v>66</v>
      </c>
      <c r="Z11" s="18" t="s">
        <v>69</v>
      </c>
      <c r="AA11" s="18" t="s">
        <v>27</v>
      </c>
      <c r="AB11" s="18" t="s">
        <v>71</v>
      </c>
    </row>
    <row r="12" spans="1:28" ht="19.5" thickBot="1">
      <c r="A12" s="18"/>
      <c r="B12" s="19"/>
      <c r="C12" s="18"/>
      <c r="D12" s="18" t="s">
        <v>33</v>
      </c>
      <c r="E12" s="18" t="s">
        <v>14</v>
      </c>
      <c r="F12" s="18" t="s">
        <v>14</v>
      </c>
      <c r="G12" s="18" t="s">
        <v>34</v>
      </c>
      <c r="H12" s="67"/>
      <c r="I12" s="18" t="s">
        <v>35</v>
      </c>
      <c r="J12" s="24" t="s">
        <v>46</v>
      </c>
      <c r="K12" s="18" t="s">
        <v>37</v>
      </c>
      <c r="L12" s="18" t="s">
        <v>52</v>
      </c>
      <c r="M12" s="18" t="s">
        <v>38</v>
      </c>
      <c r="N12" s="18" t="s">
        <v>38</v>
      </c>
      <c r="O12" s="18" t="s">
        <v>27</v>
      </c>
      <c r="P12" s="20" t="s">
        <v>31</v>
      </c>
      <c r="Q12" s="18" t="s">
        <v>61</v>
      </c>
      <c r="R12" s="18" t="s">
        <v>39</v>
      </c>
      <c r="S12" s="18" t="s">
        <v>20</v>
      </c>
      <c r="T12" s="21" t="s">
        <v>65</v>
      </c>
      <c r="U12" s="18" t="s">
        <v>20</v>
      </c>
      <c r="V12" s="18" t="s">
        <v>20</v>
      </c>
      <c r="W12" s="22" t="s">
        <v>65</v>
      </c>
      <c r="X12" s="62"/>
      <c r="Y12" s="62"/>
      <c r="Z12" s="18"/>
      <c r="AA12" s="18" t="s">
        <v>70</v>
      </c>
      <c r="AB12" s="18" t="s">
        <v>72</v>
      </c>
    </row>
    <row r="13" spans="1:28">
      <c r="A13" s="18"/>
      <c r="B13" s="19"/>
      <c r="C13" s="18"/>
      <c r="D13" s="18"/>
      <c r="E13" s="18"/>
      <c r="F13" s="18"/>
      <c r="G13" s="18"/>
      <c r="H13" s="67"/>
      <c r="I13" s="18"/>
      <c r="J13" s="24" t="s">
        <v>47</v>
      </c>
      <c r="K13" s="18"/>
      <c r="L13" s="18" t="s">
        <v>27</v>
      </c>
      <c r="M13" s="18"/>
      <c r="N13" s="18"/>
      <c r="O13" s="18" t="s">
        <v>67</v>
      </c>
      <c r="P13" s="20" t="s">
        <v>61</v>
      </c>
      <c r="Q13" s="18"/>
      <c r="R13" s="18" t="s">
        <v>40</v>
      </c>
      <c r="S13" s="18" t="s">
        <v>27</v>
      </c>
      <c r="T13" s="21" t="s">
        <v>76</v>
      </c>
      <c r="U13" s="18" t="s">
        <v>27</v>
      </c>
      <c r="V13" s="18"/>
      <c r="W13" s="22" t="s">
        <v>76</v>
      </c>
      <c r="X13" s="69" t="s">
        <v>61</v>
      </c>
      <c r="Y13" s="70"/>
      <c r="Z13" s="18"/>
      <c r="AA13" s="18"/>
      <c r="AB13" s="18" t="s">
        <v>75</v>
      </c>
    </row>
    <row r="14" spans="1:28" ht="19.5" thickBot="1">
      <c r="A14" s="26"/>
      <c r="B14" s="27"/>
      <c r="C14" s="26"/>
      <c r="D14" s="26"/>
      <c r="E14" s="26"/>
      <c r="F14" s="26"/>
      <c r="G14" s="26"/>
      <c r="H14" s="68"/>
      <c r="I14" s="26"/>
      <c r="J14" s="26" t="s">
        <v>48</v>
      </c>
      <c r="K14" s="26"/>
      <c r="L14" s="26"/>
      <c r="M14" s="26"/>
      <c r="N14" s="26"/>
      <c r="O14" s="26"/>
      <c r="P14" s="28"/>
      <c r="Q14" s="26"/>
      <c r="R14" s="26"/>
      <c r="S14" s="26"/>
      <c r="T14" s="21" t="s">
        <v>41</v>
      </c>
      <c r="U14" s="26" t="s">
        <v>68</v>
      </c>
      <c r="V14" s="26"/>
      <c r="W14" s="29" t="s">
        <v>41</v>
      </c>
      <c r="X14" s="71"/>
      <c r="Y14" s="72"/>
      <c r="Z14" s="26"/>
      <c r="AA14" s="26"/>
      <c r="AB14" s="26"/>
    </row>
    <row r="15" spans="1:28" s="5" customFormat="1" ht="19.5" thickBot="1">
      <c r="A15" s="13">
        <v>1</v>
      </c>
      <c r="B15" s="30">
        <v>2</v>
      </c>
      <c r="C15" s="13">
        <v>3</v>
      </c>
      <c r="D15" s="13">
        <f>C15+1</f>
        <v>4</v>
      </c>
      <c r="E15" s="13">
        <f t="shared" ref="E15:Y15" si="0">D15+1</f>
        <v>5</v>
      </c>
      <c r="F15" s="13">
        <f t="shared" si="0"/>
        <v>6</v>
      </c>
      <c r="G15" s="13">
        <f t="shared" si="0"/>
        <v>7</v>
      </c>
      <c r="H15" s="13">
        <f t="shared" si="0"/>
        <v>8</v>
      </c>
      <c r="I15" s="13">
        <f t="shared" si="0"/>
        <v>9</v>
      </c>
      <c r="J15" s="13">
        <f t="shared" si="0"/>
        <v>10</v>
      </c>
      <c r="K15" s="13">
        <f t="shared" si="0"/>
        <v>11</v>
      </c>
      <c r="L15" s="13">
        <f t="shared" si="0"/>
        <v>12</v>
      </c>
      <c r="M15" s="13">
        <f t="shared" si="0"/>
        <v>13</v>
      </c>
      <c r="N15" s="13">
        <f t="shared" si="0"/>
        <v>14</v>
      </c>
      <c r="O15" s="13">
        <f t="shared" si="0"/>
        <v>15</v>
      </c>
      <c r="P15" s="13">
        <f t="shared" si="0"/>
        <v>16</v>
      </c>
      <c r="Q15" s="13">
        <f t="shared" si="0"/>
        <v>17</v>
      </c>
      <c r="R15" s="13">
        <f t="shared" si="0"/>
        <v>18</v>
      </c>
      <c r="S15" s="13">
        <f t="shared" si="0"/>
        <v>19</v>
      </c>
      <c r="T15" s="13">
        <f t="shared" si="0"/>
        <v>20</v>
      </c>
      <c r="U15" s="13">
        <f t="shared" si="0"/>
        <v>21</v>
      </c>
      <c r="V15" s="13">
        <f t="shared" si="0"/>
        <v>22</v>
      </c>
      <c r="W15" s="13">
        <f t="shared" si="0"/>
        <v>23</v>
      </c>
      <c r="X15" s="13">
        <f t="shared" si="0"/>
        <v>24</v>
      </c>
      <c r="Y15" s="13">
        <f t="shared" si="0"/>
        <v>25</v>
      </c>
      <c r="Z15" s="13">
        <f>Y15+1</f>
        <v>26</v>
      </c>
      <c r="AA15" s="13">
        <v>27</v>
      </c>
      <c r="AB15" s="13">
        <v>28</v>
      </c>
    </row>
    <row r="16" spans="1:28">
      <c r="A16" s="16"/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</row>
    <row r="17" spans="1:28">
      <c r="A17" s="33" t="s">
        <v>42</v>
      </c>
      <c r="B17" s="34" t="s">
        <v>43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</row>
    <row r="18" spans="1:28">
      <c r="A18" s="18"/>
      <c r="B18" s="36" t="s">
        <v>79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</row>
    <row r="19" spans="1:28" s="45" customFormat="1">
      <c r="A19" s="44" t="s">
        <v>44</v>
      </c>
      <c r="B19" s="37" t="s">
        <v>99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</row>
    <row r="20" spans="1:28" s="45" customFormat="1">
      <c r="A20" s="18"/>
      <c r="B20" s="47" t="s">
        <v>87</v>
      </c>
      <c r="C20" s="46"/>
      <c r="D20" s="46"/>
      <c r="E20" s="46">
        <v>2939</v>
      </c>
      <c r="F20" s="41"/>
      <c r="G20" s="46">
        <f>SUM(E20:F20)</f>
        <v>2939</v>
      </c>
      <c r="H20" s="41"/>
      <c r="I20" s="41">
        <f>G20+D20+C20</f>
        <v>2939</v>
      </c>
      <c r="J20" s="41"/>
      <c r="K20" s="46"/>
      <c r="L20" s="41"/>
      <c r="M20" s="41"/>
      <c r="N20" s="41"/>
      <c r="O20" s="41">
        <f>SUM(I20:N20)</f>
        <v>2939</v>
      </c>
      <c r="P20" s="41"/>
      <c r="Q20" s="46">
        <v>2612</v>
      </c>
      <c r="R20" s="46">
        <v>327</v>
      </c>
      <c r="S20" s="41"/>
      <c r="T20" s="41"/>
      <c r="U20" s="46">
        <f>SUM(P20:T20)</f>
        <v>2939</v>
      </c>
      <c r="V20" s="41"/>
      <c r="W20" s="41"/>
      <c r="X20" s="46"/>
      <c r="Y20" s="41"/>
      <c r="Z20" s="41"/>
      <c r="AA20" s="41">
        <f t="shared" ref="AA20:AA24" si="1">SUM(U20:Z20)</f>
        <v>2939</v>
      </c>
      <c r="AB20" s="41"/>
    </row>
    <row r="21" spans="1:28" s="45" customFormat="1">
      <c r="A21" s="21"/>
      <c r="B21" s="47" t="s">
        <v>111</v>
      </c>
      <c r="C21" s="46">
        <v>288</v>
      </c>
      <c r="D21" s="46">
        <v>92</v>
      </c>
      <c r="E21" s="46"/>
      <c r="F21" s="41"/>
      <c r="G21" s="46">
        <f>SUM(E21:F21)</f>
        <v>0</v>
      </c>
      <c r="H21" s="41"/>
      <c r="I21" s="41">
        <f>G21+D21+C21</f>
        <v>380</v>
      </c>
      <c r="J21" s="41"/>
      <c r="K21" s="46"/>
      <c r="L21" s="41"/>
      <c r="M21" s="41"/>
      <c r="N21" s="41"/>
      <c r="O21" s="41">
        <f>SUM(I21:N21)</f>
        <v>380</v>
      </c>
      <c r="P21" s="41"/>
      <c r="Q21" s="46"/>
      <c r="R21" s="46"/>
      <c r="S21" s="41"/>
      <c r="T21" s="46">
        <v>380</v>
      </c>
      <c r="U21" s="46">
        <f>SUM(P21:T21)</f>
        <v>380</v>
      </c>
      <c r="V21" s="41"/>
      <c r="W21" s="41"/>
      <c r="X21" s="46"/>
      <c r="Y21" s="41"/>
      <c r="Z21" s="41"/>
      <c r="AA21" s="41">
        <f t="shared" si="1"/>
        <v>380</v>
      </c>
      <c r="AB21" s="41"/>
    </row>
    <row r="22" spans="1:28" s="45" customFormat="1">
      <c r="A22" s="21"/>
      <c r="B22" s="47" t="s">
        <v>119</v>
      </c>
      <c r="C22" s="46"/>
      <c r="D22" s="46"/>
      <c r="E22" s="46">
        <f>23659+842</f>
        <v>24501</v>
      </c>
      <c r="F22" s="41"/>
      <c r="G22" s="46">
        <f>SUM(E22:F22)</f>
        <v>24501</v>
      </c>
      <c r="H22" s="41"/>
      <c r="I22" s="41">
        <f>G22+D22+C22</f>
        <v>24501</v>
      </c>
      <c r="J22" s="41"/>
      <c r="K22" s="41"/>
      <c r="L22" s="41"/>
      <c r="M22" s="41"/>
      <c r="N22" s="46"/>
      <c r="O22" s="41">
        <f>SUM(I22:N22)</f>
        <v>24501</v>
      </c>
      <c r="P22" s="41"/>
      <c r="Q22" s="46">
        <v>23461</v>
      </c>
      <c r="R22" s="46"/>
      <c r="S22" s="46">
        <v>198</v>
      </c>
      <c r="T22" s="46"/>
      <c r="U22" s="46">
        <f>SUM(P22:T22)</f>
        <v>23659</v>
      </c>
      <c r="V22" s="41"/>
      <c r="W22" s="46"/>
      <c r="X22" s="46">
        <v>842</v>
      </c>
      <c r="Y22" s="41"/>
      <c r="Z22" s="41"/>
      <c r="AA22" s="41">
        <f t="shared" si="1"/>
        <v>24501</v>
      </c>
      <c r="AB22" s="41"/>
    </row>
    <row r="23" spans="1:28" s="45" customFormat="1">
      <c r="A23" s="21"/>
      <c r="B23" s="47" t="s">
        <v>120</v>
      </c>
      <c r="C23" s="46"/>
      <c r="D23" s="46"/>
      <c r="E23" s="46">
        <v>324</v>
      </c>
      <c r="F23" s="41"/>
      <c r="G23" s="46">
        <f>SUM(E23:F23)</f>
        <v>324</v>
      </c>
      <c r="H23" s="41"/>
      <c r="I23" s="41">
        <f>G23+D23+C23</f>
        <v>324</v>
      </c>
      <c r="J23" s="41"/>
      <c r="K23" s="41"/>
      <c r="L23" s="41"/>
      <c r="M23" s="41"/>
      <c r="N23" s="41"/>
      <c r="O23" s="41">
        <f>SUM(I23:N23)</f>
        <v>324</v>
      </c>
      <c r="P23" s="41"/>
      <c r="Q23" s="41"/>
      <c r="R23" s="41"/>
      <c r="S23" s="41"/>
      <c r="T23" s="46"/>
      <c r="U23" s="46">
        <f>SUM(P23:T23)</f>
        <v>0</v>
      </c>
      <c r="V23" s="41"/>
      <c r="W23" s="41"/>
      <c r="X23" s="46">
        <v>324</v>
      </c>
      <c r="Y23" s="46"/>
      <c r="Z23" s="41"/>
      <c r="AA23" s="41">
        <f t="shared" si="1"/>
        <v>324</v>
      </c>
      <c r="AB23" s="41"/>
    </row>
    <row r="24" spans="1:28" s="45" customFormat="1" ht="19.5" thickBot="1">
      <c r="A24" s="21"/>
      <c r="B24" s="47" t="s">
        <v>136</v>
      </c>
      <c r="C24" s="46">
        <v>1811</v>
      </c>
      <c r="D24" s="46">
        <v>440</v>
      </c>
      <c r="E24" s="46">
        <v>4484</v>
      </c>
      <c r="F24" s="41"/>
      <c r="G24" s="46">
        <f>SUM(E24:F24)</f>
        <v>4484</v>
      </c>
      <c r="H24" s="41"/>
      <c r="I24" s="41">
        <f>G24+D24+C24</f>
        <v>6735</v>
      </c>
      <c r="J24" s="41"/>
      <c r="K24" s="41"/>
      <c r="L24" s="41"/>
      <c r="M24" s="41"/>
      <c r="N24" s="46">
        <v>900</v>
      </c>
      <c r="O24" s="41">
        <f>SUM(I24:N24)</f>
        <v>7635</v>
      </c>
      <c r="P24" s="41"/>
      <c r="Q24" s="41"/>
      <c r="R24" s="41"/>
      <c r="S24" s="41"/>
      <c r="T24" s="46"/>
      <c r="U24" s="46">
        <f>SUM(P24:T24)</f>
        <v>0</v>
      </c>
      <c r="V24" s="41"/>
      <c r="W24" s="41"/>
      <c r="X24" s="46">
        <v>6735</v>
      </c>
      <c r="Y24" s="46">
        <v>900</v>
      </c>
      <c r="Z24" s="41"/>
      <c r="AA24" s="41">
        <f t="shared" si="1"/>
        <v>7635</v>
      </c>
      <c r="AB24" s="41"/>
    </row>
    <row r="25" spans="1:28" s="48" customFormat="1" ht="19.5" thickBot="1">
      <c r="A25" s="49" t="s">
        <v>44</v>
      </c>
      <c r="B25" s="39" t="s">
        <v>100</v>
      </c>
      <c r="C25" s="40">
        <f>SUM(C20:C24)</f>
        <v>2099</v>
      </c>
      <c r="D25" s="40">
        <f t="shared" ref="D25:AB25" si="2">SUM(D20:D24)</f>
        <v>532</v>
      </c>
      <c r="E25" s="40">
        <f t="shared" si="2"/>
        <v>32248</v>
      </c>
      <c r="F25" s="40">
        <f t="shared" si="2"/>
        <v>0</v>
      </c>
      <c r="G25" s="40">
        <f>SUM(G20:G24)</f>
        <v>32248</v>
      </c>
      <c r="H25" s="40">
        <f t="shared" si="2"/>
        <v>0</v>
      </c>
      <c r="I25" s="40">
        <f t="shared" si="2"/>
        <v>34879</v>
      </c>
      <c r="J25" s="40">
        <f t="shared" si="2"/>
        <v>0</v>
      </c>
      <c r="K25" s="40">
        <f t="shared" si="2"/>
        <v>0</v>
      </c>
      <c r="L25" s="40">
        <f t="shared" si="2"/>
        <v>0</v>
      </c>
      <c r="M25" s="40">
        <f t="shared" si="2"/>
        <v>0</v>
      </c>
      <c r="N25" s="40">
        <f t="shared" si="2"/>
        <v>900</v>
      </c>
      <c r="O25" s="40">
        <f t="shared" si="2"/>
        <v>35779</v>
      </c>
      <c r="P25" s="40">
        <f t="shared" si="2"/>
        <v>0</v>
      </c>
      <c r="Q25" s="40">
        <f t="shared" ref="Q25:AA25" si="3">SUM(Q20:Q24)</f>
        <v>26073</v>
      </c>
      <c r="R25" s="40">
        <f t="shared" si="3"/>
        <v>327</v>
      </c>
      <c r="S25" s="40">
        <f t="shared" si="3"/>
        <v>198</v>
      </c>
      <c r="T25" s="40">
        <f t="shared" si="3"/>
        <v>380</v>
      </c>
      <c r="U25" s="40">
        <f t="shared" si="3"/>
        <v>26978</v>
      </c>
      <c r="V25" s="40">
        <f t="shared" si="3"/>
        <v>0</v>
      </c>
      <c r="W25" s="40">
        <f t="shared" si="3"/>
        <v>0</v>
      </c>
      <c r="X25" s="40">
        <f t="shared" si="3"/>
        <v>7901</v>
      </c>
      <c r="Y25" s="40">
        <f t="shared" si="3"/>
        <v>900</v>
      </c>
      <c r="Z25" s="40">
        <f t="shared" si="3"/>
        <v>0</v>
      </c>
      <c r="AA25" s="40">
        <f t="shared" si="3"/>
        <v>35779</v>
      </c>
      <c r="AB25" s="40">
        <f t="shared" si="2"/>
        <v>0</v>
      </c>
    </row>
    <row r="26" spans="1:28" s="45" customFormat="1">
      <c r="A26" s="44" t="s">
        <v>80</v>
      </c>
      <c r="B26" s="37" t="s">
        <v>101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</row>
    <row r="27" spans="1:28" s="45" customFormat="1">
      <c r="A27" s="18"/>
      <c r="B27" s="47" t="s">
        <v>83</v>
      </c>
      <c r="C27" s="46">
        <v>775</v>
      </c>
      <c r="D27" s="46">
        <v>225</v>
      </c>
      <c r="E27" s="46"/>
      <c r="F27" s="41"/>
      <c r="G27" s="46">
        <f>SUM(E27:F27)</f>
        <v>0</v>
      </c>
      <c r="H27" s="41"/>
      <c r="I27" s="41">
        <f>G27+D27+C27</f>
        <v>1000</v>
      </c>
      <c r="J27" s="41"/>
      <c r="K27" s="41"/>
      <c r="L27" s="41"/>
      <c r="M27" s="41"/>
      <c r="N27" s="41"/>
      <c r="O27" s="41">
        <f>SUM(I27:N27)</f>
        <v>1000</v>
      </c>
      <c r="P27" s="41"/>
      <c r="Q27" s="41"/>
      <c r="R27" s="41"/>
      <c r="S27" s="41"/>
      <c r="T27" s="46">
        <v>1000</v>
      </c>
      <c r="U27" s="46">
        <f>SUM(P27:T27)</f>
        <v>1000</v>
      </c>
      <c r="V27" s="41"/>
      <c r="W27" s="41"/>
      <c r="X27" s="46"/>
      <c r="Y27" s="41"/>
      <c r="Z27" s="41"/>
      <c r="AA27" s="41">
        <f>SUM(U27:Z27)</f>
        <v>1000</v>
      </c>
      <c r="AB27" s="41"/>
    </row>
    <row r="28" spans="1:28" s="45" customFormat="1" ht="19.5" thickBot="1">
      <c r="A28" s="44"/>
      <c r="B28" s="47" t="s">
        <v>118</v>
      </c>
      <c r="C28" s="41"/>
      <c r="D28" s="41"/>
      <c r="E28" s="46">
        <v>100</v>
      </c>
      <c r="F28" s="41"/>
      <c r="G28" s="46">
        <f>SUM(E28:F28)</f>
        <v>100</v>
      </c>
      <c r="H28" s="41"/>
      <c r="I28" s="41">
        <f>G28+D28+C28</f>
        <v>100</v>
      </c>
      <c r="J28" s="41"/>
      <c r="K28" s="41"/>
      <c r="L28" s="41"/>
      <c r="M28" s="41"/>
      <c r="N28" s="41"/>
      <c r="O28" s="41">
        <f>SUM(I28:N28)</f>
        <v>100</v>
      </c>
      <c r="P28" s="41"/>
      <c r="Q28" s="41"/>
      <c r="R28" s="41"/>
      <c r="S28" s="41"/>
      <c r="T28" s="46">
        <v>100</v>
      </c>
      <c r="U28" s="46">
        <f>SUM(P28:T28)</f>
        <v>100</v>
      </c>
      <c r="V28" s="41"/>
      <c r="W28" s="41"/>
      <c r="X28" s="41"/>
      <c r="Y28" s="41"/>
      <c r="Z28" s="41"/>
      <c r="AA28" s="41">
        <f>SUM(U28:Z28)</f>
        <v>100</v>
      </c>
      <c r="AB28" s="41"/>
    </row>
    <row r="29" spans="1:28" s="48" customFormat="1" ht="19.5" thickBot="1">
      <c r="A29" s="49" t="s">
        <v>80</v>
      </c>
      <c r="B29" s="39" t="s">
        <v>102</v>
      </c>
      <c r="C29" s="40">
        <f t="shared" ref="C29:AB29" si="4">SUM(C27:C28)</f>
        <v>775</v>
      </c>
      <c r="D29" s="40">
        <f t="shared" si="4"/>
        <v>225</v>
      </c>
      <c r="E29" s="40">
        <f t="shared" si="4"/>
        <v>100</v>
      </c>
      <c r="F29" s="40">
        <f t="shared" si="4"/>
        <v>0</v>
      </c>
      <c r="G29" s="40">
        <f t="shared" si="4"/>
        <v>100</v>
      </c>
      <c r="H29" s="40">
        <f t="shared" si="4"/>
        <v>0</v>
      </c>
      <c r="I29" s="40">
        <f t="shared" si="4"/>
        <v>1100</v>
      </c>
      <c r="J29" s="40">
        <f t="shared" si="4"/>
        <v>0</v>
      </c>
      <c r="K29" s="40">
        <f t="shared" si="4"/>
        <v>0</v>
      </c>
      <c r="L29" s="40">
        <f t="shared" si="4"/>
        <v>0</v>
      </c>
      <c r="M29" s="40">
        <f t="shared" si="4"/>
        <v>0</v>
      </c>
      <c r="N29" s="40">
        <f t="shared" si="4"/>
        <v>0</v>
      </c>
      <c r="O29" s="40">
        <f t="shared" si="4"/>
        <v>1100</v>
      </c>
      <c r="P29" s="40">
        <f t="shared" si="4"/>
        <v>0</v>
      </c>
      <c r="Q29" s="40">
        <f t="shared" si="4"/>
        <v>0</v>
      </c>
      <c r="R29" s="40">
        <f t="shared" si="4"/>
        <v>0</v>
      </c>
      <c r="S29" s="40">
        <f t="shared" si="4"/>
        <v>0</v>
      </c>
      <c r="T29" s="40">
        <f t="shared" si="4"/>
        <v>1100</v>
      </c>
      <c r="U29" s="40">
        <f t="shared" si="4"/>
        <v>1100</v>
      </c>
      <c r="V29" s="40">
        <f t="shared" si="4"/>
        <v>0</v>
      </c>
      <c r="W29" s="40">
        <f t="shared" si="4"/>
        <v>0</v>
      </c>
      <c r="X29" s="40">
        <f t="shared" si="4"/>
        <v>0</v>
      </c>
      <c r="Y29" s="40">
        <f t="shared" si="4"/>
        <v>0</v>
      </c>
      <c r="Z29" s="40">
        <f t="shared" si="4"/>
        <v>0</v>
      </c>
      <c r="AA29" s="40">
        <f t="shared" si="4"/>
        <v>1100</v>
      </c>
      <c r="AB29" s="40">
        <f t="shared" si="4"/>
        <v>0</v>
      </c>
    </row>
    <row r="30" spans="1:28" s="45" customFormat="1">
      <c r="A30" s="44" t="s">
        <v>81</v>
      </c>
      <c r="B30" s="37" t="s">
        <v>103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</row>
    <row r="31" spans="1:28" s="45" customFormat="1">
      <c r="A31" s="18"/>
      <c r="B31" s="47" t="s">
        <v>88</v>
      </c>
      <c r="C31" s="46">
        <v>1907</v>
      </c>
      <c r="D31" s="46"/>
      <c r="E31" s="46">
        <v>80</v>
      </c>
      <c r="F31" s="41"/>
      <c r="G31" s="46">
        <f t="shared" ref="G31:G38" si="5">SUM(E31:F31)</f>
        <v>80</v>
      </c>
      <c r="H31" s="41"/>
      <c r="I31" s="41">
        <f t="shared" ref="I31:I38" si="6">G31+D31+C31</f>
        <v>1987</v>
      </c>
      <c r="J31" s="41"/>
      <c r="K31" s="46"/>
      <c r="L31" s="41"/>
      <c r="M31" s="41"/>
      <c r="N31" s="41"/>
      <c r="O31" s="41">
        <f t="shared" ref="O31:O38" si="7">SUM(I31:N31)</f>
        <v>1987</v>
      </c>
      <c r="P31" s="41"/>
      <c r="Q31" s="46"/>
      <c r="R31" s="46"/>
      <c r="S31" s="41"/>
      <c r="T31" s="46">
        <f>1907+80</f>
        <v>1987</v>
      </c>
      <c r="U31" s="46">
        <f t="shared" ref="U31:U38" si="8">SUM(P31:T31)</f>
        <v>1987</v>
      </c>
      <c r="V31" s="41"/>
      <c r="W31" s="41"/>
      <c r="X31" s="46"/>
      <c r="Y31" s="41"/>
      <c r="Z31" s="41"/>
      <c r="AA31" s="41">
        <f t="shared" ref="AA31:AA38" si="9">SUM(U31:Z31)</f>
        <v>1987</v>
      </c>
      <c r="AB31" s="41"/>
    </row>
    <row r="32" spans="1:28" s="45" customFormat="1">
      <c r="A32" s="21"/>
      <c r="B32" s="47" t="s">
        <v>89</v>
      </c>
      <c r="C32" s="46">
        <f>582+474</f>
        <v>1056</v>
      </c>
      <c r="D32" s="46">
        <v>217</v>
      </c>
      <c r="E32" s="46">
        <v>3461</v>
      </c>
      <c r="F32" s="46">
        <v>33</v>
      </c>
      <c r="G32" s="46">
        <f t="shared" si="5"/>
        <v>3494</v>
      </c>
      <c r="H32" s="41"/>
      <c r="I32" s="41">
        <f t="shared" si="6"/>
        <v>4767</v>
      </c>
      <c r="J32" s="41"/>
      <c r="K32" s="46"/>
      <c r="L32" s="41"/>
      <c r="M32" s="41"/>
      <c r="N32" s="41"/>
      <c r="O32" s="41">
        <f t="shared" si="7"/>
        <v>4767</v>
      </c>
      <c r="P32" s="41"/>
      <c r="Q32" s="46"/>
      <c r="R32" s="46"/>
      <c r="S32" s="41"/>
      <c r="T32" s="46">
        <v>4767</v>
      </c>
      <c r="U32" s="46">
        <f t="shared" si="8"/>
        <v>4767</v>
      </c>
      <c r="V32" s="41"/>
      <c r="W32" s="41"/>
      <c r="X32" s="46"/>
      <c r="Y32" s="41"/>
      <c r="Z32" s="41"/>
      <c r="AA32" s="41">
        <f t="shared" si="9"/>
        <v>4767</v>
      </c>
      <c r="AB32" s="41"/>
    </row>
    <row r="33" spans="1:28" s="45" customFormat="1">
      <c r="A33" s="21"/>
      <c r="B33" s="47" t="s">
        <v>90</v>
      </c>
      <c r="C33" s="46"/>
      <c r="D33" s="46"/>
      <c r="E33" s="46"/>
      <c r="F33" s="41"/>
      <c r="G33" s="46">
        <f t="shared" si="5"/>
        <v>0</v>
      </c>
      <c r="H33" s="41"/>
      <c r="I33" s="41">
        <f t="shared" si="6"/>
        <v>0</v>
      </c>
      <c r="J33" s="41"/>
      <c r="K33" s="46">
        <f>5639+28</f>
        <v>5667</v>
      </c>
      <c r="L33" s="41"/>
      <c r="M33" s="41"/>
      <c r="N33" s="46">
        <f>26+25</f>
        <v>51</v>
      </c>
      <c r="O33" s="41">
        <f t="shared" si="7"/>
        <v>5718</v>
      </c>
      <c r="P33" s="41"/>
      <c r="Q33" s="46">
        <f>5639+26</f>
        <v>5665</v>
      </c>
      <c r="R33" s="46"/>
      <c r="S33" s="46">
        <f>25+28</f>
        <v>53</v>
      </c>
      <c r="T33" s="46"/>
      <c r="U33" s="46">
        <f t="shared" si="8"/>
        <v>5718</v>
      </c>
      <c r="V33" s="41"/>
      <c r="W33" s="46"/>
      <c r="X33" s="46"/>
      <c r="Y33" s="41"/>
      <c r="Z33" s="41"/>
      <c r="AA33" s="41">
        <f t="shared" si="9"/>
        <v>5718</v>
      </c>
      <c r="AB33" s="41"/>
    </row>
    <row r="34" spans="1:28" s="45" customFormat="1">
      <c r="A34" s="21"/>
      <c r="B34" s="47" t="s">
        <v>91</v>
      </c>
      <c r="C34" s="46"/>
      <c r="D34" s="46"/>
      <c r="E34" s="46"/>
      <c r="F34" s="41"/>
      <c r="G34" s="46">
        <f t="shared" si="5"/>
        <v>0</v>
      </c>
      <c r="H34" s="41"/>
      <c r="I34" s="41">
        <f t="shared" si="6"/>
        <v>0</v>
      </c>
      <c r="J34" s="41"/>
      <c r="K34" s="46">
        <v>530</v>
      </c>
      <c r="L34" s="41"/>
      <c r="M34" s="41"/>
      <c r="N34" s="41"/>
      <c r="O34" s="41">
        <f t="shared" si="7"/>
        <v>530</v>
      </c>
      <c r="P34" s="41"/>
      <c r="Q34" s="41"/>
      <c r="R34" s="41"/>
      <c r="S34" s="41"/>
      <c r="T34" s="46"/>
      <c r="U34" s="46">
        <f t="shared" si="8"/>
        <v>0</v>
      </c>
      <c r="V34" s="41"/>
      <c r="W34" s="41"/>
      <c r="X34" s="46">
        <v>530</v>
      </c>
      <c r="Y34" s="41"/>
      <c r="Z34" s="41"/>
      <c r="AA34" s="41">
        <f t="shared" si="9"/>
        <v>530</v>
      </c>
      <c r="AB34" s="41"/>
    </row>
    <row r="35" spans="1:28" s="45" customFormat="1">
      <c r="A35" s="21"/>
      <c r="B35" s="47" t="s">
        <v>92</v>
      </c>
      <c r="C35" s="46">
        <v>50</v>
      </c>
      <c r="D35" s="46"/>
      <c r="E35" s="46"/>
      <c r="F35" s="41"/>
      <c r="G35" s="46">
        <f t="shared" si="5"/>
        <v>0</v>
      </c>
      <c r="H35" s="41"/>
      <c r="I35" s="41">
        <f t="shared" si="6"/>
        <v>50</v>
      </c>
      <c r="J35" s="41"/>
      <c r="K35" s="41"/>
      <c r="L35" s="41"/>
      <c r="M35" s="41"/>
      <c r="N35" s="41"/>
      <c r="O35" s="41">
        <f t="shared" si="7"/>
        <v>50</v>
      </c>
      <c r="P35" s="41"/>
      <c r="Q35" s="41"/>
      <c r="R35" s="41"/>
      <c r="S35" s="41"/>
      <c r="T35" s="46"/>
      <c r="U35" s="46">
        <f t="shared" si="8"/>
        <v>0</v>
      </c>
      <c r="V35" s="41"/>
      <c r="W35" s="41"/>
      <c r="X35" s="46">
        <v>50</v>
      </c>
      <c r="Y35" s="41"/>
      <c r="Z35" s="41"/>
      <c r="AA35" s="41">
        <f t="shared" si="9"/>
        <v>50</v>
      </c>
      <c r="AB35" s="41"/>
    </row>
    <row r="36" spans="1:28" s="45" customFormat="1">
      <c r="A36" s="21"/>
      <c r="B36" s="47" t="s">
        <v>93</v>
      </c>
      <c r="C36" s="46"/>
      <c r="D36" s="46"/>
      <c r="E36" s="46"/>
      <c r="F36" s="41"/>
      <c r="G36" s="46">
        <f t="shared" si="5"/>
        <v>0</v>
      </c>
      <c r="H36" s="41"/>
      <c r="I36" s="41">
        <f t="shared" si="6"/>
        <v>0</v>
      </c>
      <c r="J36" s="41"/>
      <c r="K36" s="46">
        <v>17</v>
      </c>
      <c r="L36" s="41"/>
      <c r="M36" s="41"/>
      <c r="N36" s="46"/>
      <c r="O36" s="41">
        <f t="shared" si="7"/>
        <v>17</v>
      </c>
      <c r="P36" s="41"/>
      <c r="Q36" s="41"/>
      <c r="R36" s="41"/>
      <c r="S36" s="41"/>
      <c r="T36" s="46"/>
      <c r="U36" s="46">
        <f t="shared" si="8"/>
        <v>0</v>
      </c>
      <c r="V36" s="41"/>
      <c r="W36" s="41"/>
      <c r="X36" s="46">
        <v>17</v>
      </c>
      <c r="Y36" s="41"/>
      <c r="Z36" s="41"/>
      <c r="AA36" s="41">
        <f t="shared" si="9"/>
        <v>17</v>
      </c>
      <c r="AB36" s="41"/>
    </row>
    <row r="37" spans="1:28" s="45" customFormat="1">
      <c r="A37" s="21"/>
      <c r="B37" s="47" t="s">
        <v>94</v>
      </c>
      <c r="C37" s="46"/>
      <c r="D37" s="46"/>
      <c r="E37" s="46"/>
      <c r="F37" s="41"/>
      <c r="G37" s="46">
        <f t="shared" si="5"/>
        <v>0</v>
      </c>
      <c r="H37" s="41"/>
      <c r="I37" s="41">
        <f t="shared" si="6"/>
        <v>0</v>
      </c>
      <c r="J37" s="41"/>
      <c r="K37" s="46">
        <v>31</v>
      </c>
      <c r="L37" s="41"/>
      <c r="M37" s="41"/>
      <c r="N37" s="46"/>
      <c r="O37" s="41">
        <f t="shared" si="7"/>
        <v>31</v>
      </c>
      <c r="P37" s="41"/>
      <c r="Q37" s="41"/>
      <c r="R37" s="41"/>
      <c r="S37" s="41"/>
      <c r="T37" s="46">
        <v>31</v>
      </c>
      <c r="U37" s="46">
        <f t="shared" si="8"/>
        <v>31</v>
      </c>
      <c r="V37" s="41"/>
      <c r="W37" s="41"/>
      <c r="X37" s="46"/>
      <c r="Y37" s="41"/>
      <c r="Z37" s="41"/>
      <c r="AA37" s="41">
        <f t="shared" si="9"/>
        <v>31</v>
      </c>
      <c r="AB37" s="41"/>
    </row>
    <row r="38" spans="1:28" s="45" customFormat="1" ht="19.5" thickBot="1">
      <c r="A38" s="21"/>
      <c r="B38" s="47" t="s">
        <v>95</v>
      </c>
      <c r="C38" s="46"/>
      <c r="D38" s="46"/>
      <c r="E38" s="46"/>
      <c r="F38" s="46"/>
      <c r="G38" s="46">
        <f t="shared" si="5"/>
        <v>0</v>
      </c>
      <c r="H38" s="41"/>
      <c r="I38" s="41">
        <f t="shared" si="6"/>
        <v>0</v>
      </c>
      <c r="J38" s="41"/>
      <c r="K38" s="46">
        <v>400</v>
      </c>
      <c r="L38" s="41"/>
      <c r="M38" s="41"/>
      <c r="N38" s="41"/>
      <c r="O38" s="41">
        <f t="shared" si="7"/>
        <v>400</v>
      </c>
      <c r="P38" s="41"/>
      <c r="Q38" s="41"/>
      <c r="R38" s="41"/>
      <c r="S38" s="41"/>
      <c r="T38" s="46">
        <v>400</v>
      </c>
      <c r="U38" s="46">
        <f t="shared" si="8"/>
        <v>400</v>
      </c>
      <c r="V38" s="41"/>
      <c r="W38" s="41"/>
      <c r="X38" s="46"/>
      <c r="Y38" s="41"/>
      <c r="Z38" s="41"/>
      <c r="AA38" s="41">
        <f t="shared" si="9"/>
        <v>400</v>
      </c>
      <c r="AB38" s="41"/>
    </row>
    <row r="39" spans="1:28" s="45" customFormat="1" ht="19.5" thickBot="1">
      <c r="A39" s="51" t="s">
        <v>81</v>
      </c>
      <c r="B39" s="39" t="s">
        <v>104</v>
      </c>
      <c r="C39" s="53">
        <f>SUM(C31:C38)</f>
        <v>3013</v>
      </c>
      <c r="D39" s="53">
        <f t="shared" ref="D39:AB39" si="10">SUM(D31:D38)</f>
        <v>217</v>
      </c>
      <c r="E39" s="53">
        <f t="shared" si="10"/>
        <v>3541</v>
      </c>
      <c r="F39" s="53">
        <f t="shared" si="10"/>
        <v>33</v>
      </c>
      <c r="G39" s="53">
        <f>SUM(G31:G38)</f>
        <v>3574</v>
      </c>
      <c r="H39" s="53">
        <f t="shared" si="10"/>
        <v>0</v>
      </c>
      <c r="I39" s="53">
        <f t="shared" si="10"/>
        <v>6804</v>
      </c>
      <c r="J39" s="53">
        <f t="shared" si="10"/>
        <v>0</v>
      </c>
      <c r="K39" s="53">
        <f t="shared" si="10"/>
        <v>6645</v>
      </c>
      <c r="L39" s="53">
        <f t="shared" si="10"/>
        <v>0</v>
      </c>
      <c r="M39" s="53">
        <f t="shared" si="10"/>
        <v>0</v>
      </c>
      <c r="N39" s="53">
        <f t="shared" si="10"/>
        <v>51</v>
      </c>
      <c r="O39" s="53">
        <f t="shared" si="10"/>
        <v>13500</v>
      </c>
      <c r="P39" s="53">
        <f t="shared" si="10"/>
        <v>0</v>
      </c>
      <c r="Q39" s="53">
        <f t="shared" si="10"/>
        <v>5665</v>
      </c>
      <c r="R39" s="53">
        <f t="shared" si="10"/>
        <v>0</v>
      </c>
      <c r="S39" s="53">
        <f t="shared" si="10"/>
        <v>53</v>
      </c>
      <c r="T39" s="53">
        <f t="shared" si="10"/>
        <v>7185</v>
      </c>
      <c r="U39" s="53">
        <f t="shared" si="10"/>
        <v>12903</v>
      </c>
      <c r="V39" s="53">
        <f t="shared" si="10"/>
        <v>0</v>
      </c>
      <c r="W39" s="53">
        <f t="shared" si="10"/>
        <v>0</v>
      </c>
      <c r="X39" s="53">
        <f t="shared" si="10"/>
        <v>597</v>
      </c>
      <c r="Y39" s="53">
        <f t="shared" si="10"/>
        <v>0</v>
      </c>
      <c r="Z39" s="53">
        <f t="shared" si="10"/>
        <v>0</v>
      </c>
      <c r="AA39" s="53">
        <f t="shared" si="10"/>
        <v>13500</v>
      </c>
      <c r="AB39" s="52">
        <f t="shared" si="10"/>
        <v>0</v>
      </c>
    </row>
    <row r="40" spans="1:28">
      <c r="A40" s="33" t="s">
        <v>82</v>
      </c>
      <c r="B40" s="37" t="s">
        <v>105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</row>
    <row r="41" spans="1:28">
      <c r="A41" s="18"/>
      <c r="B41" s="8" t="s">
        <v>121</v>
      </c>
      <c r="C41" s="35"/>
      <c r="D41" s="35"/>
      <c r="E41" s="35">
        <v>5</v>
      </c>
      <c r="F41" s="35"/>
      <c r="G41" s="35">
        <f t="shared" ref="G41:G46" si="11">SUM(E41:F41)</f>
        <v>5</v>
      </c>
      <c r="H41" s="35"/>
      <c r="I41" s="35">
        <f t="shared" ref="I41:I46" si="12">C41+D41+G41</f>
        <v>5</v>
      </c>
      <c r="J41" s="35"/>
      <c r="K41" s="35">
        <v>75</v>
      </c>
      <c r="L41" s="35"/>
      <c r="M41" s="35"/>
      <c r="N41" s="35"/>
      <c r="O41" s="50">
        <f t="shared" ref="O41:O47" si="13">SUM(I41:N41)</f>
        <v>80</v>
      </c>
      <c r="P41" s="35"/>
      <c r="Q41" s="35"/>
      <c r="R41" s="35"/>
      <c r="S41" s="35"/>
      <c r="T41" s="35"/>
      <c r="U41" s="35">
        <f t="shared" ref="U41:U46" si="14">SUM(P41:T41)</f>
        <v>0</v>
      </c>
      <c r="V41" s="35"/>
      <c r="W41" s="35"/>
      <c r="X41" s="35">
        <v>80</v>
      </c>
      <c r="Y41" s="35"/>
      <c r="Z41" s="35"/>
      <c r="AA41" s="50">
        <f t="shared" ref="AA41:AA46" si="15">SUM(U41:Y41)</f>
        <v>80</v>
      </c>
      <c r="AB41" s="35"/>
    </row>
    <row r="42" spans="1:28">
      <c r="A42" s="18"/>
      <c r="B42" s="8" t="s">
        <v>122</v>
      </c>
      <c r="C42" s="35"/>
      <c r="D42" s="35"/>
      <c r="E42" s="35">
        <f>858+671</f>
        <v>1529</v>
      </c>
      <c r="F42" s="35"/>
      <c r="G42" s="35">
        <f t="shared" si="11"/>
        <v>1529</v>
      </c>
      <c r="H42" s="35"/>
      <c r="I42" s="35">
        <f t="shared" si="12"/>
        <v>1529</v>
      </c>
      <c r="J42" s="35"/>
      <c r="K42" s="35"/>
      <c r="L42" s="35"/>
      <c r="M42" s="35"/>
      <c r="N42" s="35">
        <v>1829</v>
      </c>
      <c r="O42" s="50">
        <f t="shared" si="13"/>
        <v>3358</v>
      </c>
      <c r="P42" s="35"/>
      <c r="Q42" s="35"/>
      <c r="R42" s="35"/>
      <c r="S42" s="35"/>
      <c r="T42" s="35">
        <f>858+671</f>
        <v>1529</v>
      </c>
      <c r="U42" s="35">
        <f t="shared" si="14"/>
        <v>1529</v>
      </c>
      <c r="V42" s="35"/>
      <c r="W42" s="35">
        <v>1829</v>
      </c>
      <c r="X42" s="35"/>
      <c r="Y42" s="35"/>
      <c r="Z42" s="35"/>
      <c r="AA42" s="50">
        <f t="shared" si="15"/>
        <v>3358</v>
      </c>
      <c r="AB42" s="35"/>
    </row>
    <row r="43" spans="1:28">
      <c r="A43" s="18"/>
      <c r="B43" s="8" t="s">
        <v>123</v>
      </c>
      <c r="C43" s="35"/>
      <c r="D43" s="35"/>
      <c r="E43" s="35">
        <v>24</v>
      </c>
      <c r="F43" s="35"/>
      <c r="G43" s="35">
        <f t="shared" si="11"/>
        <v>24</v>
      </c>
      <c r="H43" s="35"/>
      <c r="I43" s="35">
        <f t="shared" si="12"/>
        <v>24</v>
      </c>
      <c r="J43" s="35"/>
      <c r="K43" s="35">
        <v>26</v>
      </c>
      <c r="L43" s="35"/>
      <c r="M43" s="35"/>
      <c r="N43" s="35"/>
      <c r="O43" s="50">
        <f t="shared" si="13"/>
        <v>50</v>
      </c>
      <c r="P43" s="35"/>
      <c r="Q43" s="35"/>
      <c r="R43" s="35"/>
      <c r="S43" s="35"/>
      <c r="T43" s="35">
        <v>50</v>
      </c>
      <c r="U43" s="35">
        <f t="shared" si="14"/>
        <v>50</v>
      </c>
      <c r="V43" s="35"/>
      <c r="W43" s="35"/>
      <c r="X43" s="35"/>
      <c r="Y43" s="35"/>
      <c r="Z43" s="35"/>
      <c r="AA43" s="50">
        <f t="shared" si="15"/>
        <v>50</v>
      </c>
      <c r="AB43" s="35"/>
    </row>
    <row r="44" spans="1:28">
      <c r="A44" s="18"/>
      <c r="B44" s="8" t="s">
        <v>125</v>
      </c>
      <c r="C44" s="35"/>
      <c r="D44" s="35"/>
      <c r="E44" s="35">
        <v>100</v>
      </c>
      <c r="F44" s="35"/>
      <c r="G44" s="35">
        <f t="shared" si="11"/>
        <v>100</v>
      </c>
      <c r="H44" s="35"/>
      <c r="I44" s="35">
        <f t="shared" si="12"/>
        <v>100</v>
      </c>
      <c r="J44" s="35"/>
      <c r="K44" s="35"/>
      <c r="L44" s="35"/>
      <c r="M44" s="35"/>
      <c r="N44" s="35"/>
      <c r="O44" s="50">
        <f t="shared" si="13"/>
        <v>100</v>
      </c>
      <c r="P44" s="35"/>
      <c r="Q44" s="35"/>
      <c r="R44" s="35"/>
      <c r="S44" s="35"/>
      <c r="T44" s="35"/>
      <c r="U44" s="35">
        <f t="shared" si="14"/>
        <v>0</v>
      </c>
      <c r="V44" s="35"/>
      <c r="W44" s="35"/>
      <c r="X44" s="35">
        <v>100</v>
      </c>
      <c r="Y44" s="35"/>
      <c r="Z44" s="35"/>
      <c r="AA44" s="50">
        <f t="shared" si="15"/>
        <v>100</v>
      </c>
      <c r="AB44" s="35"/>
    </row>
    <row r="45" spans="1:28">
      <c r="A45" s="18"/>
      <c r="B45" s="8" t="s">
        <v>124</v>
      </c>
      <c r="C45" s="35"/>
      <c r="D45" s="35">
        <v>554</v>
      </c>
      <c r="E45" s="35"/>
      <c r="F45" s="35"/>
      <c r="G45" s="35">
        <f t="shared" si="11"/>
        <v>0</v>
      </c>
      <c r="H45" s="35"/>
      <c r="I45" s="35">
        <f t="shared" si="12"/>
        <v>554</v>
      </c>
      <c r="J45" s="35"/>
      <c r="K45" s="35"/>
      <c r="L45" s="35"/>
      <c r="M45" s="35"/>
      <c r="N45" s="35"/>
      <c r="O45" s="50">
        <f t="shared" si="13"/>
        <v>554</v>
      </c>
      <c r="P45" s="35"/>
      <c r="Q45" s="35"/>
      <c r="R45" s="35"/>
      <c r="S45" s="35"/>
      <c r="T45" s="35">
        <v>554</v>
      </c>
      <c r="U45" s="35">
        <f t="shared" si="14"/>
        <v>554</v>
      </c>
      <c r="V45" s="35"/>
      <c r="W45" s="35"/>
      <c r="X45" s="35"/>
      <c r="Y45" s="35"/>
      <c r="Z45" s="35"/>
      <c r="AA45" s="50">
        <f t="shared" si="15"/>
        <v>554</v>
      </c>
      <c r="AB45" s="35"/>
    </row>
    <row r="46" spans="1:28" ht="19.5" thickBot="1">
      <c r="A46" s="18"/>
      <c r="B46" s="8" t="s">
        <v>126</v>
      </c>
      <c r="C46" s="35"/>
      <c r="D46" s="35"/>
      <c r="E46" s="35">
        <v>1931</v>
      </c>
      <c r="F46" s="35"/>
      <c r="G46" s="35">
        <f t="shared" si="11"/>
        <v>1931</v>
      </c>
      <c r="H46" s="35"/>
      <c r="I46" s="35">
        <f t="shared" si="12"/>
        <v>1931</v>
      </c>
      <c r="J46" s="35"/>
      <c r="K46" s="35"/>
      <c r="L46" s="35"/>
      <c r="M46" s="35"/>
      <c r="N46" s="35"/>
      <c r="O46" s="50">
        <f t="shared" si="13"/>
        <v>1931</v>
      </c>
      <c r="P46" s="35"/>
      <c r="Q46" s="35">
        <v>1824</v>
      </c>
      <c r="R46" s="35">
        <v>58</v>
      </c>
      <c r="S46" s="35">
        <v>49</v>
      </c>
      <c r="T46" s="35"/>
      <c r="U46" s="35">
        <f t="shared" si="14"/>
        <v>1931</v>
      </c>
      <c r="V46" s="35"/>
      <c r="W46" s="35"/>
      <c r="X46" s="35"/>
      <c r="Y46" s="35"/>
      <c r="Z46" s="35"/>
      <c r="AA46" s="50">
        <f t="shared" si="15"/>
        <v>1931</v>
      </c>
      <c r="AB46" s="35"/>
    </row>
    <row r="47" spans="1:28" s="42" customFormat="1" ht="19.5" thickBot="1">
      <c r="A47" s="43" t="s">
        <v>82</v>
      </c>
      <c r="B47" s="39" t="s">
        <v>106</v>
      </c>
      <c r="C47" s="40">
        <f>SUM(C41:C46)</f>
        <v>0</v>
      </c>
      <c r="D47" s="40">
        <f t="shared" ref="D47:F47" si="16">SUM(D41:D46)</f>
        <v>554</v>
      </c>
      <c r="E47" s="40">
        <f t="shared" si="16"/>
        <v>3589</v>
      </c>
      <c r="F47" s="40">
        <f t="shared" si="16"/>
        <v>0</v>
      </c>
      <c r="G47" s="40">
        <f>SUM(G41:G46)</f>
        <v>3589</v>
      </c>
      <c r="H47" s="40">
        <f t="shared" ref="H47:M47" si="17">SUM(H16:H45)</f>
        <v>0</v>
      </c>
      <c r="I47" s="40">
        <f>G47+D47+C47</f>
        <v>4143</v>
      </c>
      <c r="J47" s="40">
        <f t="shared" si="17"/>
        <v>0</v>
      </c>
      <c r="K47" s="40">
        <f>SUM(K41:K46)</f>
        <v>101</v>
      </c>
      <c r="L47" s="40">
        <f t="shared" si="17"/>
        <v>0</v>
      </c>
      <c r="M47" s="40">
        <f t="shared" si="17"/>
        <v>0</v>
      </c>
      <c r="N47" s="40">
        <f>SUM(N42:N46)</f>
        <v>1829</v>
      </c>
      <c r="O47" s="40">
        <f t="shared" si="13"/>
        <v>6073</v>
      </c>
      <c r="P47" s="40">
        <f>SUM(P41:P46)</f>
        <v>0</v>
      </c>
      <c r="Q47" s="40">
        <f>SUM(Q41:Q46)</f>
        <v>1824</v>
      </c>
      <c r="R47" s="40">
        <f t="shared" ref="R47:AB47" si="18">SUM(R41:R46)</f>
        <v>58</v>
      </c>
      <c r="S47" s="40">
        <f t="shared" si="18"/>
        <v>49</v>
      </c>
      <c r="T47" s="40">
        <f t="shared" si="18"/>
        <v>2133</v>
      </c>
      <c r="U47" s="40">
        <f t="shared" si="18"/>
        <v>4064</v>
      </c>
      <c r="V47" s="40">
        <f t="shared" si="18"/>
        <v>0</v>
      </c>
      <c r="W47" s="40">
        <f t="shared" si="18"/>
        <v>1829</v>
      </c>
      <c r="X47" s="40">
        <f t="shared" si="18"/>
        <v>180</v>
      </c>
      <c r="Y47" s="40">
        <f t="shared" si="18"/>
        <v>0</v>
      </c>
      <c r="Z47" s="40">
        <f t="shared" si="18"/>
        <v>0</v>
      </c>
      <c r="AA47" s="40">
        <f t="shared" si="18"/>
        <v>6073</v>
      </c>
      <c r="AB47" s="40">
        <f t="shared" si="18"/>
        <v>0</v>
      </c>
    </row>
    <row r="48" spans="1:28" s="45" customFormat="1">
      <c r="A48" s="44" t="s">
        <v>84</v>
      </c>
      <c r="B48" s="37" t="s">
        <v>112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</row>
    <row r="49" spans="1:38" s="45" customFormat="1">
      <c r="A49" s="18"/>
      <c r="B49" s="47" t="s">
        <v>135</v>
      </c>
      <c r="C49" s="46">
        <v>115</v>
      </c>
      <c r="D49" s="46"/>
      <c r="E49" s="46"/>
      <c r="F49" s="41"/>
      <c r="G49" s="46">
        <f>SUM(E49:F49)</f>
        <v>0</v>
      </c>
      <c r="H49" s="41"/>
      <c r="I49" s="41">
        <f>G49+D49+C49</f>
        <v>115</v>
      </c>
      <c r="J49" s="41"/>
      <c r="K49" s="46">
        <v>123</v>
      </c>
      <c r="L49" s="41"/>
      <c r="M49" s="41"/>
      <c r="N49" s="41"/>
      <c r="O49" s="41">
        <f>SUM(I49:N49)</f>
        <v>238</v>
      </c>
      <c r="P49" s="41"/>
      <c r="Q49" s="41"/>
      <c r="R49" s="41"/>
      <c r="S49" s="41"/>
      <c r="T49" s="41"/>
      <c r="U49" s="46">
        <f>SUM(P49:T49)</f>
        <v>0</v>
      </c>
      <c r="V49" s="41"/>
      <c r="W49" s="41"/>
      <c r="X49" s="46">
        <v>238</v>
      </c>
      <c r="Y49" s="41"/>
      <c r="Z49" s="41"/>
      <c r="AA49" s="41">
        <f>SUM(U49:Z49)</f>
        <v>238</v>
      </c>
      <c r="AB49" s="41"/>
    </row>
    <row r="50" spans="1:38" s="45" customFormat="1">
      <c r="A50" s="21"/>
      <c r="B50" s="47" t="s">
        <v>127</v>
      </c>
      <c r="C50" s="46"/>
      <c r="D50" s="46"/>
      <c r="E50" s="46">
        <v>75</v>
      </c>
      <c r="F50" s="41"/>
      <c r="G50" s="46">
        <f>SUM(E50:F50)</f>
        <v>75</v>
      </c>
      <c r="H50" s="41"/>
      <c r="I50" s="41">
        <f>G50+D50+C50</f>
        <v>75</v>
      </c>
      <c r="J50" s="41"/>
      <c r="K50" s="46">
        <v>69</v>
      </c>
      <c r="L50" s="41"/>
      <c r="M50" s="41"/>
      <c r="N50" s="46">
        <v>325</v>
      </c>
      <c r="O50" s="41">
        <f>SUM(I50:N50)</f>
        <v>469</v>
      </c>
      <c r="P50" s="41"/>
      <c r="Q50" s="41"/>
      <c r="R50" s="41"/>
      <c r="S50" s="41"/>
      <c r="T50" s="46">
        <f>69+75</f>
        <v>144</v>
      </c>
      <c r="U50" s="46">
        <f>SUM(P50:T50)</f>
        <v>144</v>
      </c>
      <c r="V50" s="41"/>
      <c r="W50" s="46">
        <v>325</v>
      </c>
      <c r="X50" s="46"/>
      <c r="Y50" s="41"/>
      <c r="Z50" s="41"/>
      <c r="AA50" s="41">
        <f>SUM(U50:Z50)</f>
        <v>469</v>
      </c>
      <c r="AB50" s="41"/>
    </row>
    <row r="51" spans="1:38" s="45" customFormat="1" ht="19.5" thickBot="1">
      <c r="A51" s="21"/>
      <c r="B51" s="47" t="s">
        <v>128</v>
      </c>
      <c r="C51" s="46"/>
      <c r="D51" s="46"/>
      <c r="E51" s="46">
        <v>160</v>
      </c>
      <c r="F51" s="41"/>
      <c r="G51" s="46">
        <f>SUM(E51:F51)</f>
        <v>160</v>
      </c>
      <c r="H51" s="41"/>
      <c r="I51" s="41">
        <f>G51+D51+C51</f>
        <v>160</v>
      </c>
      <c r="J51" s="41"/>
      <c r="K51" s="41"/>
      <c r="L51" s="41"/>
      <c r="M51" s="41"/>
      <c r="N51" s="41"/>
      <c r="O51" s="41">
        <f>SUM(I51:N51)</f>
        <v>160</v>
      </c>
      <c r="P51" s="41"/>
      <c r="Q51" s="41"/>
      <c r="R51" s="41"/>
      <c r="S51" s="41"/>
      <c r="T51" s="46"/>
      <c r="U51" s="46">
        <f>SUM(P51:T51)</f>
        <v>0</v>
      </c>
      <c r="V51" s="41"/>
      <c r="W51" s="41"/>
      <c r="X51" s="46">
        <v>160</v>
      </c>
      <c r="Y51" s="41"/>
      <c r="Z51" s="41"/>
      <c r="AA51" s="41">
        <f>SUM(U51:Z51)</f>
        <v>160</v>
      </c>
      <c r="AB51" s="41"/>
    </row>
    <row r="52" spans="1:38" s="48" customFormat="1" ht="19.5" thickBot="1">
      <c r="A52" s="49" t="s">
        <v>84</v>
      </c>
      <c r="B52" s="39" t="s">
        <v>113</v>
      </c>
      <c r="C52" s="40">
        <f t="shared" ref="C52:AB52" si="19">SUM(C49:C51)</f>
        <v>115</v>
      </c>
      <c r="D52" s="40">
        <f t="shared" si="19"/>
        <v>0</v>
      </c>
      <c r="E52" s="40">
        <f t="shared" si="19"/>
        <v>235</v>
      </c>
      <c r="F52" s="40">
        <f t="shared" si="19"/>
        <v>0</v>
      </c>
      <c r="G52" s="40">
        <f t="shared" si="19"/>
        <v>235</v>
      </c>
      <c r="H52" s="40">
        <f t="shared" si="19"/>
        <v>0</v>
      </c>
      <c r="I52" s="40">
        <f t="shared" si="19"/>
        <v>350</v>
      </c>
      <c r="J52" s="40">
        <f t="shared" si="19"/>
        <v>0</v>
      </c>
      <c r="K52" s="40">
        <f t="shared" si="19"/>
        <v>192</v>
      </c>
      <c r="L52" s="40">
        <f t="shared" si="19"/>
        <v>0</v>
      </c>
      <c r="M52" s="40">
        <f t="shared" si="19"/>
        <v>0</v>
      </c>
      <c r="N52" s="40">
        <f t="shared" si="19"/>
        <v>325</v>
      </c>
      <c r="O52" s="40">
        <f t="shared" si="19"/>
        <v>867</v>
      </c>
      <c r="P52" s="40">
        <f t="shared" si="19"/>
        <v>0</v>
      </c>
      <c r="Q52" s="40">
        <f t="shared" si="19"/>
        <v>0</v>
      </c>
      <c r="R52" s="40">
        <f t="shared" si="19"/>
        <v>0</v>
      </c>
      <c r="S52" s="40">
        <f t="shared" si="19"/>
        <v>0</v>
      </c>
      <c r="T52" s="40">
        <f t="shared" si="19"/>
        <v>144</v>
      </c>
      <c r="U52" s="40">
        <f t="shared" si="19"/>
        <v>144</v>
      </c>
      <c r="V52" s="40">
        <f t="shared" si="19"/>
        <v>0</v>
      </c>
      <c r="W52" s="40">
        <f t="shared" si="19"/>
        <v>325</v>
      </c>
      <c r="X52" s="40">
        <f t="shared" si="19"/>
        <v>398</v>
      </c>
      <c r="Y52" s="40">
        <f t="shared" si="19"/>
        <v>0</v>
      </c>
      <c r="Z52" s="40">
        <f t="shared" si="19"/>
        <v>0</v>
      </c>
      <c r="AA52" s="40">
        <f t="shared" si="19"/>
        <v>867</v>
      </c>
      <c r="AB52" s="40">
        <f t="shared" si="19"/>
        <v>0</v>
      </c>
    </row>
    <row r="53" spans="1:38">
      <c r="A53" s="33" t="s">
        <v>85</v>
      </c>
      <c r="B53" s="37" t="s">
        <v>107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</row>
    <row r="54" spans="1:38">
      <c r="A54" s="18"/>
      <c r="B54" s="8" t="s">
        <v>129</v>
      </c>
      <c r="C54" s="35"/>
      <c r="D54" s="35"/>
      <c r="E54" s="35">
        <v>478</v>
      </c>
      <c r="F54" s="35"/>
      <c r="G54" s="35">
        <f>SUM(E54:F54)</f>
        <v>478</v>
      </c>
      <c r="H54" s="35"/>
      <c r="I54" s="35">
        <f>C54+D54+G54</f>
        <v>478</v>
      </c>
      <c r="J54" s="35"/>
      <c r="K54" s="35"/>
      <c r="L54" s="35"/>
      <c r="M54" s="35"/>
      <c r="N54" s="35">
        <v>1841</v>
      </c>
      <c r="O54" s="50">
        <f>SUM(I54:N54)</f>
        <v>2319</v>
      </c>
      <c r="P54" s="35"/>
      <c r="Q54" s="35"/>
      <c r="R54" s="35"/>
      <c r="S54" s="35"/>
      <c r="T54" s="35">
        <v>478</v>
      </c>
      <c r="U54" s="35">
        <f>SUM(Q54:T54)</f>
        <v>478</v>
      </c>
      <c r="V54" s="35"/>
      <c r="W54" s="35">
        <v>1841</v>
      </c>
      <c r="X54" s="35"/>
      <c r="Y54" s="35"/>
      <c r="Z54" s="35"/>
      <c r="AA54" s="50">
        <f>SUM(U54:Y54)</f>
        <v>2319</v>
      </c>
      <c r="AB54" s="35"/>
    </row>
    <row r="55" spans="1:38">
      <c r="A55" s="18"/>
      <c r="B55" s="8" t="s">
        <v>130</v>
      </c>
      <c r="C55" s="35"/>
      <c r="D55" s="35"/>
      <c r="E55" s="35">
        <v>34</v>
      </c>
      <c r="F55" s="35"/>
      <c r="G55" s="35">
        <f>SUM(E55:F55)</f>
        <v>34</v>
      </c>
      <c r="H55" s="35"/>
      <c r="I55" s="35">
        <f>C55+D55+G55</f>
        <v>34</v>
      </c>
      <c r="J55" s="35"/>
      <c r="K55" s="35">
        <v>139</v>
      </c>
      <c r="L55" s="35"/>
      <c r="M55" s="35"/>
      <c r="N55" s="35"/>
      <c r="O55" s="50">
        <f>SUM(I55:N55)</f>
        <v>173</v>
      </c>
      <c r="P55" s="35"/>
      <c r="Q55" s="35"/>
      <c r="R55" s="35"/>
      <c r="S55" s="35"/>
      <c r="T55" s="35">
        <v>173</v>
      </c>
      <c r="U55" s="35">
        <f>SUM(Q55:T55)</f>
        <v>173</v>
      </c>
      <c r="V55" s="35"/>
      <c r="W55" s="35"/>
      <c r="X55" s="35"/>
      <c r="Y55" s="35"/>
      <c r="Z55" s="35"/>
      <c r="AA55" s="50">
        <f>SUM(U55:Y55)</f>
        <v>173</v>
      </c>
      <c r="AB55" s="35"/>
    </row>
    <row r="56" spans="1:38" ht="19.5" thickBot="1">
      <c r="A56" s="18"/>
      <c r="B56" s="8" t="s">
        <v>131</v>
      </c>
      <c r="C56" s="35">
        <v>538</v>
      </c>
      <c r="D56" s="35">
        <v>106</v>
      </c>
      <c r="E56" s="35">
        <v>276</v>
      </c>
      <c r="F56" s="35"/>
      <c r="G56" s="35">
        <f>SUM(E56:F56)</f>
        <v>276</v>
      </c>
      <c r="H56" s="35"/>
      <c r="I56" s="35">
        <f>C56+D56+G56</f>
        <v>920</v>
      </c>
      <c r="J56" s="35"/>
      <c r="K56" s="35"/>
      <c r="L56" s="35"/>
      <c r="M56" s="35"/>
      <c r="N56" s="35"/>
      <c r="O56" s="50">
        <f>SUM(I56:N56)</f>
        <v>920</v>
      </c>
      <c r="P56" s="35"/>
      <c r="Q56" s="35"/>
      <c r="R56" s="35"/>
      <c r="S56" s="35"/>
      <c r="T56" s="35"/>
      <c r="U56" s="35"/>
      <c r="V56" s="35"/>
      <c r="W56" s="35"/>
      <c r="X56" s="35">
        <v>920</v>
      </c>
      <c r="Y56" s="35"/>
      <c r="Z56" s="35"/>
      <c r="AA56" s="50">
        <f>SUM(U56:Y56)</f>
        <v>920</v>
      </c>
      <c r="AB56" s="35"/>
    </row>
    <row r="57" spans="1:38" s="6" customFormat="1" ht="19.5" thickBot="1">
      <c r="A57" s="38" t="s">
        <v>85</v>
      </c>
      <c r="B57" s="39" t="s">
        <v>108</v>
      </c>
      <c r="C57" s="40">
        <f>SUM(C54:C56)</f>
        <v>538</v>
      </c>
      <c r="D57" s="40">
        <f t="shared" ref="D57:AA57" si="20">SUM(D54:D56)</f>
        <v>106</v>
      </c>
      <c r="E57" s="40">
        <f t="shared" si="20"/>
        <v>788</v>
      </c>
      <c r="F57" s="40">
        <f t="shared" si="20"/>
        <v>0</v>
      </c>
      <c r="G57" s="40">
        <f t="shared" si="20"/>
        <v>788</v>
      </c>
      <c r="H57" s="40">
        <f t="shared" si="20"/>
        <v>0</v>
      </c>
      <c r="I57" s="40">
        <f t="shared" si="20"/>
        <v>1432</v>
      </c>
      <c r="J57" s="40">
        <f t="shared" si="20"/>
        <v>0</v>
      </c>
      <c r="K57" s="40">
        <f t="shared" si="20"/>
        <v>139</v>
      </c>
      <c r="L57" s="40">
        <f t="shared" si="20"/>
        <v>0</v>
      </c>
      <c r="M57" s="40">
        <f t="shared" si="20"/>
        <v>0</v>
      </c>
      <c r="N57" s="40">
        <f t="shared" si="20"/>
        <v>1841</v>
      </c>
      <c r="O57" s="40">
        <f t="shared" si="20"/>
        <v>3412</v>
      </c>
      <c r="P57" s="40">
        <f t="shared" si="20"/>
        <v>0</v>
      </c>
      <c r="Q57" s="40">
        <f t="shared" si="20"/>
        <v>0</v>
      </c>
      <c r="R57" s="40">
        <f t="shared" si="20"/>
        <v>0</v>
      </c>
      <c r="S57" s="40">
        <f t="shared" si="20"/>
        <v>0</v>
      </c>
      <c r="T57" s="40">
        <f t="shared" si="20"/>
        <v>651</v>
      </c>
      <c r="U57" s="40">
        <f t="shared" si="20"/>
        <v>651</v>
      </c>
      <c r="V57" s="40">
        <f t="shared" si="20"/>
        <v>0</v>
      </c>
      <c r="W57" s="40">
        <f t="shared" si="20"/>
        <v>1841</v>
      </c>
      <c r="X57" s="40">
        <f t="shared" si="20"/>
        <v>920</v>
      </c>
      <c r="Y57" s="40">
        <f t="shared" si="20"/>
        <v>0</v>
      </c>
      <c r="Z57" s="40">
        <f t="shared" si="20"/>
        <v>0</v>
      </c>
      <c r="AA57" s="40">
        <f t="shared" si="20"/>
        <v>3412</v>
      </c>
      <c r="AB57" s="40">
        <f>SUM(AB54:AB55)</f>
        <v>0</v>
      </c>
    </row>
    <row r="58" spans="1:38" s="45" customFormat="1">
      <c r="A58" s="44" t="s">
        <v>96</v>
      </c>
      <c r="B58" s="37" t="s">
        <v>109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</row>
    <row r="59" spans="1:38" s="45" customFormat="1">
      <c r="A59" s="18"/>
      <c r="B59" s="47" t="s">
        <v>132</v>
      </c>
      <c r="C59" s="41"/>
      <c r="D59" s="41"/>
      <c r="E59" s="46">
        <v>1000</v>
      </c>
      <c r="F59" s="41"/>
      <c r="G59" s="46">
        <f>SUM(E59:F59)</f>
        <v>1000</v>
      </c>
      <c r="H59" s="41"/>
      <c r="I59" s="41">
        <f>SUM(G59:H59)</f>
        <v>1000</v>
      </c>
      <c r="J59" s="41"/>
      <c r="K59" s="41"/>
      <c r="L59" s="41"/>
      <c r="M59" s="41"/>
      <c r="N59" s="41"/>
      <c r="O59" s="41">
        <f>SUM(I59:N59)</f>
        <v>1000</v>
      </c>
      <c r="P59" s="41"/>
      <c r="Q59" s="41"/>
      <c r="R59" s="41"/>
      <c r="S59" s="41"/>
      <c r="T59" s="41"/>
      <c r="U59" s="41"/>
      <c r="V59" s="41"/>
      <c r="W59" s="41"/>
      <c r="X59" s="46">
        <v>1000</v>
      </c>
      <c r="Y59" s="41"/>
      <c r="Z59" s="41"/>
      <c r="AA59" s="41">
        <f>SUM(U59:Z59)</f>
        <v>1000</v>
      </c>
      <c r="AB59" s="41"/>
    </row>
    <row r="60" spans="1:38" s="45" customFormat="1">
      <c r="A60" s="44"/>
      <c r="B60" s="47" t="s">
        <v>133</v>
      </c>
      <c r="C60" s="41"/>
      <c r="D60" s="41"/>
      <c r="E60" s="46">
        <v>50</v>
      </c>
      <c r="F60" s="41"/>
      <c r="G60" s="46">
        <f>SUM(E60:F60)</f>
        <v>50</v>
      </c>
      <c r="H60" s="41"/>
      <c r="I60" s="41">
        <f>SUM(G60:H60)</f>
        <v>50</v>
      </c>
      <c r="J60" s="41"/>
      <c r="K60" s="41"/>
      <c r="L60" s="41"/>
      <c r="M60" s="41"/>
      <c r="N60" s="41"/>
      <c r="O60" s="41">
        <f>SUM(I60:N60)</f>
        <v>50</v>
      </c>
      <c r="P60" s="41"/>
      <c r="Q60" s="41"/>
      <c r="R60" s="41"/>
      <c r="S60" s="41"/>
      <c r="T60" s="46">
        <v>50</v>
      </c>
      <c r="U60" s="46">
        <f>SUM(P60:T60)</f>
        <v>50</v>
      </c>
      <c r="V60" s="41"/>
      <c r="W60" s="41"/>
      <c r="X60" s="41"/>
      <c r="Y60" s="41"/>
      <c r="Z60" s="41"/>
      <c r="AA60" s="41">
        <f>SUM(U60:Z60)</f>
        <v>50</v>
      </c>
      <c r="AB60" s="41"/>
    </row>
    <row r="61" spans="1:38" s="45" customFormat="1" ht="19.5" thickBot="1">
      <c r="A61" s="44"/>
      <c r="B61" s="47" t="s">
        <v>134</v>
      </c>
      <c r="C61" s="41"/>
      <c r="D61" s="41"/>
      <c r="E61" s="46">
        <v>60</v>
      </c>
      <c r="F61" s="41"/>
      <c r="G61" s="46">
        <f>SUM(E61:F61)</f>
        <v>60</v>
      </c>
      <c r="H61" s="41"/>
      <c r="I61" s="41">
        <f>SUM(G61:H61)</f>
        <v>60</v>
      </c>
      <c r="J61" s="41"/>
      <c r="K61" s="41"/>
      <c r="L61" s="41"/>
      <c r="M61" s="41"/>
      <c r="N61" s="41"/>
      <c r="O61" s="41">
        <f>SUM(I61:N61)</f>
        <v>60</v>
      </c>
      <c r="P61" s="41"/>
      <c r="Q61" s="41"/>
      <c r="R61" s="41"/>
      <c r="S61" s="41"/>
      <c r="T61" s="46">
        <v>60</v>
      </c>
      <c r="U61" s="46">
        <f>SUM(P61:T61)</f>
        <v>60</v>
      </c>
      <c r="V61" s="41"/>
      <c r="W61" s="41"/>
      <c r="X61" s="41"/>
      <c r="Y61" s="41"/>
      <c r="Z61" s="41"/>
      <c r="AA61" s="41">
        <f>SUM(U61:Z61)</f>
        <v>60</v>
      </c>
      <c r="AB61" s="41"/>
    </row>
    <row r="62" spans="1:38" s="48" customFormat="1" ht="19.5" thickBot="1">
      <c r="A62" s="49" t="s">
        <v>96</v>
      </c>
      <c r="B62" s="39" t="s">
        <v>110</v>
      </c>
      <c r="C62" s="40">
        <f>SUM(C59:C61)</f>
        <v>0</v>
      </c>
      <c r="D62" s="40">
        <f t="shared" ref="D62:AB62" si="21">SUM(D59:D61)</f>
        <v>0</v>
      </c>
      <c r="E62" s="40">
        <f t="shared" si="21"/>
        <v>1110</v>
      </c>
      <c r="F62" s="40">
        <f t="shared" si="21"/>
        <v>0</v>
      </c>
      <c r="G62" s="40">
        <f t="shared" si="21"/>
        <v>1110</v>
      </c>
      <c r="H62" s="40">
        <f t="shared" si="21"/>
        <v>0</v>
      </c>
      <c r="I62" s="40">
        <f t="shared" si="21"/>
        <v>1110</v>
      </c>
      <c r="J62" s="40">
        <f t="shared" si="21"/>
        <v>0</v>
      </c>
      <c r="K62" s="40">
        <f t="shared" si="21"/>
        <v>0</v>
      </c>
      <c r="L62" s="40">
        <f t="shared" si="21"/>
        <v>0</v>
      </c>
      <c r="M62" s="40">
        <f t="shared" si="21"/>
        <v>0</v>
      </c>
      <c r="N62" s="40">
        <f t="shared" si="21"/>
        <v>0</v>
      </c>
      <c r="O62" s="40">
        <f t="shared" si="21"/>
        <v>1110</v>
      </c>
      <c r="P62" s="40">
        <f t="shared" si="21"/>
        <v>0</v>
      </c>
      <c r="Q62" s="40">
        <f t="shared" si="21"/>
        <v>0</v>
      </c>
      <c r="R62" s="40">
        <f t="shared" si="21"/>
        <v>0</v>
      </c>
      <c r="S62" s="40">
        <f t="shared" si="21"/>
        <v>0</v>
      </c>
      <c r="T62" s="40">
        <f t="shared" si="21"/>
        <v>110</v>
      </c>
      <c r="U62" s="40">
        <f t="shared" si="21"/>
        <v>110</v>
      </c>
      <c r="V62" s="40">
        <f t="shared" si="21"/>
        <v>0</v>
      </c>
      <c r="W62" s="40">
        <f t="shared" si="21"/>
        <v>0</v>
      </c>
      <c r="X62" s="40">
        <f t="shared" si="21"/>
        <v>1000</v>
      </c>
      <c r="Y62" s="40">
        <f t="shared" si="21"/>
        <v>0</v>
      </c>
      <c r="Z62" s="40">
        <f t="shared" si="21"/>
        <v>0</v>
      </c>
      <c r="AA62" s="40">
        <f t="shared" si="21"/>
        <v>1110</v>
      </c>
      <c r="AB62" s="40">
        <f t="shared" si="21"/>
        <v>0</v>
      </c>
    </row>
    <row r="63" spans="1:38" s="59" customFormat="1" ht="34.5" customHeight="1" thickBot="1">
      <c r="A63" s="55" t="s">
        <v>42</v>
      </c>
      <c r="B63" s="56" t="s">
        <v>77</v>
      </c>
      <c r="C63" s="40">
        <f t="shared" ref="C63:AA63" si="22">C39+C25+C52+C29+C62+C57+C47</f>
        <v>6540</v>
      </c>
      <c r="D63" s="40">
        <f t="shared" si="22"/>
        <v>1634</v>
      </c>
      <c r="E63" s="40">
        <f t="shared" si="22"/>
        <v>41611</v>
      </c>
      <c r="F63" s="40">
        <f t="shared" si="22"/>
        <v>33</v>
      </c>
      <c r="G63" s="40">
        <f t="shared" si="22"/>
        <v>41644</v>
      </c>
      <c r="H63" s="40">
        <f t="shared" si="22"/>
        <v>0</v>
      </c>
      <c r="I63" s="40">
        <f t="shared" si="22"/>
        <v>49818</v>
      </c>
      <c r="J63" s="40">
        <f t="shared" si="22"/>
        <v>0</v>
      </c>
      <c r="K63" s="40">
        <f t="shared" si="22"/>
        <v>7077</v>
      </c>
      <c r="L63" s="40">
        <f t="shared" si="22"/>
        <v>0</v>
      </c>
      <c r="M63" s="40">
        <f t="shared" si="22"/>
        <v>0</v>
      </c>
      <c r="N63" s="40">
        <f t="shared" si="22"/>
        <v>4946</v>
      </c>
      <c r="O63" s="40">
        <f t="shared" si="22"/>
        <v>61841</v>
      </c>
      <c r="P63" s="40">
        <f t="shared" si="22"/>
        <v>0</v>
      </c>
      <c r="Q63" s="40">
        <f t="shared" si="22"/>
        <v>33562</v>
      </c>
      <c r="R63" s="40">
        <f t="shared" si="22"/>
        <v>385</v>
      </c>
      <c r="S63" s="40">
        <f t="shared" si="22"/>
        <v>300</v>
      </c>
      <c r="T63" s="40">
        <f t="shared" si="22"/>
        <v>11703</v>
      </c>
      <c r="U63" s="40">
        <f t="shared" si="22"/>
        <v>45950</v>
      </c>
      <c r="V63" s="40">
        <f t="shared" si="22"/>
        <v>0</v>
      </c>
      <c r="W63" s="40">
        <f t="shared" si="22"/>
        <v>3995</v>
      </c>
      <c r="X63" s="40">
        <f t="shared" si="22"/>
        <v>10996</v>
      </c>
      <c r="Y63" s="40">
        <f t="shared" si="22"/>
        <v>900</v>
      </c>
      <c r="Z63" s="40">
        <f t="shared" si="22"/>
        <v>0</v>
      </c>
      <c r="AA63" s="40">
        <f t="shared" si="22"/>
        <v>61841</v>
      </c>
      <c r="AB63" s="40">
        <f>AB25+AB29+AB62+AB57+AB47+AB25</f>
        <v>0</v>
      </c>
      <c r="AC63" s="57"/>
      <c r="AD63" s="57"/>
      <c r="AE63" s="57"/>
      <c r="AF63" s="57"/>
      <c r="AG63" s="57"/>
      <c r="AH63" s="57"/>
      <c r="AI63" s="57"/>
      <c r="AJ63" s="57"/>
      <c r="AK63" s="58"/>
      <c r="AL63" s="58"/>
    </row>
    <row r="64" spans="1:38" s="45" customFormat="1" ht="24.75" customHeight="1">
      <c r="A64" s="44" t="s">
        <v>97</v>
      </c>
      <c r="B64" s="37" t="s">
        <v>86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</row>
    <row r="65" spans="1:38" s="54" customFormat="1" ht="16.5" thickBot="1">
      <c r="A65" s="21"/>
      <c r="B65" s="19" t="s">
        <v>116</v>
      </c>
      <c r="C65" s="35">
        <v>-1802</v>
      </c>
      <c r="D65" s="35">
        <v>-779</v>
      </c>
      <c r="E65" s="35">
        <v>4938</v>
      </c>
      <c r="F65" s="35">
        <v>-95</v>
      </c>
      <c r="G65" s="35">
        <f>SUM(E65:F65)</f>
        <v>4843</v>
      </c>
      <c r="H65" s="41"/>
      <c r="I65" s="41">
        <f>G65+D65+C65</f>
        <v>2262</v>
      </c>
      <c r="J65" s="41"/>
      <c r="K65" s="41"/>
      <c r="L65" s="41"/>
      <c r="M65" s="41"/>
      <c r="N65" s="41"/>
      <c r="O65" s="41">
        <f>SUM(I65:N65)</f>
        <v>2262</v>
      </c>
      <c r="P65" s="41"/>
      <c r="Q65" s="41"/>
      <c r="R65" s="41"/>
      <c r="S65" s="41"/>
      <c r="T65" s="35"/>
      <c r="U65" s="35"/>
      <c r="V65" s="41"/>
      <c r="W65" s="41"/>
      <c r="X65" s="35">
        <v>2262</v>
      </c>
      <c r="Y65" s="41"/>
      <c r="Z65" s="41"/>
      <c r="AA65" s="41">
        <f>SUM(U65:Z65)</f>
        <v>2262</v>
      </c>
      <c r="AB65" s="41"/>
    </row>
    <row r="66" spans="1:38" s="59" customFormat="1" ht="34.5" customHeight="1" thickBot="1">
      <c r="A66" s="55" t="s">
        <v>98</v>
      </c>
      <c r="B66" s="56" t="s">
        <v>117</v>
      </c>
      <c r="C66" s="40">
        <f>C65+C63</f>
        <v>4738</v>
      </c>
      <c r="D66" s="40">
        <f t="shared" ref="D66:AB66" si="23">D65+D63</f>
        <v>855</v>
      </c>
      <c r="E66" s="40">
        <f t="shared" si="23"/>
        <v>46549</v>
      </c>
      <c r="F66" s="40">
        <f t="shared" si="23"/>
        <v>-62</v>
      </c>
      <c r="G66" s="40">
        <f t="shared" si="23"/>
        <v>46487</v>
      </c>
      <c r="H66" s="40">
        <f t="shared" si="23"/>
        <v>0</v>
      </c>
      <c r="I66" s="40">
        <f t="shared" si="23"/>
        <v>52080</v>
      </c>
      <c r="J66" s="40">
        <f t="shared" si="23"/>
        <v>0</v>
      </c>
      <c r="K66" s="40">
        <f t="shared" si="23"/>
        <v>7077</v>
      </c>
      <c r="L66" s="40">
        <f t="shared" si="23"/>
        <v>0</v>
      </c>
      <c r="M66" s="40">
        <f t="shared" si="23"/>
        <v>0</v>
      </c>
      <c r="N66" s="40">
        <f t="shared" si="23"/>
        <v>4946</v>
      </c>
      <c r="O66" s="40">
        <f t="shared" si="23"/>
        <v>64103</v>
      </c>
      <c r="P66" s="40">
        <f t="shared" si="23"/>
        <v>0</v>
      </c>
      <c r="Q66" s="40">
        <f t="shared" si="23"/>
        <v>33562</v>
      </c>
      <c r="R66" s="40">
        <f t="shared" si="23"/>
        <v>385</v>
      </c>
      <c r="S66" s="40">
        <f t="shared" si="23"/>
        <v>300</v>
      </c>
      <c r="T66" s="40">
        <f t="shared" si="23"/>
        <v>11703</v>
      </c>
      <c r="U66" s="40">
        <f t="shared" si="23"/>
        <v>45950</v>
      </c>
      <c r="V66" s="40">
        <f t="shared" si="23"/>
        <v>0</v>
      </c>
      <c r="W66" s="40">
        <f t="shared" si="23"/>
        <v>3995</v>
      </c>
      <c r="X66" s="40">
        <f t="shared" si="23"/>
        <v>13258</v>
      </c>
      <c r="Y66" s="40">
        <f t="shared" si="23"/>
        <v>900</v>
      </c>
      <c r="Z66" s="40">
        <f t="shared" si="23"/>
        <v>0</v>
      </c>
      <c r="AA66" s="40">
        <f t="shared" si="23"/>
        <v>64103</v>
      </c>
      <c r="AB66" s="40">
        <f t="shared" si="23"/>
        <v>0</v>
      </c>
      <c r="AC66" s="57"/>
      <c r="AD66" s="57"/>
      <c r="AE66" s="57"/>
      <c r="AF66" s="57"/>
      <c r="AG66" s="57"/>
      <c r="AH66" s="57"/>
      <c r="AI66" s="57"/>
      <c r="AJ66" s="57"/>
      <c r="AK66" s="58"/>
      <c r="AL66" s="58"/>
    </row>
    <row r="93" spans="23:24">
      <c r="W93" s="4"/>
      <c r="X93" s="4"/>
    </row>
    <row r="94" spans="23:24">
      <c r="W94" s="4"/>
      <c r="X94" s="4"/>
    </row>
    <row r="95" spans="23:24">
      <c r="W95" s="4"/>
      <c r="X95" s="4"/>
    </row>
    <row r="96" spans="23:24">
      <c r="W96" s="4"/>
      <c r="X96" s="4"/>
    </row>
    <row r="97" spans="23:24">
      <c r="W97" s="4"/>
      <c r="X97" s="4"/>
    </row>
    <row r="98" spans="23:24">
      <c r="W98" s="4"/>
      <c r="X98" s="4"/>
    </row>
    <row r="99" spans="23:24">
      <c r="W99" s="4"/>
      <c r="X99" s="4"/>
    </row>
    <row r="100" spans="23:24">
      <c r="W100" s="4"/>
      <c r="X100" s="4"/>
    </row>
    <row r="101" spans="23:24">
      <c r="W101" s="4"/>
      <c r="X101" s="4"/>
    </row>
    <row r="102" spans="23:24">
      <c r="W102" s="4"/>
      <c r="X102" s="4"/>
    </row>
    <row r="103" spans="23:24">
      <c r="W103" s="4"/>
      <c r="X103" s="4"/>
    </row>
    <row r="104" spans="23:24">
      <c r="W104" s="4"/>
      <c r="X104" s="4"/>
    </row>
    <row r="105" spans="23:24">
      <c r="W105" s="4"/>
      <c r="X105" s="4"/>
    </row>
    <row r="106" spans="23:24">
      <c r="W106" s="4"/>
      <c r="X106" s="4"/>
    </row>
    <row r="107" spans="23:24">
      <c r="W107" s="4"/>
      <c r="X107" s="4"/>
    </row>
    <row r="108" spans="23:24">
      <c r="W108" s="4"/>
      <c r="X108" s="4"/>
    </row>
    <row r="109" spans="23:24">
      <c r="W109" s="4"/>
      <c r="X109" s="4"/>
    </row>
    <row r="110" spans="23:24">
      <c r="W110" s="4"/>
      <c r="X110" s="4"/>
    </row>
    <row r="111" spans="23:24">
      <c r="W111" s="4"/>
      <c r="X111" s="4"/>
    </row>
    <row r="112" spans="23:24">
      <c r="W112" s="4"/>
      <c r="X112" s="4"/>
    </row>
    <row r="113" spans="23:24">
      <c r="W113" s="4"/>
      <c r="X113" s="4"/>
    </row>
    <row r="114" spans="23:24">
      <c r="W114" s="4"/>
      <c r="X114" s="4"/>
    </row>
    <row r="115" spans="23:24">
      <c r="W115" s="4"/>
      <c r="X115" s="4"/>
    </row>
    <row r="116" spans="23:24">
      <c r="W116" s="4"/>
      <c r="X116" s="4"/>
    </row>
    <row r="117" spans="23:24">
      <c r="W117" s="4"/>
      <c r="X117" s="4"/>
    </row>
  </sheetData>
  <mergeCells count="11">
    <mergeCell ref="A3:AA3"/>
    <mergeCell ref="A4:AA5"/>
    <mergeCell ref="A6:AA6"/>
    <mergeCell ref="Y11:Y12"/>
    <mergeCell ref="E9:F9"/>
    <mergeCell ref="C8:I8"/>
    <mergeCell ref="H9:H14"/>
    <mergeCell ref="P8:U8"/>
    <mergeCell ref="X13:Y14"/>
    <mergeCell ref="X8:Y10"/>
    <mergeCell ref="X11:X12"/>
  </mergeCells>
  <phoneticPr fontId="0" type="noConversion"/>
  <printOptions horizontalCentered="1" verticalCentered="1"/>
  <pageMargins left="0" right="0" top="0.19685039370078741" bottom="0.19685039370078741" header="0.19685039370078741" footer="0.19685039370078741"/>
  <pageSetup paperSize="9" scale="3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Rendszergazda</dc:creator>
  <cp:lastModifiedBy>vargas</cp:lastModifiedBy>
  <cp:lastPrinted>2010-02-18T09:36:32Z</cp:lastPrinted>
  <dcterms:created xsi:type="dcterms:W3CDTF">2006-08-09T13:37:24Z</dcterms:created>
  <dcterms:modified xsi:type="dcterms:W3CDTF">2010-02-18T13:12:32Z</dcterms:modified>
</cp:coreProperties>
</file>