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270" windowWidth="9720" windowHeight="6300" tabRatio="604"/>
  </bookViews>
  <sheets>
    <sheet name="Munka1" sheetId="2" r:id="rId1"/>
    <sheet name="Munka1 (2)" sheetId="3" r:id="rId2"/>
    <sheet name="Munka1 (3)" sheetId="4" r:id="rId3"/>
    <sheet name="Munka1 (4)" sheetId="5" r:id="rId4"/>
  </sheets>
  <definedNames>
    <definedName name="_xlnm.Print_Area" localSheetId="0">Munka1!$A$1:$AB$61</definedName>
    <definedName name="_xlnm.Print_Area" localSheetId="1">'Munka1 (2)'!$A$1:$AB$60</definedName>
    <definedName name="_xlnm.Print_Area" localSheetId="2">'Munka1 (3)'!$A$1:$AB$52</definedName>
    <definedName name="_xlnm.Print_Area" localSheetId="3">'Munka1 (4)'!$A$1:$AB$48</definedName>
  </definedNames>
  <calcPr calcId="124519"/>
</workbook>
</file>

<file path=xl/calcChain.xml><?xml version="1.0" encoding="utf-8"?>
<calcChain xmlns="http://schemas.openxmlformats.org/spreadsheetml/2006/main">
  <c r="D44" i="5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C44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C43"/>
  <c r="D52" i="4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C52"/>
  <c r="Z60" i="3"/>
  <c r="Q60"/>
  <c r="O60"/>
  <c r="K54"/>
  <c r="I60"/>
  <c r="I40"/>
  <c r="I25"/>
  <c r="I22"/>
  <c r="I16"/>
  <c r="D60"/>
  <c r="E60"/>
  <c r="F60"/>
  <c r="G60"/>
  <c r="H60"/>
  <c r="J60"/>
  <c r="K60"/>
  <c r="L60"/>
  <c r="M60"/>
  <c r="N60"/>
  <c r="P60"/>
  <c r="R60"/>
  <c r="S60"/>
  <c r="T60"/>
  <c r="U60"/>
  <c r="V60"/>
  <c r="W60"/>
  <c r="X60"/>
  <c r="Y60"/>
  <c r="AA60"/>
  <c r="AB60"/>
  <c r="C60"/>
  <c r="AA61" i="2"/>
  <c r="Y19" i="4"/>
  <c r="X19"/>
  <c r="W19"/>
  <c r="V19"/>
  <c r="U19"/>
  <c r="T19"/>
  <c r="S19"/>
  <c r="R19"/>
  <c r="Q19"/>
  <c r="P19"/>
  <c r="N19"/>
  <c r="M19"/>
  <c r="L19"/>
  <c r="K19"/>
  <c r="J19"/>
  <c r="H19"/>
  <c r="F19"/>
  <c r="E19"/>
  <c r="D19"/>
  <c r="C19"/>
  <c r="G17"/>
  <c r="G19" s="1"/>
  <c r="AB24" i="5"/>
  <c r="Y24"/>
  <c r="X24"/>
  <c r="W24"/>
  <c r="V24"/>
  <c r="T24"/>
  <c r="S24"/>
  <c r="R24"/>
  <c r="Q24"/>
  <c r="P24"/>
  <c r="N24"/>
  <c r="M24"/>
  <c r="L24"/>
  <c r="K24"/>
  <c r="J24"/>
  <c r="H24"/>
  <c r="F24"/>
  <c r="E24"/>
  <c r="D24"/>
  <c r="C24"/>
  <c r="U22"/>
  <c r="G22"/>
  <c r="I22" s="1"/>
  <c r="O22" s="1"/>
  <c r="Z22" s="1"/>
  <c r="AA22" s="1"/>
  <c r="U21"/>
  <c r="G21"/>
  <c r="I21" s="1"/>
  <c r="O21" s="1"/>
  <c r="Z21" s="1"/>
  <c r="AA21" s="1"/>
  <c r="U20"/>
  <c r="G20"/>
  <c r="I20" s="1"/>
  <c r="O20" s="1"/>
  <c r="Z20" s="1"/>
  <c r="AA20" s="1"/>
  <c r="U19"/>
  <c r="G19"/>
  <c r="I19" s="1"/>
  <c r="O19" s="1"/>
  <c r="Z19" s="1"/>
  <c r="AA19" s="1"/>
  <c r="U18"/>
  <c r="G18"/>
  <c r="I18" s="1"/>
  <c r="O18" s="1"/>
  <c r="Z18" s="1"/>
  <c r="AA18" s="1"/>
  <c r="U17"/>
  <c r="U24" s="1"/>
  <c r="G17"/>
  <c r="G24" s="1"/>
  <c r="G57" i="3"/>
  <c r="I57"/>
  <c r="O57"/>
  <c r="U57"/>
  <c r="Z57"/>
  <c r="AA57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G36" i="5"/>
  <c r="I36"/>
  <c r="O36"/>
  <c r="U36"/>
  <c r="Z36"/>
  <c r="AA36"/>
  <c r="G37"/>
  <c r="I37"/>
  <c r="O37"/>
  <c r="U37"/>
  <c r="Z37"/>
  <c r="AA37"/>
  <c r="G38"/>
  <c r="I38"/>
  <c r="O38"/>
  <c r="U38"/>
  <c r="Z38"/>
  <c r="AA38"/>
  <c r="G39"/>
  <c r="I39"/>
  <c r="O39"/>
  <c r="U39"/>
  <c r="Z39"/>
  <c r="AA39"/>
  <c r="G40"/>
  <c r="I40"/>
  <c r="O40"/>
  <c r="U40"/>
  <c r="Z40"/>
  <c r="AA40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Y34"/>
  <c r="X34"/>
  <c r="W34"/>
  <c r="V34"/>
  <c r="U34"/>
  <c r="T34"/>
  <c r="S34"/>
  <c r="R34"/>
  <c r="Q34"/>
  <c r="P34"/>
  <c r="N34"/>
  <c r="M34"/>
  <c r="L34"/>
  <c r="K34"/>
  <c r="J34"/>
  <c r="H34"/>
  <c r="F34"/>
  <c r="E34"/>
  <c r="D34"/>
  <c r="C34"/>
  <c r="G32"/>
  <c r="G34" s="1"/>
  <c r="D61" i="2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C61"/>
  <c r="E47" i="3"/>
  <c r="E48"/>
  <c r="C47"/>
  <c r="E27" i="2"/>
  <c r="C27"/>
  <c r="C22"/>
  <c r="D38"/>
  <c r="C38"/>
  <c r="E50" i="3"/>
  <c r="K48"/>
  <c r="Y47"/>
  <c r="G47"/>
  <c r="I47"/>
  <c r="O47"/>
  <c r="Z47"/>
  <c r="AB29" i="5"/>
  <c r="Y29"/>
  <c r="X29"/>
  <c r="W29"/>
  <c r="V29"/>
  <c r="T29"/>
  <c r="S29"/>
  <c r="R29"/>
  <c r="Q29"/>
  <c r="P29"/>
  <c r="N29"/>
  <c r="M29"/>
  <c r="L29"/>
  <c r="K29"/>
  <c r="J29"/>
  <c r="H29"/>
  <c r="F29"/>
  <c r="E29"/>
  <c r="D29"/>
  <c r="C29"/>
  <c r="U27"/>
  <c r="U29"/>
  <c r="G27"/>
  <c r="G29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B51" i="4"/>
  <c r="Y51"/>
  <c r="X51"/>
  <c r="W51"/>
  <c r="V51"/>
  <c r="T51"/>
  <c r="S51"/>
  <c r="R51"/>
  <c r="Q51"/>
  <c r="P51"/>
  <c r="N51"/>
  <c r="M51"/>
  <c r="L51"/>
  <c r="K51"/>
  <c r="J51"/>
  <c r="H51"/>
  <c r="F51"/>
  <c r="E51"/>
  <c r="D51"/>
  <c r="C51"/>
  <c r="U49"/>
  <c r="G49"/>
  <c r="I49"/>
  <c r="O49"/>
  <c r="Z49"/>
  <c r="AA49"/>
  <c r="U48"/>
  <c r="G48"/>
  <c r="I48"/>
  <c r="O48"/>
  <c r="Z48"/>
  <c r="AA48"/>
  <c r="U47"/>
  <c r="G47"/>
  <c r="I47"/>
  <c r="O47"/>
  <c r="Z47"/>
  <c r="AA47"/>
  <c r="U46"/>
  <c r="G46"/>
  <c r="I46"/>
  <c r="O46"/>
  <c r="Z46"/>
  <c r="AA46"/>
  <c r="U45"/>
  <c r="G45"/>
  <c r="I45"/>
  <c r="O45"/>
  <c r="Z45"/>
  <c r="AA45"/>
  <c r="U44"/>
  <c r="G44"/>
  <c r="I44"/>
  <c r="O44"/>
  <c r="Z44"/>
  <c r="AA44"/>
  <c r="U43"/>
  <c r="G43"/>
  <c r="I43"/>
  <c r="O43"/>
  <c r="Z43"/>
  <c r="AA43"/>
  <c r="U42"/>
  <c r="U51"/>
  <c r="G42"/>
  <c r="G51"/>
  <c r="D54" i="3"/>
  <c r="F54"/>
  <c r="H54"/>
  <c r="J54"/>
  <c r="L54"/>
  <c r="M54"/>
  <c r="P54"/>
  <c r="Q54"/>
  <c r="R54"/>
  <c r="S54"/>
  <c r="T54"/>
  <c r="U54"/>
  <c r="V54"/>
  <c r="W54"/>
  <c r="X54"/>
  <c r="C54"/>
  <c r="Y53"/>
  <c r="G53"/>
  <c r="I53"/>
  <c r="O53"/>
  <c r="Z53"/>
  <c r="E52"/>
  <c r="N48"/>
  <c r="N50"/>
  <c r="N49"/>
  <c r="N54" s="1"/>
  <c r="K49"/>
  <c r="E49"/>
  <c r="D40" i="4"/>
  <c r="E40"/>
  <c r="F40"/>
  <c r="H40"/>
  <c r="J40"/>
  <c r="K40"/>
  <c r="L40"/>
  <c r="M40"/>
  <c r="N40"/>
  <c r="P40"/>
  <c r="Q40"/>
  <c r="R40"/>
  <c r="S40"/>
  <c r="T40"/>
  <c r="U40"/>
  <c r="V40"/>
  <c r="W40"/>
  <c r="X40"/>
  <c r="C40"/>
  <c r="G37"/>
  <c r="G38"/>
  <c r="G40"/>
  <c r="G38" i="2"/>
  <c r="I38"/>
  <c r="D31"/>
  <c r="C31"/>
  <c r="D30"/>
  <c r="C30"/>
  <c r="C34"/>
  <c r="Y52" i="3"/>
  <c r="G52"/>
  <c r="I52"/>
  <c r="O52"/>
  <c r="Z52"/>
  <c r="G49"/>
  <c r="I49"/>
  <c r="O49"/>
  <c r="Y49"/>
  <c r="Z49" s="1"/>
  <c r="Y48"/>
  <c r="Y50"/>
  <c r="Y51"/>
  <c r="G51"/>
  <c r="I51"/>
  <c r="O51"/>
  <c r="Z51"/>
  <c r="AB40" i="4"/>
  <c r="Y38"/>
  <c r="Y40"/>
  <c r="I38"/>
  <c r="Y34"/>
  <c r="X34"/>
  <c r="W34"/>
  <c r="V34"/>
  <c r="U34"/>
  <c r="T34"/>
  <c r="S34"/>
  <c r="R34"/>
  <c r="Q34"/>
  <c r="P34"/>
  <c r="N34"/>
  <c r="M34"/>
  <c r="L34"/>
  <c r="K34"/>
  <c r="J34"/>
  <c r="H34"/>
  <c r="F34"/>
  <c r="E34"/>
  <c r="D34"/>
  <c r="C34"/>
  <c r="G32"/>
  <c r="G34"/>
  <c r="AB29"/>
  <c r="Y29"/>
  <c r="X29"/>
  <c r="W29"/>
  <c r="V29"/>
  <c r="U29"/>
  <c r="T29"/>
  <c r="S29"/>
  <c r="R29"/>
  <c r="Q29"/>
  <c r="P29"/>
  <c r="N29"/>
  <c r="M29"/>
  <c r="L29"/>
  <c r="K29"/>
  <c r="J29"/>
  <c r="H29"/>
  <c r="F29"/>
  <c r="E29"/>
  <c r="D29"/>
  <c r="C29"/>
  <c r="G27"/>
  <c r="G29"/>
  <c r="Y24"/>
  <c r="X24"/>
  <c r="W24"/>
  <c r="V24"/>
  <c r="U24"/>
  <c r="T24"/>
  <c r="S24"/>
  <c r="R24"/>
  <c r="Q24"/>
  <c r="P24"/>
  <c r="N24"/>
  <c r="M24"/>
  <c r="L24"/>
  <c r="K24"/>
  <c r="J24"/>
  <c r="F24"/>
  <c r="E24"/>
  <c r="D24"/>
  <c r="C24"/>
  <c r="G22"/>
  <c r="G2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Y46" i="3"/>
  <c r="Y54"/>
  <c r="E46"/>
  <c r="E54"/>
  <c r="AB54"/>
  <c r="G50"/>
  <c r="I50"/>
  <c r="O50"/>
  <c r="Z50"/>
  <c r="AA50"/>
  <c r="G48"/>
  <c r="AB43"/>
  <c r="O40"/>
  <c r="D43"/>
  <c r="E43"/>
  <c r="F43"/>
  <c r="H43"/>
  <c r="J43"/>
  <c r="K43"/>
  <c r="L43"/>
  <c r="M43"/>
  <c r="N43"/>
  <c r="P43"/>
  <c r="Q43"/>
  <c r="R43"/>
  <c r="S43"/>
  <c r="T43"/>
  <c r="U43"/>
  <c r="V43"/>
  <c r="W43"/>
  <c r="X43"/>
  <c r="Y43"/>
  <c r="C43"/>
  <c r="AB37"/>
  <c r="D32"/>
  <c r="E32"/>
  <c r="F32"/>
  <c r="H32"/>
  <c r="J32"/>
  <c r="K32"/>
  <c r="L32"/>
  <c r="M32"/>
  <c r="N32"/>
  <c r="P32"/>
  <c r="Q32"/>
  <c r="R32"/>
  <c r="S32"/>
  <c r="T32"/>
  <c r="U32"/>
  <c r="V32"/>
  <c r="W32"/>
  <c r="X32"/>
  <c r="Y32"/>
  <c r="C32"/>
  <c r="G30"/>
  <c r="G32"/>
  <c r="U17"/>
  <c r="U18"/>
  <c r="U19"/>
  <c r="U20"/>
  <c r="O17"/>
  <c r="Z17"/>
  <c r="O18"/>
  <c r="Z18"/>
  <c r="AA18"/>
  <c r="O19"/>
  <c r="Z19"/>
  <c r="AA19"/>
  <c r="O20"/>
  <c r="Z20"/>
  <c r="AA20"/>
  <c r="O20" i="2"/>
  <c r="Z20"/>
  <c r="G42" i="3"/>
  <c r="I42"/>
  <c r="O42"/>
  <c r="Z42"/>
  <c r="AA42"/>
  <c r="G41"/>
  <c r="G43"/>
  <c r="I41"/>
  <c r="I43"/>
  <c r="O41"/>
  <c r="Z41"/>
  <c r="AA41"/>
  <c r="Y37"/>
  <c r="X37"/>
  <c r="W37"/>
  <c r="V37"/>
  <c r="U37"/>
  <c r="T37"/>
  <c r="S37"/>
  <c r="R37"/>
  <c r="Q37"/>
  <c r="P37"/>
  <c r="N37"/>
  <c r="M37"/>
  <c r="L37"/>
  <c r="K37"/>
  <c r="J37"/>
  <c r="H37"/>
  <c r="F37"/>
  <c r="E37"/>
  <c r="D37"/>
  <c r="C37"/>
  <c r="G35"/>
  <c r="G37"/>
  <c r="AB27"/>
  <c r="Y27"/>
  <c r="X27"/>
  <c r="W27"/>
  <c r="V27"/>
  <c r="T27"/>
  <c r="S27"/>
  <c r="R27"/>
  <c r="Q27"/>
  <c r="P27"/>
  <c r="N27"/>
  <c r="M27"/>
  <c r="L27"/>
  <c r="K27"/>
  <c r="J27"/>
  <c r="H27"/>
  <c r="F27"/>
  <c r="E27"/>
  <c r="D27"/>
  <c r="C27"/>
  <c r="U25"/>
  <c r="U27"/>
  <c r="G25"/>
  <c r="G27"/>
  <c r="AB22"/>
  <c r="Y22"/>
  <c r="X22"/>
  <c r="W22"/>
  <c r="V22"/>
  <c r="T22"/>
  <c r="S22"/>
  <c r="R22"/>
  <c r="Q22"/>
  <c r="P22"/>
  <c r="N22"/>
  <c r="M22"/>
  <c r="L22"/>
  <c r="K22"/>
  <c r="J22"/>
  <c r="H22"/>
  <c r="F22"/>
  <c r="E22"/>
  <c r="D22"/>
  <c r="C22"/>
  <c r="U16"/>
  <c r="U22"/>
  <c r="G16"/>
  <c r="G22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G58" i="2"/>
  <c r="I58"/>
  <c r="O58"/>
  <c r="Z58"/>
  <c r="AA58"/>
  <c r="G56"/>
  <c r="I56"/>
  <c r="O56"/>
  <c r="Z56"/>
  <c r="AA56"/>
  <c r="G57"/>
  <c r="I57"/>
  <c r="O57"/>
  <c r="Z57"/>
  <c r="AA57"/>
  <c r="AB60"/>
  <c r="Y60"/>
  <c r="X60"/>
  <c r="W60"/>
  <c r="V60"/>
  <c r="U60"/>
  <c r="T60"/>
  <c r="S60"/>
  <c r="R60"/>
  <c r="Q60"/>
  <c r="P60"/>
  <c r="N60"/>
  <c r="M60"/>
  <c r="L60"/>
  <c r="K60"/>
  <c r="J60"/>
  <c r="H60"/>
  <c r="F60"/>
  <c r="E60"/>
  <c r="D60"/>
  <c r="C60"/>
  <c r="G55"/>
  <c r="I55"/>
  <c r="O55"/>
  <c r="Z55"/>
  <c r="AA55"/>
  <c r="G54"/>
  <c r="G60"/>
  <c r="AB51"/>
  <c r="Y51"/>
  <c r="X51"/>
  <c r="W51"/>
  <c r="V51"/>
  <c r="T51"/>
  <c r="S51"/>
  <c r="R51"/>
  <c r="Q51"/>
  <c r="P51"/>
  <c r="N51"/>
  <c r="M51"/>
  <c r="L51"/>
  <c r="K51"/>
  <c r="J51"/>
  <c r="H51"/>
  <c r="F51"/>
  <c r="E51"/>
  <c r="D51"/>
  <c r="C51"/>
  <c r="U49"/>
  <c r="U51"/>
  <c r="G49"/>
  <c r="G51"/>
  <c r="G31"/>
  <c r="I31"/>
  <c r="G32"/>
  <c r="I32"/>
  <c r="O32"/>
  <c r="Z32"/>
  <c r="AA32"/>
  <c r="O19"/>
  <c r="Z19"/>
  <c r="G18"/>
  <c r="D46"/>
  <c r="D41"/>
  <c r="D34"/>
  <c r="D27"/>
  <c r="D22"/>
  <c r="E46"/>
  <c r="E41"/>
  <c r="E34"/>
  <c r="E22"/>
  <c r="F46"/>
  <c r="F41"/>
  <c r="F34"/>
  <c r="F27"/>
  <c r="F22"/>
  <c r="G44"/>
  <c r="G46"/>
  <c r="G37"/>
  <c r="G39"/>
  <c r="G41"/>
  <c r="G30"/>
  <c r="G34"/>
  <c r="G25"/>
  <c r="G27"/>
  <c r="G22"/>
  <c r="H46"/>
  <c r="H41"/>
  <c r="H34"/>
  <c r="H27"/>
  <c r="H22"/>
  <c r="I44"/>
  <c r="I46"/>
  <c r="I37"/>
  <c r="I39"/>
  <c r="I30"/>
  <c r="I25"/>
  <c r="I27"/>
  <c r="I18"/>
  <c r="I22"/>
  <c r="J46"/>
  <c r="J41"/>
  <c r="J34"/>
  <c r="J27"/>
  <c r="J22"/>
  <c r="K46"/>
  <c r="K41"/>
  <c r="K34"/>
  <c r="K27"/>
  <c r="K22"/>
  <c r="L46"/>
  <c r="L41"/>
  <c r="L34"/>
  <c r="L27"/>
  <c r="L22"/>
  <c r="M46"/>
  <c r="M41"/>
  <c r="M34"/>
  <c r="M27"/>
  <c r="M22"/>
  <c r="N46"/>
  <c r="N41"/>
  <c r="N34"/>
  <c r="N27"/>
  <c r="N22"/>
  <c r="O44"/>
  <c r="Z44"/>
  <c r="O46"/>
  <c r="O37"/>
  <c r="O39"/>
  <c r="O30"/>
  <c r="O25"/>
  <c r="O27"/>
  <c r="O18"/>
  <c r="O22"/>
  <c r="P46"/>
  <c r="P41"/>
  <c r="P34"/>
  <c r="P27"/>
  <c r="P22"/>
  <c r="Q46"/>
  <c r="Q41"/>
  <c r="Q34"/>
  <c r="Q27"/>
  <c r="Q22"/>
  <c r="R46"/>
  <c r="R41"/>
  <c r="R34"/>
  <c r="R27"/>
  <c r="R22"/>
  <c r="S46"/>
  <c r="S41"/>
  <c r="S34"/>
  <c r="S27"/>
  <c r="S22"/>
  <c r="T46"/>
  <c r="T41"/>
  <c r="T34"/>
  <c r="T27"/>
  <c r="T22"/>
  <c r="U46"/>
  <c r="U41"/>
  <c r="U34"/>
  <c r="U25"/>
  <c r="U27"/>
  <c r="U22"/>
  <c r="V46"/>
  <c r="V41"/>
  <c r="V34"/>
  <c r="V27"/>
  <c r="V22"/>
  <c r="W46"/>
  <c r="W41"/>
  <c r="W34"/>
  <c r="W27"/>
  <c r="W22"/>
  <c r="X46"/>
  <c r="X41"/>
  <c r="X34"/>
  <c r="X27"/>
  <c r="X22"/>
  <c r="Y46"/>
  <c r="Y41"/>
  <c r="Y34"/>
  <c r="Y27"/>
  <c r="Y22"/>
  <c r="Z37"/>
  <c r="Z39"/>
  <c r="Z30"/>
  <c r="Z25"/>
  <c r="Z27"/>
  <c r="Z18"/>
  <c r="AA37"/>
  <c r="AA39"/>
  <c r="AA30"/>
  <c r="AA25"/>
  <c r="AA27"/>
  <c r="AA18"/>
  <c r="C46"/>
  <c r="C41"/>
  <c r="AB41"/>
  <c r="AB27"/>
  <c r="AB22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A44"/>
  <c r="AA46"/>
  <c r="Z46"/>
  <c r="O31"/>
  <c r="I34"/>
  <c r="AA19"/>
  <c r="Z31"/>
  <c r="O34"/>
  <c r="AA31"/>
  <c r="AA34"/>
  <c r="Z34"/>
  <c r="I35" i="3"/>
  <c r="I54" i="2"/>
  <c r="I49"/>
  <c r="I37" i="3"/>
  <c r="O35"/>
  <c r="I27"/>
  <c r="O25"/>
  <c r="O16"/>
  <c r="I60" i="2"/>
  <c r="O54"/>
  <c r="I51"/>
  <c r="O49"/>
  <c r="O22" i="3"/>
  <c r="Z16"/>
  <c r="O27"/>
  <c r="Z25"/>
  <c r="O37"/>
  <c r="Z35"/>
  <c r="O60" i="2"/>
  <c r="Z54"/>
  <c r="O51"/>
  <c r="Z49"/>
  <c r="Z37" i="3"/>
  <c r="AA35"/>
  <c r="AA37"/>
  <c r="Z27"/>
  <c r="AA25"/>
  <c r="AA27"/>
  <c r="AA16"/>
  <c r="Z60" i="2"/>
  <c r="AA54"/>
  <c r="AA60"/>
  <c r="Z51"/>
  <c r="AA49"/>
  <c r="AA51"/>
  <c r="I30" i="3"/>
  <c r="AA17"/>
  <c r="AA22"/>
  <c r="Z22"/>
  <c r="I32"/>
  <c r="O30"/>
  <c r="O32"/>
  <c r="Z30"/>
  <c r="Z32"/>
  <c r="AA30"/>
  <c r="AA32"/>
  <c r="H22" i="4"/>
  <c r="H24"/>
  <c r="I22"/>
  <c r="I27"/>
  <c r="I32"/>
  <c r="O38"/>
  <c r="I48" i="3"/>
  <c r="O48"/>
  <c r="Z48"/>
  <c r="AA48"/>
  <c r="Z40"/>
  <c r="O43"/>
  <c r="Z38" i="4"/>
  <c r="I34"/>
  <c r="O32"/>
  <c r="I29"/>
  <c r="O27"/>
  <c r="I24"/>
  <c r="O22"/>
  <c r="AA40" i="3"/>
  <c r="AA43"/>
  <c r="Z43"/>
  <c r="O24" i="4"/>
  <c r="Z22"/>
  <c r="O29"/>
  <c r="Z27"/>
  <c r="O34"/>
  <c r="Z32"/>
  <c r="AA38"/>
  <c r="Z34"/>
  <c r="AA32"/>
  <c r="AA34"/>
  <c r="Z29"/>
  <c r="AA27"/>
  <c r="AA29"/>
  <c r="Z24"/>
  <c r="AA22"/>
  <c r="AA24"/>
  <c r="AA51" i="3"/>
  <c r="AA52"/>
  <c r="G46"/>
  <c r="G54"/>
  <c r="I46"/>
  <c r="I54"/>
  <c r="AA20" i="2"/>
  <c r="AA22"/>
  <c r="Z22"/>
  <c r="O38"/>
  <c r="I41"/>
  <c r="O46" i="3"/>
  <c r="O54"/>
  <c r="Z38" i="2"/>
  <c r="O41"/>
  <c r="Z46" i="3"/>
  <c r="AA38" i="2"/>
  <c r="AA41"/>
  <c r="Z41"/>
  <c r="AA46" i="3"/>
  <c r="I37" i="4"/>
  <c r="I42"/>
  <c r="I40"/>
  <c r="O37"/>
  <c r="I51"/>
  <c r="O42"/>
  <c r="O40"/>
  <c r="Z37"/>
  <c r="O51"/>
  <c r="Z42"/>
  <c r="Z40"/>
  <c r="AA37"/>
  <c r="AA40"/>
  <c r="Z51"/>
  <c r="AA42"/>
  <c r="AA51"/>
  <c r="I27" i="5"/>
  <c r="I29"/>
  <c r="O27"/>
  <c r="O29"/>
  <c r="Z27"/>
  <c r="Z29"/>
  <c r="AA27"/>
  <c r="AA29"/>
  <c r="AA53" i="3"/>
  <c r="AA47"/>
  <c r="I17" i="4" l="1"/>
  <c r="I17" i="5"/>
  <c r="Z54" i="3"/>
  <c r="AA49"/>
  <c r="AA54" s="1"/>
  <c r="I32" i="5"/>
  <c r="I19" i="4" l="1"/>
  <c r="O17"/>
  <c r="I24" i="5"/>
  <c r="O17"/>
  <c r="I34"/>
  <c r="O32"/>
  <c r="O19" i="4" l="1"/>
  <c r="Z17"/>
  <c r="O24" i="5"/>
  <c r="Z17"/>
  <c r="O34"/>
  <c r="Z32"/>
  <c r="Z19" i="4" l="1"/>
  <c r="AA17"/>
  <c r="AA19" s="1"/>
  <c r="Z24" i="5"/>
  <c r="AA17"/>
  <c r="AA24" s="1"/>
  <c r="Z34"/>
  <c r="AA32"/>
  <c r="AA34" s="1"/>
</calcChain>
</file>

<file path=xl/sharedStrings.xml><?xml version="1.0" encoding="utf-8"?>
<sst xmlns="http://schemas.openxmlformats.org/spreadsheetml/2006/main" count="562" uniqueCount="155">
  <si>
    <t>Működési kiadások</t>
  </si>
  <si>
    <t>Intézményi működési bevételek</t>
  </si>
  <si>
    <t>Munka-</t>
  </si>
  <si>
    <t>Működési</t>
  </si>
  <si>
    <t>Felhalmozási</t>
  </si>
  <si>
    <t>adókat</t>
  </si>
  <si>
    <t xml:space="preserve">Ellátottak </t>
  </si>
  <si>
    <t>Felújítási</t>
  </si>
  <si>
    <t>ÁFA</t>
  </si>
  <si>
    <t>célú</t>
  </si>
  <si>
    <t>Bevételek</t>
  </si>
  <si>
    <t>terhelő</t>
  </si>
  <si>
    <t xml:space="preserve">Dologi </t>
  </si>
  <si>
    <t>Egyéb folyó</t>
  </si>
  <si>
    <t>Összesen</t>
  </si>
  <si>
    <t>pénzbeli</t>
  </si>
  <si>
    <t>kiadások</t>
  </si>
  <si>
    <t>bevételek</t>
  </si>
  <si>
    <t>összesen</t>
  </si>
  <si>
    <t>járulékok</t>
  </si>
  <si>
    <t>( 5 + 6 )</t>
  </si>
  <si>
    <t>visszaté-</t>
  </si>
  <si>
    <t>átvétel</t>
  </si>
  <si>
    <t>rülések</t>
  </si>
  <si>
    <t>(3+4+7)</t>
  </si>
  <si>
    <t xml:space="preserve">Működési </t>
  </si>
  <si>
    <t xml:space="preserve">Költségvetési </t>
  </si>
  <si>
    <t>Sor -</t>
  </si>
  <si>
    <t>szociál-</t>
  </si>
  <si>
    <t>politikai</t>
  </si>
  <si>
    <t>szám</t>
  </si>
  <si>
    <t>bevételek,</t>
  </si>
  <si>
    <t>Intézmény</t>
  </si>
  <si>
    <t>működési</t>
  </si>
  <si>
    <t>Támoga-</t>
  </si>
  <si>
    <t>tások</t>
  </si>
  <si>
    <t>Összesen:</t>
  </si>
  <si>
    <t>(9+…..+14)</t>
  </si>
  <si>
    <t>Létszám</t>
  </si>
  <si>
    <t>( fő)</t>
  </si>
  <si>
    <t>Dologi kiadásból céljellegű élelmezés áfá-val</t>
  </si>
  <si>
    <t>Költségvetési</t>
  </si>
  <si>
    <t>Dologi és folyó kiadások</t>
  </si>
  <si>
    <t>juttatásai</t>
  </si>
  <si>
    <t>áfá-val</t>
  </si>
  <si>
    <t>pénzeszköz-</t>
  </si>
  <si>
    <t>előirányzata</t>
  </si>
  <si>
    <t>átadások</t>
  </si>
  <si>
    <t>2.</t>
  </si>
  <si>
    <t>Támogatásértékű</t>
  </si>
  <si>
    <t>kiadások,</t>
  </si>
  <si>
    <t>Hatósági</t>
  </si>
  <si>
    <t>jogkörhöz</t>
  </si>
  <si>
    <t>köthető</t>
  </si>
  <si>
    <t>bevétel</t>
  </si>
  <si>
    <t>Egyéb</t>
  </si>
  <si>
    <t>saját</t>
  </si>
  <si>
    <t>Hozam- és</t>
  </si>
  <si>
    <t>kamat-</t>
  </si>
  <si>
    <t>pénzsezköz-</t>
  </si>
  <si>
    <t>államházt-on</t>
  </si>
  <si>
    <t>kívülről</t>
  </si>
  <si>
    <t>felhalmozási</t>
  </si>
  <si>
    <t>1.</t>
  </si>
  <si>
    <t>3.</t>
  </si>
  <si>
    <t>(16+...+20)</t>
  </si>
  <si>
    <t>(21+…+24)</t>
  </si>
  <si>
    <t>( 15-25)</t>
  </si>
  <si>
    <t>(25+26)</t>
  </si>
  <si>
    <t>I.</t>
  </si>
  <si>
    <t>Társadalom-,</t>
  </si>
  <si>
    <t>és egyéb</t>
  </si>
  <si>
    <t>juttatás,</t>
  </si>
  <si>
    <t>támogatás</t>
  </si>
  <si>
    <t>értékű</t>
  </si>
  <si>
    <t>Támogatás-</t>
  </si>
  <si>
    <t xml:space="preserve">                             Intézmény megnevezése          </t>
  </si>
  <si>
    <t xml:space="preserve">                                                                                      Kiadási-bevételi előirányzat             </t>
  </si>
  <si>
    <t xml:space="preserve">  - Baross Gábor Általános Iskola</t>
  </si>
  <si>
    <t xml:space="preserve">  - Erzsébetvárosi Általános Iskola és Informatikai Szakközépiskola</t>
  </si>
  <si>
    <t xml:space="preserve">  - Magyar-Angol Kéttannyelvű Általános Iskola és Vendéglátó Szakiskola</t>
  </si>
  <si>
    <t>Kimutatás</t>
  </si>
  <si>
    <t>ezer Ft</t>
  </si>
  <si>
    <t xml:space="preserve">  - Erzsébetvárosi Közösségi Ház</t>
  </si>
  <si>
    <t>5.</t>
  </si>
  <si>
    <t xml:space="preserve">  - Janikovszky Éva Általános Iskola és Gimnázium</t>
  </si>
  <si>
    <t>az előterjesztéshez</t>
  </si>
  <si>
    <t>Polgármesterre átruházott hatáskörben a módosított 1/2009. (II. 16.) önkormányzati rendelet 11. § (1) - 4) bekezdése, valamint a 12. § alapján</t>
  </si>
  <si>
    <t>4.</t>
  </si>
  <si>
    <t xml:space="preserve">Nyári napközis tábor </t>
  </si>
  <si>
    <t>Gyermekétkeztetési támogatás rászorultsági alapon</t>
  </si>
  <si>
    <t>Érettségi és szakmai vizsgák lebonyolításának támogatása</t>
  </si>
  <si>
    <t>Molnár Antal Zeneiskola alapfokú művészetoktatás támogatása</t>
  </si>
  <si>
    <t>Úszásoktatás kísérési díj</t>
  </si>
  <si>
    <t>6.</t>
  </si>
  <si>
    <t>2009. október 23-ai ünnepség lebonyolításának támogatása</t>
  </si>
  <si>
    <t>7.</t>
  </si>
  <si>
    <t>Új-Tudás Műveltség program támogatása</t>
  </si>
  <si>
    <t xml:space="preserve">3. számú melléklet 2. oldal </t>
  </si>
  <si>
    <t>Tanulók ingyenes tankönyvellátásának támogatása</t>
  </si>
  <si>
    <t>9.</t>
  </si>
  <si>
    <t>2009. november 19-ei ünnepi ülésen jutalmak kiosztásának támogatása</t>
  </si>
  <si>
    <t>10.</t>
  </si>
  <si>
    <t>2009. november 19-ei ünnepi testületi ülésen kulturális műsor rendezésének támogatása</t>
  </si>
  <si>
    <t>11.</t>
  </si>
  <si>
    <t>12.</t>
  </si>
  <si>
    <t>Sport tagozat működésének támogatása</t>
  </si>
  <si>
    <t>13.</t>
  </si>
  <si>
    <t>Működési kiadások támogatása</t>
  </si>
  <si>
    <t>14.</t>
  </si>
  <si>
    <t xml:space="preserve">  - ERISZ</t>
  </si>
  <si>
    <t xml:space="preserve"> Üdülési csekk fedezete miatti elvonás</t>
  </si>
  <si>
    <t>15.</t>
  </si>
  <si>
    <t>Kiemelt előirányzatok közötti átcsoportosítás</t>
  </si>
  <si>
    <t xml:space="preserve">3. számú melléklet 3. oldal </t>
  </si>
  <si>
    <t>16.</t>
  </si>
  <si>
    <t>Közoktatásfejlesztési célok támogatása</t>
  </si>
  <si>
    <t>17.</t>
  </si>
  <si>
    <t>18.</t>
  </si>
  <si>
    <t>Erzsébetvárosi nemzeti és helyi ünnepek előirányzatból fel nem használt rész</t>
  </si>
  <si>
    <t>19.</t>
  </si>
  <si>
    <t>Dob Óvoda kéményfejújítás előirányzat maradványa</t>
  </si>
  <si>
    <t>20.</t>
  </si>
  <si>
    <t>Felhalmozási kiadások támogatása</t>
  </si>
  <si>
    <t xml:space="preserve">  - Róth Miksa Emlékház és Gyűjtemény</t>
  </si>
  <si>
    <t>21.</t>
  </si>
  <si>
    <t>Felújítási kiadások előirányzat maradványa</t>
  </si>
  <si>
    <t>22.</t>
  </si>
  <si>
    <t xml:space="preserve">  - Alsóerdősori Bárdos Lajos Általános Iskola és Gimnázium</t>
  </si>
  <si>
    <t>Ad-hoc Bizottság javaslata alapján pályázaton való részvétel támogatása</t>
  </si>
  <si>
    <t>Év végi üdülési csekk támogatása</t>
  </si>
  <si>
    <t xml:space="preserve">  -  ERISZ</t>
  </si>
  <si>
    <t>23.</t>
  </si>
  <si>
    <t>II.</t>
  </si>
  <si>
    <t>24.</t>
  </si>
  <si>
    <t>III.</t>
  </si>
  <si>
    <t>IV.</t>
  </si>
  <si>
    <t>2009. évi kereset kiegészítés támogatása (6 hó)</t>
  </si>
  <si>
    <t xml:space="preserve">  - Alsóerdősori  Bárdos Lajos Általános Iskola és Gimnázium</t>
  </si>
  <si>
    <t xml:space="preserve">  - Erzsébetvárosi Közterület-felügyelet</t>
  </si>
  <si>
    <t>Közterület szabálysértési bírság többlete</t>
  </si>
  <si>
    <t>Intézmények mindösszesen (I.-IV.)</t>
  </si>
  <si>
    <t xml:space="preserve">3. számú melléklet 4. oldal </t>
  </si>
  <si>
    <t>8.</t>
  </si>
  <si>
    <t>Intézmények összesen (1+….+7)</t>
  </si>
  <si>
    <t>Intézmények összesen (8+….+14)</t>
  </si>
  <si>
    <t>Intézmények összesen (15+….+20)</t>
  </si>
  <si>
    <t>Intézmények összesen (21+….+24)</t>
  </si>
  <si>
    <t xml:space="preserve">3. számú melléklet 1. oldal </t>
  </si>
  <si>
    <t>Személyi
juttatások</t>
  </si>
  <si>
    <t>DÖK újság és szervizdíj maradványa</t>
  </si>
  <si>
    <t xml:space="preserve">                                                                     53.423 ezer Ft Önkormányzati bevételeiből</t>
  </si>
  <si>
    <t>21.-24. sorszám alatti tételek fedezete:     1.068 ezer Ft Polgármesteri Hivatal kiadási előirányzatából átcsoportosítva</t>
  </si>
  <si>
    <t>1-20. sorszám alatti tételek fedezete:      29.367 ezer Ft Polgármesteri Hivatal kiadási előirányzatából átcsoportosítva</t>
  </si>
  <si>
    <t>a 2009. szeptember 21. - december 31. közötti időszakban Polgármesterre átruházott hatáskörben végrehajtott előirányzat-módosításokról
(önállóan gazdálkodó költségvetési intézményeket érintő változások)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</si>
</sst>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E"/>
      <charset val="238"/>
    </font>
    <font>
      <sz val="16"/>
      <name val="Times New Roman"/>
      <family val="1"/>
    </font>
    <font>
      <sz val="14"/>
      <name val="Times New Roman"/>
      <family val="1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u/>
      <sz val="14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b/>
      <sz val="14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name val="Times New Roman"/>
      <family val="1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Border="1"/>
    <xf numFmtId="0" fontId="2" fillId="0" borderId="0" xfId="0" applyFont="1" applyAlignment="1">
      <alignment horizontal="center"/>
    </xf>
    <xf numFmtId="49" fontId="2" fillId="0" borderId="0" xfId="0" applyNumberFormat="1" applyFont="1"/>
    <xf numFmtId="0" fontId="2" fillId="0" borderId="0" xfId="0" applyFont="1"/>
    <xf numFmtId="0" fontId="2" fillId="0" borderId="0" xfId="0" applyFont="1" applyBorder="1" applyAlignment="1">
      <alignment horizontal="center"/>
    </xf>
    <xf numFmtId="164" fontId="2" fillId="0" borderId="0" xfId="0" applyNumberFormat="1" applyFont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164" fontId="2" fillId="2" borderId="0" xfId="0" applyNumberFormat="1" applyFont="1" applyFill="1" applyBorder="1"/>
    <xf numFmtId="0" fontId="2" fillId="2" borderId="0" xfId="0" applyFont="1" applyFill="1" applyBorder="1"/>
    <xf numFmtId="0" fontId="2" fillId="2" borderId="0" xfId="0" applyFont="1" applyFill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49" fontId="2" fillId="2" borderId="0" xfId="0" applyNumberFormat="1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49" fontId="2" fillId="2" borderId="4" xfId="0" applyNumberFormat="1" applyFont="1" applyFill="1" applyBorder="1"/>
    <xf numFmtId="0" fontId="2" fillId="2" borderId="5" xfId="0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/>
    <xf numFmtId="0" fontId="2" fillId="2" borderId="6" xfId="0" applyFont="1" applyFill="1" applyBorder="1" applyAlignment="1">
      <alignment horizontal="center"/>
    </xf>
    <xf numFmtId="49" fontId="2" fillId="2" borderId="6" xfId="0" applyNumberFormat="1" applyFont="1" applyFill="1" applyBorder="1"/>
    <xf numFmtId="0" fontId="2" fillId="2" borderId="7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3" xfId="0" applyNumberFormat="1" applyFont="1" applyFill="1" applyBorder="1"/>
    <xf numFmtId="164" fontId="2" fillId="2" borderId="3" xfId="0" applyNumberFormat="1" applyFont="1" applyFill="1" applyBorder="1"/>
    <xf numFmtId="3" fontId="2" fillId="2" borderId="4" xfId="0" applyNumberFormat="1" applyFont="1" applyFill="1" applyBorder="1"/>
    <xf numFmtId="164" fontId="2" fillId="2" borderId="4" xfId="0" applyNumberFormat="1" applyFont="1" applyFill="1" applyBorder="1"/>
    <xf numFmtId="0" fontId="4" fillId="0" borderId="0" xfId="0" applyFont="1" applyBorder="1"/>
    <xf numFmtId="0" fontId="2" fillId="0" borderId="8" xfId="0" applyFont="1" applyBorder="1"/>
    <xf numFmtId="49" fontId="2" fillId="2" borderId="3" xfId="0" applyNumberFormat="1" applyFont="1" applyFill="1" applyBorder="1"/>
    <xf numFmtId="0" fontId="2" fillId="2" borderId="4" xfId="0" applyFont="1" applyFill="1" applyBorder="1" applyAlignment="1">
      <alignment horizontal="center" vertical="top"/>
    </xf>
    <xf numFmtId="49" fontId="5" fillId="2" borderId="3" xfId="0" applyNumberFormat="1" applyFont="1" applyFill="1" applyBorder="1"/>
    <xf numFmtId="0" fontId="6" fillId="2" borderId="4" xfId="0" applyFont="1" applyFill="1" applyBorder="1" applyAlignment="1">
      <alignment horizontal="center"/>
    </xf>
    <xf numFmtId="3" fontId="2" fillId="2" borderId="1" xfId="0" applyNumberFormat="1" applyFont="1" applyFill="1" applyBorder="1"/>
    <xf numFmtId="164" fontId="2" fillId="2" borderId="1" xfId="0" applyNumberFormat="1" applyFont="1" applyFill="1" applyBorder="1"/>
    <xf numFmtId="0" fontId="7" fillId="2" borderId="4" xfId="0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left"/>
    </xf>
    <xf numFmtId="3" fontId="7" fillId="2" borderId="4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/>
    </xf>
    <xf numFmtId="49" fontId="7" fillId="2" borderId="4" xfId="0" applyNumberFormat="1" applyFont="1" applyFill="1" applyBorder="1"/>
    <xf numFmtId="3" fontId="7" fillId="2" borderId="4" xfId="0" applyNumberFormat="1" applyFont="1" applyFill="1" applyBorder="1"/>
    <xf numFmtId="164" fontId="7" fillId="2" borderId="4" xfId="0" applyNumberFormat="1" applyFont="1" applyFill="1" applyBorder="1"/>
    <xf numFmtId="0" fontId="7" fillId="2" borderId="1" xfId="0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49" fontId="2" fillId="2" borderId="4" xfId="0" applyNumberFormat="1" applyFont="1" applyFill="1" applyBorder="1" applyAlignment="1">
      <alignment horizontal="justify"/>
    </xf>
    <xf numFmtId="0" fontId="8" fillId="2" borderId="6" xfId="0" applyFont="1" applyFill="1" applyBorder="1" applyAlignment="1">
      <alignment horizontal="center"/>
    </xf>
    <xf numFmtId="49" fontId="8" fillId="2" borderId="6" xfId="0" applyNumberFormat="1" applyFont="1" applyFill="1" applyBorder="1"/>
    <xf numFmtId="3" fontId="8" fillId="2" borderId="6" xfId="0" applyNumberFormat="1" applyFont="1" applyFill="1" applyBorder="1"/>
    <xf numFmtId="164" fontId="8" fillId="2" borderId="1" xfId="0" applyNumberFormat="1" applyFont="1" applyFill="1" applyBorder="1"/>
    <xf numFmtId="0" fontId="8" fillId="2" borderId="4" xfId="0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3" fontId="8" fillId="2" borderId="3" xfId="0" applyNumberFormat="1" applyFont="1" applyFill="1" applyBorder="1"/>
    <xf numFmtId="3" fontId="8" fillId="2" borderId="4" xfId="0" applyNumberFormat="1" applyFont="1" applyFill="1" applyBorder="1"/>
    <xf numFmtId="3" fontId="8" fillId="2" borderId="1" xfId="0" applyNumberFormat="1" applyFont="1" applyFill="1" applyBorder="1"/>
    <xf numFmtId="0" fontId="9" fillId="2" borderId="4" xfId="0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3" fontId="9" fillId="2" borderId="4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3" fontId="9" fillId="2" borderId="4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3" fontId="4" fillId="2" borderId="3" xfId="0" applyNumberFormat="1" applyFont="1" applyFill="1" applyBorder="1"/>
    <xf numFmtId="3" fontId="4" fillId="2" borderId="4" xfId="0" applyNumberFormat="1" applyFont="1" applyFill="1" applyBorder="1"/>
    <xf numFmtId="49" fontId="6" fillId="2" borderId="4" xfId="0" applyNumberFormat="1" applyFont="1" applyFill="1" applyBorder="1" applyAlignment="1">
      <alignment wrapText="1"/>
    </xf>
    <xf numFmtId="0" fontId="2" fillId="2" borderId="9" xfId="0" applyFont="1" applyFill="1" applyBorder="1" applyAlignment="1">
      <alignment horizontal="center"/>
    </xf>
    <xf numFmtId="49" fontId="2" fillId="2" borderId="9" xfId="0" applyNumberFormat="1" applyFont="1" applyFill="1" applyBorder="1"/>
    <xf numFmtId="3" fontId="2" fillId="2" borderId="9" xfId="0" applyNumberFormat="1" applyFont="1" applyFill="1" applyBorder="1"/>
    <xf numFmtId="3" fontId="8" fillId="2" borderId="9" xfId="0" applyNumberFormat="1" applyFont="1" applyFill="1" applyBorder="1"/>
    <xf numFmtId="3" fontId="4" fillId="2" borderId="9" xfId="0" applyNumberFormat="1" applyFont="1" applyFill="1" applyBorder="1"/>
    <xf numFmtId="164" fontId="2" fillId="2" borderId="9" xfId="0" applyNumberFormat="1" applyFont="1" applyFill="1" applyBorder="1"/>
    <xf numFmtId="0" fontId="2" fillId="2" borderId="10" xfId="0" applyFont="1" applyFill="1" applyBorder="1"/>
    <xf numFmtId="49" fontId="2" fillId="2" borderId="4" xfId="0" applyNumberFormat="1" applyFont="1" applyFill="1" applyBorder="1" applyAlignment="1">
      <alignment horizontal="center"/>
    </xf>
    <xf numFmtId="49" fontId="8" fillId="2" borderId="4" xfId="0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2" borderId="0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right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23</xdr:row>
      <xdr:rowOff>0</xdr:rowOff>
    </xdr:from>
    <xdr:to>
      <xdr:col>1</xdr:col>
      <xdr:colOff>2352675</xdr:colOff>
      <xdr:row>23</xdr:row>
      <xdr:rowOff>0</xdr:rowOff>
    </xdr:to>
    <xdr:sp macro="" textlink="">
      <xdr:nvSpPr>
        <xdr:cNvPr id="3372" name="AutoShape 2"/>
        <xdr:cNvSpPr>
          <a:spLocks/>
        </xdr:cNvSpPr>
      </xdr:nvSpPr>
      <xdr:spPr bwMode="auto">
        <a:xfrm>
          <a:off x="3067050" y="645795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2295525</xdr:colOff>
      <xdr:row>23</xdr:row>
      <xdr:rowOff>0</xdr:rowOff>
    </xdr:from>
    <xdr:to>
      <xdr:col>1</xdr:col>
      <xdr:colOff>2352675</xdr:colOff>
      <xdr:row>23</xdr:row>
      <xdr:rowOff>0</xdr:rowOff>
    </xdr:to>
    <xdr:sp macro="" textlink="">
      <xdr:nvSpPr>
        <xdr:cNvPr id="6250" name="AutoShape 2"/>
        <xdr:cNvSpPr>
          <a:spLocks/>
        </xdr:cNvSpPr>
      </xdr:nvSpPr>
      <xdr:spPr bwMode="auto">
        <a:xfrm>
          <a:off x="3171825" y="656272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2295525</xdr:colOff>
      <xdr:row>55</xdr:row>
      <xdr:rowOff>0</xdr:rowOff>
    </xdr:from>
    <xdr:to>
      <xdr:col>1</xdr:col>
      <xdr:colOff>2352675</xdr:colOff>
      <xdr:row>55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3067050" y="4124325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2">
    <pageSetUpPr fitToPage="1"/>
  </sheetPr>
  <dimension ref="A1:AC61"/>
  <sheetViews>
    <sheetView tabSelected="1" view="pageBreakPreview" topLeftCell="P1" zoomScale="70" zoomScaleNormal="65" zoomScaleSheetLayoutView="70" workbookViewId="0">
      <selection activeCell="AC22" sqref="AC22"/>
    </sheetView>
  </sheetViews>
  <sheetFormatPr defaultRowHeight="18.75"/>
  <cols>
    <col min="1" max="1" width="11.5703125" style="2" customWidth="1"/>
    <col min="2" max="2" width="123.85546875" style="3" customWidth="1"/>
    <col min="3" max="3" width="13.7109375" style="4" customWidth="1"/>
    <col min="4" max="4" width="12.85546875" style="4" customWidth="1"/>
    <col min="5" max="5" width="14.85546875" style="4" customWidth="1"/>
    <col min="6" max="6" width="13.85546875" style="4" customWidth="1"/>
    <col min="7" max="7" width="13.140625" style="4" customWidth="1"/>
    <col min="8" max="8" width="12.5703125" style="4" customWidth="1"/>
    <col min="9" max="9" width="13.28515625" style="4" customWidth="1"/>
    <col min="10" max="10" width="15.140625" style="4" customWidth="1"/>
    <col min="11" max="11" width="14.140625" style="4" customWidth="1"/>
    <col min="12" max="12" width="14.85546875" style="4" customWidth="1"/>
    <col min="13" max="13" width="12.85546875" style="4" customWidth="1"/>
    <col min="14" max="14" width="15.85546875" style="4" customWidth="1"/>
    <col min="15" max="15" width="17.28515625" style="4" customWidth="1"/>
    <col min="16" max="16" width="14.7109375" style="4" customWidth="1"/>
    <col min="17" max="17" width="10.7109375" style="4" customWidth="1"/>
    <col min="18" max="18" width="13.7109375" style="4" customWidth="1"/>
    <col min="19" max="19" width="13.5703125" style="4" customWidth="1"/>
    <col min="20" max="20" width="16.140625" style="4" customWidth="1"/>
    <col min="21" max="21" width="15" style="4" customWidth="1"/>
    <col min="22" max="22" width="16" style="4" customWidth="1"/>
    <col min="23" max="23" width="13.85546875" style="4" customWidth="1"/>
    <col min="24" max="24" width="14.85546875" style="4" customWidth="1"/>
    <col min="25" max="25" width="14.7109375" style="4" customWidth="1"/>
    <col min="26" max="26" width="14.5703125" style="4" customWidth="1"/>
    <col min="27" max="27" width="16.5703125" style="4" bestFit="1" customWidth="1"/>
    <col min="28" max="28" width="14" style="6" customWidth="1"/>
    <col min="29" max="16384" width="9.140625" style="1"/>
  </cols>
  <sheetData>
    <row r="1" spans="1:28">
      <c r="A1" s="11"/>
      <c r="B1" s="14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4" t="s">
        <v>148</v>
      </c>
      <c r="AA1" s="94"/>
      <c r="AB1" s="94"/>
    </row>
    <row r="2" spans="1:28">
      <c r="A2" s="11"/>
      <c r="B2" s="14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102" t="s">
        <v>86</v>
      </c>
      <c r="AA2" s="103"/>
      <c r="AB2" s="103"/>
    </row>
    <row r="3" spans="1:28">
      <c r="A3" s="101" t="s">
        <v>81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"/>
      <c r="AB3" s="9"/>
    </row>
    <row r="4" spans="1:28" ht="54" customHeight="1">
      <c r="A4" s="104" t="s">
        <v>154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"/>
      <c r="AA4" s="10"/>
      <c r="AB4" s="9"/>
    </row>
    <row r="5" spans="1:28">
      <c r="A5" s="1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05"/>
      <c r="V5" s="105"/>
      <c r="W5" s="105"/>
      <c r="X5" s="105"/>
      <c r="Y5" s="105"/>
      <c r="Z5" s="10"/>
      <c r="AA5" s="10"/>
      <c r="AB5" s="9"/>
    </row>
    <row r="6" spans="1:28" ht="19.5" thickBot="1">
      <c r="A6" s="11"/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B6" s="15" t="s">
        <v>82</v>
      </c>
    </row>
    <row r="7" spans="1:28" ht="19.5" thickBot="1">
      <c r="A7" s="16"/>
      <c r="B7" s="17"/>
      <c r="C7" s="98" t="s">
        <v>0</v>
      </c>
      <c r="D7" s="99"/>
      <c r="E7" s="99"/>
      <c r="F7" s="99"/>
      <c r="G7" s="99"/>
      <c r="H7" s="99"/>
      <c r="I7" s="100"/>
      <c r="J7" s="18"/>
      <c r="K7" s="19"/>
      <c r="L7" s="19" t="s">
        <v>75</v>
      </c>
      <c r="M7" s="19"/>
      <c r="N7" s="19"/>
      <c r="O7" s="69"/>
      <c r="P7" s="98" t="s">
        <v>1</v>
      </c>
      <c r="Q7" s="99"/>
      <c r="R7" s="99"/>
      <c r="S7" s="99"/>
      <c r="T7" s="99"/>
      <c r="U7" s="100"/>
      <c r="V7" s="19"/>
      <c r="W7" s="88" t="s">
        <v>49</v>
      </c>
      <c r="X7" s="89"/>
      <c r="Y7" s="19"/>
      <c r="Z7" s="19"/>
      <c r="AA7" s="19"/>
      <c r="AB7" s="20"/>
    </row>
    <row r="8" spans="1:28" ht="19.5" customHeight="1" thickBot="1">
      <c r="A8" s="21"/>
      <c r="B8" s="38"/>
      <c r="C8" s="95" t="s">
        <v>149</v>
      </c>
      <c r="D8" s="21" t="s">
        <v>2</v>
      </c>
      <c r="E8" s="98" t="s">
        <v>42</v>
      </c>
      <c r="F8" s="100"/>
      <c r="G8" s="19"/>
      <c r="H8" s="95" t="s">
        <v>40</v>
      </c>
      <c r="I8" s="61" t="s">
        <v>25</v>
      </c>
      <c r="J8" s="21" t="s">
        <v>70</v>
      </c>
      <c r="K8" s="21"/>
      <c r="L8" s="21" t="s">
        <v>74</v>
      </c>
      <c r="M8" s="21"/>
      <c r="N8" s="21"/>
      <c r="O8" s="61"/>
      <c r="P8" s="23" t="s">
        <v>51</v>
      </c>
      <c r="Q8" s="21"/>
      <c r="R8" s="21"/>
      <c r="S8" s="21"/>
      <c r="T8" s="21" t="s">
        <v>3</v>
      </c>
      <c r="U8" s="21"/>
      <c r="V8" s="21" t="s">
        <v>4</v>
      </c>
      <c r="W8" s="106"/>
      <c r="X8" s="107"/>
      <c r="Y8" s="21"/>
      <c r="Z8" s="71"/>
      <c r="AA8" s="61"/>
      <c r="AB8" s="24"/>
    </row>
    <row r="9" spans="1:28" ht="21" thickBot="1">
      <c r="A9" s="21" t="s">
        <v>27</v>
      </c>
      <c r="B9" s="87" t="s">
        <v>76</v>
      </c>
      <c r="C9" s="108"/>
      <c r="D9" s="21" t="s">
        <v>5</v>
      </c>
      <c r="E9" s="21"/>
      <c r="F9" s="21"/>
      <c r="G9" s="21"/>
      <c r="H9" s="96"/>
      <c r="I9" s="61" t="s">
        <v>16</v>
      </c>
      <c r="J9" s="21" t="s">
        <v>28</v>
      </c>
      <c r="K9" s="21" t="s">
        <v>6</v>
      </c>
      <c r="L9" s="21" t="s">
        <v>50</v>
      </c>
      <c r="M9" s="21" t="s">
        <v>7</v>
      </c>
      <c r="N9" s="21" t="s">
        <v>4</v>
      </c>
      <c r="O9" s="61" t="s">
        <v>26</v>
      </c>
      <c r="P9" s="23" t="s">
        <v>52</v>
      </c>
      <c r="Q9" s="21" t="s">
        <v>55</v>
      </c>
      <c r="R9" s="21" t="s">
        <v>8</v>
      </c>
      <c r="S9" s="21" t="s">
        <v>57</v>
      </c>
      <c r="T9" s="21" t="s">
        <v>9</v>
      </c>
      <c r="U9" s="21" t="s">
        <v>32</v>
      </c>
      <c r="V9" s="21" t="s">
        <v>9</v>
      </c>
      <c r="W9" s="90"/>
      <c r="X9" s="91"/>
      <c r="Y9" s="21" t="s">
        <v>10</v>
      </c>
      <c r="Z9" s="71" t="s">
        <v>34</v>
      </c>
      <c r="AA9" s="61" t="s">
        <v>41</v>
      </c>
      <c r="AB9" s="24" t="s">
        <v>38</v>
      </c>
    </row>
    <row r="10" spans="1:28" ht="20.25">
      <c r="A10" s="21" t="s">
        <v>30</v>
      </c>
      <c r="B10" s="26" t="s">
        <v>77</v>
      </c>
      <c r="C10" s="108"/>
      <c r="D10" s="21" t="s">
        <v>11</v>
      </c>
      <c r="E10" s="21" t="s">
        <v>12</v>
      </c>
      <c r="F10" s="21" t="s">
        <v>13</v>
      </c>
      <c r="G10" s="21" t="s">
        <v>14</v>
      </c>
      <c r="H10" s="96"/>
      <c r="I10" s="61" t="s">
        <v>18</v>
      </c>
      <c r="J10" s="7" t="s">
        <v>29</v>
      </c>
      <c r="K10" s="21" t="s">
        <v>15</v>
      </c>
      <c r="L10" s="21" t="s">
        <v>45</v>
      </c>
      <c r="M10" s="21" t="s">
        <v>16</v>
      </c>
      <c r="N10" s="21" t="s">
        <v>16</v>
      </c>
      <c r="O10" s="61" t="s">
        <v>16</v>
      </c>
      <c r="P10" s="23" t="s">
        <v>53</v>
      </c>
      <c r="Q10" s="21" t="s">
        <v>56</v>
      </c>
      <c r="R10" s="21" t="s">
        <v>31</v>
      </c>
      <c r="S10" s="21" t="s">
        <v>58</v>
      </c>
      <c r="T10" s="21" t="s">
        <v>59</v>
      </c>
      <c r="U10" s="7" t="s">
        <v>33</v>
      </c>
      <c r="V10" s="21" t="s">
        <v>45</v>
      </c>
      <c r="W10" s="92" t="s">
        <v>33</v>
      </c>
      <c r="X10" s="92" t="s">
        <v>62</v>
      </c>
      <c r="Y10" s="21" t="s">
        <v>18</v>
      </c>
      <c r="Z10" s="71" t="s">
        <v>35</v>
      </c>
      <c r="AA10" s="61" t="s">
        <v>17</v>
      </c>
      <c r="AB10" s="24" t="s">
        <v>46</v>
      </c>
    </row>
    <row r="11" spans="1:28" ht="19.5" thickBot="1">
      <c r="A11" s="21"/>
      <c r="B11" s="22"/>
      <c r="C11" s="108"/>
      <c r="D11" s="21" t="s">
        <v>19</v>
      </c>
      <c r="E11" s="21" t="s">
        <v>16</v>
      </c>
      <c r="F11" s="21" t="s">
        <v>16</v>
      </c>
      <c r="G11" s="21" t="s">
        <v>20</v>
      </c>
      <c r="H11" s="96"/>
      <c r="I11" s="61" t="s">
        <v>24</v>
      </c>
      <c r="J11" s="7" t="s">
        <v>71</v>
      </c>
      <c r="K11" s="21" t="s">
        <v>43</v>
      </c>
      <c r="L11" s="21" t="s">
        <v>47</v>
      </c>
      <c r="M11" s="21" t="s">
        <v>44</v>
      </c>
      <c r="N11" s="21" t="s">
        <v>44</v>
      </c>
      <c r="O11" s="61" t="s">
        <v>18</v>
      </c>
      <c r="P11" s="23" t="s">
        <v>33</v>
      </c>
      <c r="Q11" s="21" t="s">
        <v>54</v>
      </c>
      <c r="R11" s="21" t="s">
        <v>21</v>
      </c>
      <c r="S11" s="21" t="s">
        <v>17</v>
      </c>
      <c r="T11" s="21" t="s">
        <v>22</v>
      </c>
      <c r="U11" s="21" t="s">
        <v>17</v>
      </c>
      <c r="V11" s="21" t="s">
        <v>22</v>
      </c>
      <c r="W11" s="93"/>
      <c r="X11" s="93"/>
      <c r="Y11" s="21" t="s">
        <v>66</v>
      </c>
      <c r="Z11" s="71" t="s">
        <v>67</v>
      </c>
      <c r="AA11" s="61" t="s">
        <v>18</v>
      </c>
      <c r="AB11" s="24" t="s">
        <v>39</v>
      </c>
    </row>
    <row r="12" spans="1:28">
      <c r="A12" s="21"/>
      <c r="B12" s="22"/>
      <c r="C12" s="108"/>
      <c r="D12" s="21"/>
      <c r="E12" s="21"/>
      <c r="F12" s="21"/>
      <c r="G12" s="21"/>
      <c r="H12" s="96"/>
      <c r="I12" s="61"/>
      <c r="J12" s="21" t="s">
        <v>72</v>
      </c>
      <c r="K12" s="21"/>
      <c r="L12" s="21" t="s">
        <v>18</v>
      </c>
      <c r="M12" s="21"/>
      <c r="N12" s="21"/>
      <c r="O12" s="61" t="s">
        <v>37</v>
      </c>
      <c r="P12" s="23" t="s">
        <v>54</v>
      </c>
      <c r="Q12" s="21"/>
      <c r="R12" s="21" t="s">
        <v>23</v>
      </c>
      <c r="S12" s="21" t="s">
        <v>18</v>
      </c>
      <c r="T12" s="21" t="s">
        <v>60</v>
      </c>
      <c r="U12" s="21" t="s">
        <v>18</v>
      </c>
      <c r="V12" s="21" t="s">
        <v>60</v>
      </c>
      <c r="W12" s="88" t="s">
        <v>54</v>
      </c>
      <c r="X12" s="89"/>
      <c r="Y12" s="21"/>
      <c r="Z12" s="71"/>
      <c r="AA12" s="61" t="s">
        <v>68</v>
      </c>
      <c r="AB12" s="24"/>
    </row>
    <row r="13" spans="1:28" ht="19.5" thickBot="1">
      <c r="A13" s="27"/>
      <c r="B13" s="28"/>
      <c r="C13" s="109"/>
      <c r="D13" s="27"/>
      <c r="E13" s="27"/>
      <c r="F13" s="27"/>
      <c r="G13" s="27"/>
      <c r="H13" s="97"/>
      <c r="I13" s="57"/>
      <c r="J13" s="27" t="s">
        <v>73</v>
      </c>
      <c r="K13" s="27"/>
      <c r="L13" s="27"/>
      <c r="M13" s="27"/>
      <c r="N13" s="27"/>
      <c r="O13" s="57"/>
      <c r="P13" s="29"/>
      <c r="Q13" s="27"/>
      <c r="R13" s="27"/>
      <c r="S13" s="27"/>
      <c r="T13" s="27" t="s">
        <v>61</v>
      </c>
      <c r="U13" s="21" t="s">
        <v>65</v>
      </c>
      <c r="V13" s="27" t="s">
        <v>61</v>
      </c>
      <c r="W13" s="90"/>
      <c r="X13" s="91"/>
      <c r="Y13" s="27"/>
      <c r="Z13" s="72"/>
      <c r="AA13" s="57"/>
      <c r="AB13" s="30"/>
    </row>
    <row r="14" spans="1:28" s="5" customFormat="1" ht="19.5" thickBot="1">
      <c r="A14" s="16">
        <v>1</v>
      </c>
      <c r="B14" s="31">
        <v>2</v>
      </c>
      <c r="C14" s="31">
        <f>B14+1</f>
        <v>3</v>
      </c>
      <c r="D14" s="31">
        <f t="shared" ref="D14:AB14" si="0">C14+1</f>
        <v>4</v>
      </c>
      <c r="E14" s="31">
        <f t="shared" si="0"/>
        <v>5</v>
      </c>
      <c r="F14" s="31">
        <f t="shared" si="0"/>
        <v>6</v>
      </c>
      <c r="G14" s="31">
        <f t="shared" si="0"/>
        <v>7</v>
      </c>
      <c r="H14" s="31">
        <f t="shared" si="0"/>
        <v>8</v>
      </c>
      <c r="I14" s="62">
        <f t="shared" si="0"/>
        <v>9</v>
      </c>
      <c r="J14" s="31">
        <f t="shared" si="0"/>
        <v>10</v>
      </c>
      <c r="K14" s="31">
        <f t="shared" si="0"/>
        <v>11</v>
      </c>
      <c r="L14" s="31">
        <f t="shared" si="0"/>
        <v>12</v>
      </c>
      <c r="M14" s="31">
        <f t="shared" si="0"/>
        <v>13</v>
      </c>
      <c r="N14" s="31">
        <f t="shared" si="0"/>
        <v>14</v>
      </c>
      <c r="O14" s="62">
        <f t="shared" si="0"/>
        <v>15</v>
      </c>
      <c r="P14" s="31">
        <f t="shared" si="0"/>
        <v>16</v>
      </c>
      <c r="Q14" s="31">
        <f t="shared" si="0"/>
        <v>17</v>
      </c>
      <c r="R14" s="31">
        <f t="shared" si="0"/>
        <v>18</v>
      </c>
      <c r="S14" s="31">
        <f t="shared" si="0"/>
        <v>19</v>
      </c>
      <c r="T14" s="31">
        <f t="shared" si="0"/>
        <v>20</v>
      </c>
      <c r="U14" s="31">
        <f t="shared" si="0"/>
        <v>21</v>
      </c>
      <c r="V14" s="31">
        <f t="shared" si="0"/>
        <v>22</v>
      </c>
      <c r="W14" s="31">
        <f t="shared" si="0"/>
        <v>23</v>
      </c>
      <c r="X14" s="31">
        <f t="shared" si="0"/>
        <v>24</v>
      </c>
      <c r="Y14" s="31">
        <f t="shared" si="0"/>
        <v>25</v>
      </c>
      <c r="Z14" s="73">
        <f t="shared" si="0"/>
        <v>26</v>
      </c>
      <c r="AA14" s="62">
        <f t="shared" si="0"/>
        <v>27</v>
      </c>
      <c r="AB14" s="31">
        <f t="shared" si="0"/>
        <v>28</v>
      </c>
    </row>
    <row r="15" spans="1:28">
      <c r="A15" s="19"/>
      <c r="B15" s="40"/>
      <c r="C15" s="32"/>
      <c r="D15" s="32"/>
      <c r="E15" s="32"/>
      <c r="F15" s="32"/>
      <c r="G15" s="32"/>
      <c r="H15" s="32"/>
      <c r="I15" s="63"/>
      <c r="J15" s="32"/>
      <c r="K15" s="32"/>
      <c r="L15" s="32"/>
      <c r="M15" s="32"/>
      <c r="N15" s="32"/>
      <c r="O15" s="63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74"/>
      <c r="AA15" s="63"/>
      <c r="AB15" s="33"/>
    </row>
    <row r="16" spans="1:28" ht="51.75" customHeight="1">
      <c r="A16" s="41"/>
      <c r="B16" s="76" t="s">
        <v>87</v>
      </c>
      <c r="C16" s="34"/>
      <c r="D16" s="34"/>
      <c r="E16" s="34"/>
      <c r="F16" s="34"/>
      <c r="G16" s="34"/>
      <c r="H16" s="34"/>
      <c r="I16" s="64"/>
      <c r="J16" s="34"/>
      <c r="K16" s="34"/>
      <c r="L16" s="34"/>
      <c r="M16" s="34"/>
      <c r="N16" s="34"/>
      <c r="O16" s="6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75"/>
      <c r="AA16" s="64"/>
      <c r="AB16" s="35"/>
    </row>
    <row r="17" spans="1:29">
      <c r="A17" s="21" t="s">
        <v>63</v>
      </c>
      <c r="B17" s="22" t="s">
        <v>90</v>
      </c>
      <c r="C17" s="34"/>
      <c r="D17" s="34"/>
      <c r="E17" s="34"/>
      <c r="F17" s="34"/>
      <c r="G17" s="34"/>
      <c r="H17" s="34"/>
      <c r="I17" s="64"/>
      <c r="J17" s="34"/>
      <c r="K17" s="34"/>
      <c r="L17" s="34"/>
      <c r="M17" s="34"/>
      <c r="N17" s="34"/>
      <c r="O17" s="6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64"/>
      <c r="AA17" s="64"/>
      <c r="AB17" s="35"/>
    </row>
    <row r="18" spans="1:29" s="10" customFormat="1" ht="21" customHeight="1">
      <c r="A18" s="21"/>
      <c r="B18" s="22" t="s">
        <v>78</v>
      </c>
      <c r="C18" s="34"/>
      <c r="D18" s="34"/>
      <c r="E18" s="34"/>
      <c r="F18" s="34"/>
      <c r="G18" s="34">
        <f>SUM(E18:F18)</f>
        <v>0</v>
      </c>
      <c r="H18" s="34"/>
      <c r="I18" s="64">
        <f>G18+D18+C18</f>
        <v>0</v>
      </c>
      <c r="J18" s="34"/>
      <c r="K18" s="34">
        <v>276</v>
      </c>
      <c r="L18" s="34"/>
      <c r="M18" s="34"/>
      <c r="N18" s="34"/>
      <c r="O18" s="64">
        <f>SUM(I18:N18)</f>
        <v>276</v>
      </c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75">
        <f>O18-Y18</f>
        <v>276</v>
      </c>
      <c r="AA18" s="64">
        <f>SUM(Y18:Z18)</f>
        <v>276</v>
      </c>
      <c r="AB18" s="35"/>
    </row>
    <row r="19" spans="1:29" s="10" customFormat="1" ht="21" customHeight="1">
      <c r="A19" s="21"/>
      <c r="B19" s="22" t="s">
        <v>79</v>
      </c>
      <c r="C19" s="34"/>
      <c r="D19" s="34"/>
      <c r="E19" s="34"/>
      <c r="F19" s="34"/>
      <c r="G19" s="34"/>
      <c r="H19" s="34"/>
      <c r="I19" s="64"/>
      <c r="J19" s="34"/>
      <c r="K19" s="34">
        <v>283</v>
      </c>
      <c r="L19" s="34"/>
      <c r="M19" s="34"/>
      <c r="N19" s="34"/>
      <c r="O19" s="64">
        <f>SUM(I19:N19)</f>
        <v>283</v>
      </c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75">
        <f>O19-Y19</f>
        <v>283</v>
      </c>
      <c r="AA19" s="64">
        <f>SUM(Y19:Z19)</f>
        <v>283</v>
      </c>
      <c r="AB19" s="35"/>
    </row>
    <row r="20" spans="1:29" s="10" customFormat="1" ht="21" customHeight="1">
      <c r="A20" s="21"/>
      <c r="B20" s="22" t="s">
        <v>80</v>
      </c>
      <c r="C20" s="34"/>
      <c r="D20" s="34"/>
      <c r="E20" s="34"/>
      <c r="F20" s="34"/>
      <c r="G20" s="34"/>
      <c r="H20" s="34"/>
      <c r="I20" s="64"/>
      <c r="J20" s="34"/>
      <c r="K20" s="34">
        <v>42</v>
      </c>
      <c r="L20" s="34"/>
      <c r="M20" s="34"/>
      <c r="N20" s="34"/>
      <c r="O20" s="64">
        <f>SUM(I20:N20)</f>
        <v>42</v>
      </c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75">
        <f>O20-Y20</f>
        <v>42</v>
      </c>
      <c r="AA20" s="64">
        <f>SUM(Y20:Z20)</f>
        <v>42</v>
      </c>
      <c r="AB20" s="35"/>
    </row>
    <row r="21" spans="1:29" s="12" customFormat="1" ht="19.5" thickBot="1">
      <c r="A21" s="48"/>
      <c r="B21" s="49"/>
      <c r="C21" s="50"/>
      <c r="D21" s="50"/>
      <c r="E21" s="50"/>
      <c r="F21" s="50"/>
      <c r="G21" s="34"/>
      <c r="H21" s="50"/>
      <c r="I21" s="64"/>
      <c r="J21" s="50"/>
      <c r="K21" s="50"/>
      <c r="L21" s="50"/>
      <c r="M21" s="50"/>
      <c r="N21" s="50"/>
      <c r="O21" s="7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70"/>
      <c r="AA21" s="70"/>
      <c r="AB21" s="51"/>
    </row>
    <row r="22" spans="1:29" s="13" customFormat="1" ht="19.5" thickBot="1">
      <c r="A22" s="52"/>
      <c r="B22" s="53" t="s">
        <v>36</v>
      </c>
      <c r="C22" s="54">
        <f>SUM(C17:C21)</f>
        <v>0</v>
      </c>
      <c r="D22" s="54">
        <f t="shared" ref="D22:AA22" si="1">SUM(D17:D21)</f>
        <v>0</v>
      </c>
      <c r="E22" s="54">
        <f t="shared" si="1"/>
        <v>0</v>
      </c>
      <c r="F22" s="54">
        <f t="shared" si="1"/>
        <v>0</v>
      </c>
      <c r="G22" s="54">
        <f t="shared" si="1"/>
        <v>0</v>
      </c>
      <c r="H22" s="54">
        <f t="shared" si="1"/>
        <v>0</v>
      </c>
      <c r="I22" s="67">
        <f t="shared" si="1"/>
        <v>0</v>
      </c>
      <c r="J22" s="54">
        <f t="shared" si="1"/>
        <v>0</v>
      </c>
      <c r="K22" s="54">
        <f t="shared" si="1"/>
        <v>601</v>
      </c>
      <c r="L22" s="54">
        <f t="shared" si="1"/>
        <v>0</v>
      </c>
      <c r="M22" s="54">
        <f t="shared" si="1"/>
        <v>0</v>
      </c>
      <c r="N22" s="54">
        <f t="shared" si="1"/>
        <v>0</v>
      </c>
      <c r="O22" s="67">
        <f t="shared" si="1"/>
        <v>601</v>
      </c>
      <c r="P22" s="54">
        <f t="shared" si="1"/>
        <v>0</v>
      </c>
      <c r="Q22" s="54">
        <f t="shared" si="1"/>
        <v>0</v>
      </c>
      <c r="R22" s="54">
        <f t="shared" si="1"/>
        <v>0</v>
      </c>
      <c r="S22" s="54">
        <f t="shared" si="1"/>
        <v>0</v>
      </c>
      <c r="T22" s="54">
        <f t="shared" si="1"/>
        <v>0</v>
      </c>
      <c r="U22" s="54">
        <f t="shared" si="1"/>
        <v>0</v>
      </c>
      <c r="V22" s="54">
        <f t="shared" si="1"/>
        <v>0</v>
      </c>
      <c r="W22" s="54">
        <f t="shared" si="1"/>
        <v>0</v>
      </c>
      <c r="X22" s="54">
        <f t="shared" si="1"/>
        <v>0</v>
      </c>
      <c r="Y22" s="54">
        <f t="shared" si="1"/>
        <v>0</v>
      </c>
      <c r="Z22" s="67">
        <f t="shared" si="1"/>
        <v>601</v>
      </c>
      <c r="AA22" s="67">
        <f t="shared" si="1"/>
        <v>601</v>
      </c>
      <c r="AB22" s="55">
        <f>SUM(AB18:AB21)</f>
        <v>0</v>
      </c>
    </row>
    <row r="23" spans="1:29" ht="11.25" customHeight="1">
      <c r="A23" s="21"/>
      <c r="B23" s="22"/>
      <c r="C23" s="34"/>
      <c r="D23" s="34"/>
      <c r="E23" s="34"/>
      <c r="F23" s="34"/>
      <c r="G23" s="34"/>
      <c r="H23" s="34"/>
      <c r="I23" s="64"/>
      <c r="J23" s="34"/>
      <c r="K23" s="34"/>
      <c r="L23" s="34"/>
      <c r="M23" s="34"/>
      <c r="N23" s="34"/>
      <c r="O23" s="6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64"/>
      <c r="AA23" s="64"/>
      <c r="AB23" s="35"/>
    </row>
    <row r="24" spans="1:29" ht="21.75" customHeight="1">
      <c r="A24" s="21" t="s">
        <v>48</v>
      </c>
      <c r="B24" s="22" t="s">
        <v>89</v>
      </c>
      <c r="C24" s="34"/>
      <c r="D24" s="34"/>
      <c r="E24" s="34"/>
      <c r="F24" s="34"/>
      <c r="G24" s="34"/>
      <c r="H24" s="34"/>
      <c r="I24" s="64"/>
      <c r="J24" s="34"/>
      <c r="K24" s="34"/>
      <c r="L24" s="34"/>
      <c r="M24" s="34"/>
      <c r="N24" s="34"/>
      <c r="O24" s="6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64"/>
      <c r="AA24" s="64"/>
      <c r="AB24" s="35"/>
    </row>
    <row r="25" spans="1:29" s="10" customFormat="1" ht="21.75" customHeight="1">
      <c r="A25" s="21"/>
      <c r="B25" s="22" t="s">
        <v>83</v>
      </c>
      <c r="C25" s="34"/>
      <c r="D25" s="34"/>
      <c r="E25" s="34">
        <v>1905</v>
      </c>
      <c r="F25" s="34"/>
      <c r="G25" s="34">
        <f>SUM(E25:F25)</f>
        <v>1905</v>
      </c>
      <c r="H25" s="34"/>
      <c r="I25" s="64">
        <f>G25+D25+C25</f>
        <v>1905</v>
      </c>
      <c r="J25" s="34"/>
      <c r="K25" s="34"/>
      <c r="L25" s="34"/>
      <c r="M25" s="34"/>
      <c r="N25" s="34"/>
      <c r="O25" s="64">
        <f>SUM(I25:N25)</f>
        <v>1905</v>
      </c>
      <c r="P25" s="34"/>
      <c r="Q25" s="34"/>
      <c r="R25" s="34"/>
      <c r="S25" s="34"/>
      <c r="T25" s="34"/>
      <c r="U25" s="34">
        <f>SUM(P25:S25)</f>
        <v>0</v>
      </c>
      <c r="V25" s="34"/>
      <c r="W25" s="34"/>
      <c r="X25" s="34"/>
      <c r="Y25" s="34"/>
      <c r="Z25" s="75">
        <f>O25-Y25</f>
        <v>1905</v>
      </c>
      <c r="AA25" s="64">
        <f>SUM(Y25:Z25)</f>
        <v>1905</v>
      </c>
      <c r="AB25" s="35"/>
    </row>
    <row r="26" spans="1:29" s="12" customFormat="1" ht="21.75" customHeight="1" thickBot="1">
      <c r="A26" s="48"/>
      <c r="B26" s="49"/>
      <c r="C26" s="50"/>
      <c r="D26" s="50"/>
      <c r="E26" s="50"/>
      <c r="F26" s="50"/>
      <c r="G26" s="34"/>
      <c r="H26" s="50"/>
      <c r="I26" s="64"/>
      <c r="J26" s="50"/>
      <c r="K26" s="50"/>
      <c r="L26" s="50"/>
      <c r="M26" s="50"/>
      <c r="N26" s="50"/>
      <c r="O26" s="7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70"/>
      <c r="AA26" s="70"/>
      <c r="AB26" s="51"/>
    </row>
    <row r="27" spans="1:29" s="13" customFormat="1" ht="21.75" customHeight="1" thickBot="1">
      <c r="A27" s="52"/>
      <c r="B27" s="53" t="s">
        <v>36</v>
      </c>
      <c r="C27" s="54">
        <f>SUM(C23:C26)</f>
        <v>0</v>
      </c>
      <c r="D27" s="54">
        <f t="shared" ref="D27:AA27" si="2">SUM(D23:D26)</f>
        <v>0</v>
      </c>
      <c r="E27" s="54">
        <f>SUM(E23:E26)</f>
        <v>1905</v>
      </c>
      <c r="F27" s="54">
        <f t="shared" si="2"/>
        <v>0</v>
      </c>
      <c r="G27" s="54">
        <f t="shared" si="2"/>
        <v>1905</v>
      </c>
      <c r="H27" s="54">
        <f t="shared" si="2"/>
        <v>0</v>
      </c>
      <c r="I27" s="67">
        <f t="shared" si="2"/>
        <v>1905</v>
      </c>
      <c r="J27" s="54">
        <f t="shared" si="2"/>
        <v>0</v>
      </c>
      <c r="K27" s="54">
        <f t="shared" si="2"/>
        <v>0</v>
      </c>
      <c r="L27" s="54">
        <f t="shared" si="2"/>
        <v>0</v>
      </c>
      <c r="M27" s="54">
        <f t="shared" si="2"/>
        <v>0</v>
      </c>
      <c r="N27" s="54">
        <f t="shared" si="2"/>
        <v>0</v>
      </c>
      <c r="O27" s="67">
        <f t="shared" si="2"/>
        <v>1905</v>
      </c>
      <c r="P27" s="54">
        <f t="shared" si="2"/>
        <v>0</v>
      </c>
      <c r="Q27" s="54">
        <f t="shared" si="2"/>
        <v>0</v>
      </c>
      <c r="R27" s="54">
        <f t="shared" si="2"/>
        <v>0</v>
      </c>
      <c r="S27" s="54">
        <f t="shared" si="2"/>
        <v>0</v>
      </c>
      <c r="T27" s="54">
        <f t="shared" si="2"/>
        <v>0</v>
      </c>
      <c r="U27" s="54">
        <f t="shared" si="2"/>
        <v>0</v>
      </c>
      <c r="V27" s="54">
        <f t="shared" si="2"/>
        <v>0</v>
      </c>
      <c r="W27" s="54">
        <f t="shared" si="2"/>
        <v>0</v>
      </c>
      <c r="X27" s="54">
        <f t="shared" si="2"/>
        <v>0</v>
      </c>
      <c r="Y27" s="54">
        <f t="shared" si="2"/>
        <v>0</v>
      </c>
      <c r="Z27" s="67">
        <f t="shared" si="2"/>
        <v>1905</v>
      </c>
      <c r="AA27" s="67">
        <f t="shared" si="2"/>
        <v>1905</v>
      </c>
      <c r="AB27" s="55">
        <f>SUM(AB25:AB26)</f>
        <v>0</v>
      </c>
    </row>
    <row r="28" spans="1:29" s="10" customFormat="1" ht="15.75" customHeight="1">
      <c r="A28" s="21"/>
      <c r="B28" s="22"/>
      <c r="C28" s="34"/>
      <c r="D28" s="34"/>
      <c r="E28" s="34"/>
      <c r="F28" s="34"/>
      <c r="G28" s="34"/>
      <c r="H28" s="34"/>
      <c r="I28" s="64"/>
      <c r="J28" s="34"/>
      <c r="K28" s="34"/>
      <c r="L28" s="34"/>
      <c r="M28" s="34"/>
      <c r="N28" s="34"/>
      <c r="O28" s="6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64"/>
      <c r="AA28" s="64"/>
      <c r="AB28" s="35"/>
      <c r="AC28" s="35"/>
    </row>
    <row r="29" spans="1:29" ht="25.5" customHeight="1">
      <c r="A29" s="21" t="s">
        <v>64</v>
      </c>
      <c r="B29" s="56" t="s">
        <v>91</v>
      </c>
      <c r="C29" s="34"/>
      <c r="D29" s="34"/>
      <c r="E29" s="34"/>
      <c r="F29" s="34"/>
      <c r="G29" s="34"/>
      <c r="H29" s="34"/>
      <c r="I29" s="64"/>
      <c r="J29" s="34"/>
      <c r="K29" s="34"/>
      <c r="L29" s="34"/>
      <c r="M29" s="34"/>
      <c r="N29" s="34"/>
      <c r="O29" s="6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64"/>
      <c r="AA29" s="64"/>
      <c r="AB29" s="35"/>
    </row>
    <row r="30" spans="1:29">
      <c r="A30" s="21"/>
      <c r="B30" s="22" t="s">
        <v>128</v>
      </c>
      <c r="C30" s="34">
        <f>271+232</f>
        <v>503</v>
      </c>
      <c r="D30" s="34">
        <f>79+63</f>
        <v>142</v>
      </c>
      <c r="E30" s="34"/>
      <c r="F30" s="34"/>
      <c r="G30" s="34">
        <f>SUM(E30:F30)</f>
        <v>0</v>
      </c>
      <c r="H30" s="34"/>
      <c r="I30" s="64">
        <f>G30+D30+C30</f>
        <v>645</v>
      </c>
      <c r="J30" s="34"/>
      <c r="K30" s="34"/>
      <c r="L30" s="34"/>
      <c r="M30" s="34"/>
      <c r="N30" s="34"/>
      <c r="O30" s="64">
        <f>SUM(I30:N30)</f>
        <v>645</v>
      </c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75">
        <f>O30-Y30</f>
        <v>645</v>
      </c>
      <c r="AA30" s="64">
        <f>SUM(Y30:Z30)</f>
        <v>645</v>
      </c>
      <c r="AB30" s="35"/>
    </row>
    <row r="31" spans="1:29">
      <c r="A31" s="21"/>
      <c r="B31" s="22" t="s">
        <v>79</v>
      </c>
      <c r="C31" s="34">
        <f>536+332</f>
        <v>868</v>
      </c>
      <c r="D31" s="34">
        <f>156+90</f>
        <v>246</v>
      </c>
      <c r="E31" s="34"/>
      <c r="F31" s="34"/>
      <c r="G31" s="34">
        <f>SUM(E31:F31)</f>
        <v>0</v>
      </c>
      <c r="H31" s="34"/>
      <c r="I31" s="64">
        <f>G31+D31+C31</f>
        <v>1114</v>
      </c>
      <c r="J31" s="34"/>
      <c r="K31" s="34"/>
      <c r="L31" s="34"/>
      <c r="M31" s="34"/>
      <c r="N31" s="34"/>
      <c r="O31" s="64">
        <f>SUM(I31:N31)</f>
        <v>1114</v>
      </c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75">
        <f>O31-Y31</f>
        <v>1114</v>
      </c>
      <c r="AA31" s="64">
        <f>SUM(Y31:Z31)</f>
        <v>1114</v>
      </c>
      <c r="AB31" s="35"/>
    </row>
    <row r="32" spans="1:29">
      <c r="A32" s="21"/>
      <c r="B32" s="22" t="s">
        <v>80</v>
      </c>
      <c r="C32" s="34">
        <v>79</v>
      </c>
      <c r="D32" s="34">
        <v>23</v>
      </c>
      <c r="E32" s="34"/>
      <c r="F32" s="34"/>
      <c r="G32" s="34">
        <f>SUM(E32:F32)</f>
        <v>0</v>
      </c>
      <c r="H32" s="34"/>
      <c r="I32" s="64">
        <f>G32+D32+C32</f>
        <v>102</v>
      </c>
      <c r="J32" s="34"/>
      <c r="K32" s="34"/>
      <c r="L32" s="34"/>
      <c r="M32" s="34"/>
      <c r="N32" s="34"/>
      <c r="O32" s="64">
        <f>SUM(I32:N32)</f>
        <v>102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75">
        <f>O32-Y32</f>
        <v>102</v>
      </c>
      <c r="AA32" s="64">
        <f>SUM(Y32:Z32)</f>
        <v>102</v>
      </c>
      <c r="AB32" s="35"/>
    </row>
    <row r="33" spans="1:29" ht="19.5" thickBot="1">
      <c r="A33" s="21"/>
      <c r="B33" s="22"/>
      <c r="C33" s="34"/>
      <c r="D33" s="34"/>
      <c r="E33" s="34"/>
      <c r="F33" s="34"/>
      <c r="G33" s="34"/>
      <c r="H33" s="34"/>
      <c r="I33" s="64"/>
      <c r="J33" s="34"/>
      <c r="K33" s="34"/>
      <c r="L33" s="34"/>
      <c r="M33" s="34"/>
      <c r="N33" s="34"/>
      <c r="O33" s="6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64"/>
      <c r="AA33" s="64"/>
      <c r="AB33" s="35"/>
    </row>
    <row r="34" spans="1:29" s="36" customFormat="1" ht="19.5" thickBot="1">
      <c r="A34" s="16"/>
      <c r="B34" s="17" t="s">
        <v>36</v>
      </c>
      <c r="C34" s="42">
        <f>SUM(C29:C33)</f>
        <v>1450</v>
      </c>
      <c r="D34" s="42">
        <f t="shared" ref="D34:AA34" si="3">SUM(D29:D33)</f>
        <v>411</v>
      </c>
      <c r="E34" s="42">
        <f t="shared" si="3"/>
        <v>0</v>
      </c>
      <c r="F34" s="42">
        <f t="shared" si="3"/>
        <v>0</v>
      </c>
      <c r="G34" s="42">
        <f t="shared" si="3"/>
        <v>0</v>
      </c>
      <c r="H34" s="42">
        <f t="shared" si="3"/>
        <v>0</v>
      </c>
      <c r="I34" s="65">
        <f t="shared" si="3"/>
        <v>1861</v>
      </c>
      <c r="J34" s="42">
        <f t="shared" si="3"/>
        <v>0</v>
      </c>
      <c r="K34" s="42">
        <f t="shared" si="3"/>
        <v>0</v>
      </c>
      <c r="L34" s="42">
        <f t="shared" si="3"/>
        <v>0</v>
      </c>
      <c r="M34" s="42">
        <f t="shared" si="3"/>
        <v>0</v>
      </c>
      <c r="N34" s="42">
        <f t="shared" si="3"/>
        <v>0</v>
      </c>
      <c r="O34" s="65">
        <f t="shared" si="3"/>
        <v>1861</v>
      </c>
      <c r="P34" s="42">
        <f t="shared" si="3"/>
        <v>0</v>
      </c>
      <c r="Q34" s="42">
        <f t="shared" si="3"/>
        <v>0</v>
      </c>
      <c r="R34" s="42">
        <f t="shared" si="3"/>
        <v>0</v>
      </c>
      <c r="S34" s="42">
        <f t="shared" si="3"/>
        <v>0</v>
      </c>
      <c r="T34" s="42">
        <f t="shared" si="3"/>
        <v>0</v>
      </c>
      <c r="U34" s="42">
        <f t="shared" si="3"/>
        <v>0</v>
      </c>
      <c r="V34" s="42">
        <f t="shared" si="3"/>
        <v>0</v>
      </c>
      <c r="W34" s="42">
        <f t="shared" si="3"/>
        <v>0</v>
      </c>
      <c r="X34" s="42">
        <f t="shared" si="3"/>
        <v>0</v>
      </c>
      <c r="Y34" s="42">
        <f t="shared" si="3"/>
        <v>0</v>
      </c>
      <c r="Z34" s="65">
        <f t="shared" si="3"/>
        <v>1861</v>
      </c>
      <c r="AA34" s="65">
        <f t="shared" si="3"/>
        <v>1861</v>
      </c>
      <c r="AB34" s="43">
        <v>0</v>
      </c>
    </row>
    <row r="35" spans="1:29" s="13" customFormat="1" ht="12.75" customHeight="1">
      <c r="A35" s="44"/>
      <c r="B35" s="45"/>
      <c r="C35" s="46"/>
      <c r="D35" s="44"/>
      <c r="E35" s="46"/>
      <c r="F35" s="44"/>
      <c r="G35" s="44"/>
      <c r="H35" s="44"/>
      <c r="I35" s="66"/>
      <c r="J35" s="44"/>
      <c r="K35" s="44"/>
      <c r="L35" s="44"/>
      <c r="M35" s="44"/>
      <c r="N35" s="46"/>
      <c r="O35" s="68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66"/>
      <c r="AA35" s="68"/>
      <c r="AB35" s="47"/>
    </row>
    <row r="36" spans="1:29">
      <c r="A36" s="21" t="s">
        <v>88</v>
      </c>
      <c r="B36" s="22" t="s">
        <v>93</v>
      </c>
      <c r="C36" s="34"/>
      <c r="D36" s="34"/>
      <c r="E36" s="34"/>
      <c r="F36" s="34"/>
      <c r="G36" s="34"/>
      <c r="H36" s="34"/>
      <c r="I36" s="64"/>
      <c r="J36" s="34"/>
      <c r="K36" s="34"/>
      <c r="L36" s="34"/>
      <c r="M36" s="34"/>
      <c r="N36" s="34"/>
      <c r="O36" s="6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64"/>
      <c r="AA36" s="64"/>
      <c r="AB36" s="35"/>
    </row>
    <row r="37" spans="1:29" s="10" customFormat="1" ht="21" customHeight="1">
      <c r="A37" s="21"/>
      <c r="B37" s="22" t="s">
        <v>78</v>
      </c>
      <c r="C37" s="34">
        <v>709</v>
      </c>
      <c r="D37" s="34">
        <v>206</v>
      </c>
      <c r="E37" s="34"/>
      <c r="F37" s="34"/>
      <c r="G37" s="34">
        <f>SUM(E37:F37)</f>
        <v>0</v>
      </c>
      <c r="H37" s="34"/>
      <c r="I37" s="64">
        <f>G37+D37+C37</f>
        <v>915</v>
      </c>
      <c r="J37" s="34"/>
      <c r="K37" s="34"/>
      <c r="L37" s="34"/>
      <c r="M37" s="34"/>
      <c r="N37" s="34"/>
      <c r="O37" s="64">
        <f>SUM(I37:N37)</f>
        <v>915</v>
      </c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75">
        <f>O37-Y37</f>
        <v>915</v>
      </c>
      <c r="AA37" s="64">
        <f>SUM(Y37:Z37)</f>
        <v>915</v>
      </c>
      <c r="AB37" s="35"/>
    </row>
    <row r="38" spans="1:29" s="10" customFormat="1" ht="21" customHeight="1">
      <c r="A38" s="21"/>
      <c r="B38" s="22" t="s">
        <v>128</v>
      </c>
      <c r="C38" s="34">
        <f>210+283</f>
        <v>493</v>
      </c>
      <c r="D38" s="34">
        <f>61+80</f>
        <v>141</v>
      </c>
      <c r="E38" s="34"/>
      <c r="F38" s="34"/>
      <c r="G38" s="34">
        <f>SUM(E38:F38)</f>
        <v>0</v>
      </c>
      <c r="H38" s="34"/>
      <c r="I38" s="64">
        <f>G38+D38+C38</f>
        <v>634</v>
      </c>
      <c r="J38" s="34"/>
      <c r="K38" s="34"/>
      <c r="L38" s="34"/>
      <c r="M38" s="34"/>
      <c r="N38" s="34"/>
      <c r="O38" s="64">
        <f>SUM(I38:N38)</f>
        <v>634</v>
      </c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75">
        <f>O38-Y38</f>
        <v>634</v>
      </c>
      <c r="AA38" s="64">
        <f>SUM(Y38:Z38)</f>
        <v>634</v>
      </c>
      <c r="AB38" s="35"/>
    </row>
    <row r="39" spans="1:29" s="10" customFormat="1" ht="21" customHeight="1">
      <c r="A39" s="21"/>
      <c r="B39" s="22" t="s">
        <v>85</v>
      </c>
      <c r="C39" s="34">
        <v>202</v>
      </c>
      <c r="D39" s="34">
        <v>59</v>
      </c>
      <c r="E39" s="34"/>
      <c r="F39" s="34"/>
      <c r="G39" s="34">
        <f>SUM(E39:F39)</f>
        <v>0</v>
      </c>
      <c r="H39" s="34"/>
      <c r="I39" s="64">
        <f>G39+D39+C39</f>
        <v>261</v>
      </c>
      <c r="J39" s="34"/>
      <c r="K39" s="34"/>
      <c r="L39" s="34"/>
      <c r="M39" s="34"/>
      <c r="N39" s="34"/>
      <c r="O39" s="64">
        <f>SUM(I39:N39)</f>
        <v>261</v>
      </c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75">
        <f>O39-Y39</f>
        <v>261</v>
      </c>
      <c r="AA39" s="64">
        <f>SUM(Y39:Z39)</f>
        <v>261</v>
      </c>
      <c r="AB39" s="35"/>
    </row>
    <row r="40" spans="1:29" s="10" customFormat="1" ht="21" customHeight="1" thickBot="1">
      <c r="A40" s="21"/>
      <c r="B40" s="22"/>
      <c r="C40" s="34"/>
      <c r="D40" s="34"/>
      <c r="E40" s="34"/>
      <c r="F40" s="34"/>
      <c r="G40" s="34"/>
      <c r="H40" s="34"/>
      <c r="I40" s="64"/>
      <c r="J40" s="34"/>
      <c r="K40" s="34"/>
      <c r="L40" s="34"/>
      <c r="M40" s="34"/>
      <c r="N40" s="34"/>
      <c r="O40" s="6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64"/>
      <c r="AA40" s="64"/>
      <c r="AB40" s="35"/>
    </row>
    <row r="41" spans="1:29" s="13" customFormat="1" ht="21.75" customHeight="1" thickBot="1">
      <c r="A41" s="52"/>
      <c r="B41" s="53" t="s">
        <v>36</v>
      </c>
      <c r="C41" s="54">
        <f t="shared" ref="C41:AA41" si="4">SUM(C37:C40)</f>
        <v>1404</v>
      </c>
      <c r="D41" s="54">
        <f t="shared" si="4"/>
        <v>406</v>
      </c>
      <c r="E41" s="54">
        <f t="shared" si="4"/>
        <v>0</v>
      </c>
      <c r="F41" s="54">
        <f t="shared" si="4"/>
        <v>0</v>
      </c>
      <c r="G41" s="54">
        <f t="shared" si="4"/>
        <v>0</v>
      </c>
      <c r="H41" s="54">
        <f t="shared" si="4"/>
        <v>0</v>
      </c>
      <c r="I41" s="67">
        <f t="shared" si="4"/>
        <v>1810</v>
      </c>
      <c r="J41" s="54">
        <f t="shared" si="4"/>
        <v>0</v>
      </c>
      <c r="K41" s="54">
        <f t="shared" si="4"/>
        <v>0</v>
      </c>
      <c r="L41" s="54">
        <f t="shared" si="4"/>
        <v>0</v>
      </c>
      <c r="M41" s="54">
        <f t="shared" si="4"/>
        <v>0</v>
      </c>
      <c r="N41" s="54">
        <f t="shared" si="4"/>
        <v>0</v>
      </c>
      <c r="O41" s="67">
        <f t="shared" si="4"/>
        <v>1810</v>
      </c>
      <c r="P41" s="54">
        <f t="shared" si="4"/>
        <v>0</v>
      </c>
      <c r="Q41" s="54">
        <f t="shared" si="4"/>
        <v>0</v>
      </c>
      <c r="R41" s="54">
        <f t="shared" si="4"/>
        <v>0</v>
      </c>
      <c r="S41" s="54">
        <f t="shared" si="4"/>
        <v>0</v>
      </c>
      <c r="T41" s="54">
        <f t="shared" si="4"/>
        <v>0</v>
      </c>
      <c r="U41" s="54">
        <f t="shared" si="4"/>
        <v>0</v>
      </c>
      <c r="V41" s="54">
        <f t="shared" si="4"/>
        <v>0</v>
      </c>
      <c r="W41" s="54">
        <f t="shared" si="4"/>
        <v>0</v>
      </c>
      <c r="X41" s="54">
        <f t="shared" si="4"/>
        <v>0</v>
      </c>
      <c r="Y41" s="54">
        <f t="shared" si="4"/>
        <v>0</v>
      </c>
      <c r="Z41" s="67">
        <f t="shared" si="4"/>
        <v>1810</v>
      </c>
      <c r="AA41" s="67">
        <f t="shared" si="4"/>
        <v>1810</v>
      </c>
      <c r="AB41" s="55">
        <f>SUM(AB39:AB39)</f>
        <v>0</v>
      </c>
    </row>
    <row r="42" spans="1:29" s="13" customFormat="1" ht="12" customHeight="1">
      <c r="A42" s="44"/>
      <c r="B42" s="45"/>
      <c r="C42" s="46"/>
      <c r="D42" s="46"/>
      <c r="E42" s="46"/>
      <c r="F42" s="46"/>
      <c r="G42" s="46"/>
      <c r="H42" s="46"/>
      <c r="I42" s="68"/>
      <c r="J42" s="46"/>
      <c r="K42" s="46"/>
      <c r="L42" s="46"/>
      <c r="M42" s="46"/>
      <c r="N42" s="46"/>
      <c r="O42" s="68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68"/>
      <c r="AA42" s="68"/>
      <c r="AB42" s="47"/>
    </row>
    <row r="43" spans="1:29">
      <c r="A43" s="21" t="s">
        <v>84</v>
      </c>
      <c r="B43" s="22" t="s">
        <v>92</v>
      </c>
      <c r="C43" s="34"/>
      <c r="D43" s="34"/>
      <c r="E43" s="34"/>
      <c r="F43" s="34"/>
      <c r="G43" s="34"/>
      <c r="H43" s="34"/>
      <c r="I43" s="64"/>
      <c r="J43" s="34"/>
      <c r="K43" s="34"/>
      <c r="L43" s="34"/>
      <c r="M43" s="34"/>
      <c r="N43" s="34"/>
      <c r="O43" s="6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64"/>
      <c r="AA43" s="64"/>
      <c r="AB43" s="35"/>
    </row>
    <row r="44" spans="1:29" s="10" customFormat="1" ht="24.75" customHeight="1">
      <c r="A44" s="21"/>
      <c r="B44" s="22" t="s">
        <v>79</v>
      </c>
      <c r="C44" s="34"/>
      <c r="D44" s="34"/>
      <c r="E44" s="34">
        <v>523</v>
      </c>
      <c r="F44" s="34"/>
      <c r="G44" s="34">
        <f>SUM(E44:F44)</f>
        <v>523</v>
      </c>
      <c r="H44" s="34"/>
      <c r="I44" s="64">
        <f>C44+D44+G44</f>
        <v>523</v>
      </c>
      <c r="J44" s="34"/>
      <c r="K44" s="34"/>
      <c r="L44" s="34"/>
      <c r="M44" s="34"/>
      <c r="N44" s="34">
        <v>3000</v>
      </c>
      <c r="O44" s="64">
        <f>SUM(I44:N44)</f>
        <v>3523</v>
      </c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64">
        <f>O44-Y44</f>
        <v>3523</v>
      </c>
      <c r="AA44" s="64">
        <f>SUM(Y44:Z44)</f>
        <v>3523</v>
      </c>
      <c r="AB44" s="35"/>
    </row>
    <row r="45" spans="1:29" s="10" customFormat="1" ht="24.75" customHeight="1" thickBot="1">
      <c r="A45" s="21"/>
      <c r="B45" s="22"/>
      <c r="C45" s="34"/>
      <c r="D45" s="34"/>
      <c r="E45" s="34"/>
      <c r="F45" s="34"/>
      <c r="G45" s="34"/>
      <c r="H45" s="34"/>
      <c r="I45" s="64"/>
      <c r="J45" s="34"/>
      <c r="K45" s="34"/>
      <c r="L45" s="34"/>
      <c r="M45" s="34"/>
      <c r="N45" s="34"/>
      <c r="O45" s="6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64"/>
      <c r="AA45" s="64"/>
      <c r="AB45" s="35"/>
      <c r="AC45" s="9"/>
    </row>
    <row r="46" spans="1:29" ht="19.5" thickBot="1">
      <c r="A46" s="16"/>
      <c r="B46" s="17" t="s">
        <v>36</v>
      </c>
      <c r="C46" s="42">
        <f t="shared" ref="C46:AA46" si="5">SUM(C44:C44)</f>
        <v>0</v>
      </c>
      <c r="D46" s="42">
        <f t="shared" si="5"/>
        <v>0</v>
      </c>
      <c r="E46" s="42">
        <f t="shared" si="5"/>
        <v>523</v>
      </c>
      <c r="F46" s="42">
        <f t="shared" si="5"/>
        <v>0</v>
      </c>
      <c r="G46" s="42">
        <f t="shared" si="5"/>
        <v>523</v>
      </c>
      <c r="H46" s="42">
        <f t="shared" si="5"/>
        <v>0</v>
      </c>
      <c r="I46" s="65">
        <f t="shared" si="5"/>
        <v>523</v>
      </c>
      <c r="J46" s="42">
        <f t="shared" si="5"/>
        <v>0</v>
      </c>
      <c r="K46" s="42">
        <f t="shared" si="5"/>
        <v>0</v>
      </c>
      <c r="L46" s="42">
        <f t="shared" si="5"/>
        <v>0</v>
      </c>
      <c r="M46" s="42">
        <f t="shared" si="5"/>
        <v>0</v>
      </c>
      <c r="N46" s="42">
        <f t="shared" si="5"/>
        <v>3000</v>
      </c>
      <c r="O46" s="65">
        <f t="shared" si="5"/>
        <v>3523</v>
      </c>
      <c r="P46" s="42">
        <f t="shared" si="5"/>
        <v>0</v>
      </c>
      <c r="Q46" s="42">
        <f t="shared" si="5"/>
        <v>0</v>
      </c>
      <c r="R46" s="42">
        <f t="shared" si="5"/>
        <v>0</v>
      </c>
      <c r="S46" s="42">
        <f t="shared" si="5"/>
        <v>0</v>
      </c>
      <c r="T46" s="42">
        <f t="shared" si="5"/>
        <v>0</v>
      </c>
      <c r="U46" s="42">
        <f t="shared" si="5"/>
        <v>0</v>
      </c>
      <c r="V46" s="42">
        <f t="shared" si="5"/>
        <v>0</v>
      </c>
      <c r="W46" s="42">
        <f t="shared" si="5"/>
        <v>0</v>
      </c>
      <c r="X46" s="42">
        <f t="shared" si="5"/>
        <v>0</v>
      </c>
      <c r="Y46" s="42">
        <f t="shared" si="5"/>
        <v>0</v>
      </c>
      <c r="Z46" s="65">
        <f t="shared" si="5"/>
        <v>3523</v>
      </c>
      <c r="AA46" s="65">
        <f t="shared" si="5"/>
        <v>3523</v>
      </c>
      <c r="AB46" s="43">
        <v>0</v>
      </c>
    </row>
    <row r="47" spans="1:29" ht="14.25" customHeight="1">
      <c r="A47" s="21"/>
      <c r="B47" s="22"/>
      <c r="C47" s="34"/>
      <c r="D47" s="34"/>
      <c r="E47" s="34"/>
      <c r="F47" s="34"/>
      <c r="G47" s="34"/>
      <c r="H47" s="34"/>
      <c r="I47" s="64"/>
      <c r="J47" s="34"/>
      <c r="K47" s="34"/>
      <c r="L47" s="34"/>
      <c r="M47" s="34"/>
      <c r="N47" s="34"/>
      <c r="O47" s="6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64"/>
      <c r="AA47" s="64"/>
      <c r="AB47" s="35"/>
    </row>
    <row r="48" spans="1:29" ht="21.75" customHeight="1">
      <c r="A48" s="21" t="s">
        <v>94</v>
      </c>
      <c r="B48" s="22" t="s">
        <v>95</v>
      </c>
      <c r="C48" s="34"/>
      <c r="D48" s="34"/>
      <c r="E48" s="34"/>
      <c r="F48" s="34"/>
      <c r="G48" s="34"/>
      <c r="H48" s="34"/>
      <c r="I48" s="64"/>
      <c r="J48" s="34"/>
      <c r="K48" s="34"/>
      <c r="L48" s="34"/>
      <c r="M48" s="34"/>
      <c r="N48" s="34"/>
      <c r="O48" s="6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64"/>
      <c r="AA48" s="64"/>
      <c r="AB48" s="35"/>
    </row>
    <row r="49" spans="1:28" s="10" customFormat="1" ht="21.75" customHeight="1">
      <c r="A49" s="21"/>
      <c r="B49" s="22" t="s">
        <v>83</v>
      </c>
      <c r="C49" s="34"/>
      <c r="D49" s="34"/>
      <c r="E49" s="34">
        <v>250</v>
      </c>
      <c r="F49" s="34"/>
      <c r="G49" s="34">
        <f>SUM(E49:F49)</f>
        <v>250</v>
      </c>
      <c r="H49" s="34"/>
      <c r="I49" s="64">
        <f>G49+D49+C49</f>
        <v>250</v>
      </c>
      <c r="J49" s="34"/>
      <c r="K49" s="34"/>
      <c r="L49" s="34"/>
      <c r="M49" s="34"/>
      <c r="N49" s="34"/>
      <c r="O49" s="64">
        <f>SUM(I49:N49)</f>
        <v>250</v>
      </c>
      <c r="P49" s="34"/>
      <c r="Q49" s="34"/>
      <c r="R49" s="34"/>
      <c r="S49" s="34"/>
      <c r="T49" s="34"/>
      <c r="U49" s="34">
        <f>SUM(P49:S49)</f>
        <v>0</v>
      </c>
      <c r="V49" s="34"/>
      <c r="W49" s="34"/>
      <c r="X49" s="34"/>
      <c r="Y49" s="34"/>
      <c r="Z49" s="75">
        <f>O49-Y49</f>
        <v>250</v>
      </c>
      <c r="AA49" s="64">
        <f>SUM(Y49:Z49)</f>
        <v>250</v>
      </c>
      <c r="AB49" s="35"/>
    </row>
    <row r="50" spans="1:28" s="12" customFormat="1" ht="21.75" customHeight="1" thickBot="1">
      <c r="A50" s="48"/>
      <c r="B50" s="49"/>
      <c r="C50" s="50"/>
      <c r="D50" s="50"/>
      <c r="E50" s="50"/>
      <c r="F50" s="50"/>
      <c r="G50" s="34"/>
      <c r="H50" s="50"/>
      <c r="I50" s="64"/>
      <c r="J50" s="50"/>
      <c r="K50" s="50"/>
      <c r="L50" s="50"/>
      <c r="M50" s="50"/>
      <c r="N50" s="50"/>
      <c r="O50" s="7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70"/>
      <c r="AA50" s="70"/>
      <c r="AB50" s="51"/>
    </row>
    <row r="51" spans="1:28" s="13" customFormat="1" ht="21.75" customHeight="1" thickBot="1">
      <c r="A51" s="52"/>
      <c r="B51" s="53" t="s">
        <v>36</v>
      </c>
      <c r="C51" s="54">
        <f t="shared" ref="C51:AA51" si="6">SUM(C47:C50)</f>
        <v>0</v>
      </c>
      <c r="D51" s="54">
        <f t="shared" si="6"/>
        <v>0</v>
      </c>
      <c r="E51" s="54">
        <f t="shared" si="6"/>
        <v>250</v>
      </c>
      <c r="F51" s="54">
        <f t="shared" si="6"/>
        <v>0</v>
      </c>
      <c r="G51" s="54">
        <f t="shared" si="6"/>
        <v>250</v>
      </c>
      <c r="H51" s="54">
        <f t="shared" si="6"/>
        <v>0</v>
      </c>
      <c r="I51" s="67">
        <f t="shared" si="6"/>
        <v>250</v>
      </c>
      <c r="J51" s="54">
        <f t="shared" si="6"/>
        <v>0</v>
      </c>
      <c r="K51" s="54">
        <f t="shared" si="6"/>
        <v>0</v>
      </c>
      <c r="L51" s="54">
        <f t="shared" si="6"/>
        <v>0</v>
      </c>
      <c r="M51" s="54">
        <f t="shared" si="6"/>
        <v>0</v>
      </c>
      <c r="N51" s="54">
        <f t="shared" si="6"/>
        <v>0</v>
      </c>
      <c r="O51" s="67">
        <f t="shared" si="6"/>
        <v>250</v>
      </c>
      <c r="P51" s="54">
        <f t="shared" si="6"/>
        <v>0</v>
      </c>
      <c r="Q51" s="54">
        <f t="shared" si="6"/>
        <v>0</v>
      </c>
      <c r="R51" s="54">
        <f t="shared" si="6"/>
        <v>0</v>
      </c>
      <c r="S51" s="54">
        <f t="shared" si="6"/>
        <v>0</v>
      </c>
      <c r="T51" s="54">
        <f t="shared" si="6"/>
        <v>0</v>
      </c>
      <c r="U51" s="54">
        <f t="shared" si="6"/>
        <v>0</v>
      </c>
      <c r="V51" s="54">
        <f t="shared" si="6"/>
        <v>0</v>
      </c>
      <c r="W51" s="54">
        <f t="shared" si="6"/>
        <v>0</v>
      </c>
      <c r="X51" s="54">
        <f t="shared" si="6"/>
        <v>0</v>
      </c>
      <c r="Y51" s="54">
        <f t="shared" si="6"/>
        <v>0</v>
      </c>
      <c r="Z51" s="67">
        <f t="shared" si="6"/>
        <v>250</v>
      </c>
      <c r="AA51" s="67">
        <f t="shared" si="6"/>
        <v>250</v>
      </c>
      <c r="AB51" s="55">
        <f>SUM(AB49:AB50)</f>
        <v>0</v>
      </c>
    </row>
    <row r="52" spans="1:28" s="13" customFormat="1" ht="12" customHeight="1">
      <c r="A52" s="44"/>
      <c r="B52" s="45"/>
      <c r="C52" s="46"/>
      <c r="D52" s="44"/>
      <c r="E52" s="46"/>
      <c r="F52" s="44"/>
      <c r="G52" s="44"/>
      <c r="H52" s="44"/>
      <c r="I52" s="66"/>
      <c r="J52" s="44"/>
      <c r="K52" s="44"/>
      <c r="L52" s="44"/>
      <c r="M52" s="44"/>
      <c r="N52" s="46"/>
      <c r="O52" s="68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66"/>
      <c r="AA52" s="68"/>
      <c r="AB52" s="47"/>
    </row>
    <row r="53" spans="1:28">
      <c r="A53" s="21" t="s">
        <v>96</v>
      </c>
      <c r="B53" s="22" t="s">
        <v>97</v>
      </c>
      <c r="C53" s="34"/>
      <c r="D53" s="34"/>
      <c r="E53" s="34"/>
      <c r="F53" s="34"/>
      <c r="G53" s="34"/>
      <c r="H53" s="34"/>
      <c r="I53" s="64"/>
      <c r="J53" s="34"/>
      <c r="K53" s="34"/>
      <c r="L53" s="34"/>
      <c r="M53" s="34"/>
      <c r="N53" s="34"/>
      <c r="O53" s="6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64"/>
      <c r="AA53" s="64"/>
      <c r="AB53" s="35"/>
    </row>
    <row r="54" spans="1:28" s="10" customFormat="1" ht="21" customHeight="1">
      <c r="A54" s="21"/>
      <c r="B54" s="22" t="s">
        <v>78</v>
      </c>
      <c r="C54" s="34">
        <v>256</v>
      </c>
      <c r="D54" s="34">
        <v>82</v>
      </c>
      <c r="E54" s="34"/>
      <c r="F54" s="34"/>
      <c r="G54" s="34">
        <f>SUM(E54:F54)</f>
        <v>0</v>
      </c>
      <c r="H54" s="34"/>
      <c r="I54" s="64">
        <f>G54+D54+C54</f>
        <v>338</v>
      </c>
      <c r="J54" s="34"/>
      <c r="K54" s="34"/>
      <c r="L54" s="34"/>
      <c r="M54" s="34"/>
      <c r="N54" s="34"/>
      <c r="O54" s="64">
        <f>SUM(I54:N54)</f>
        <v>338</v>
      </c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75">
        <f>O54-Y54</f>
        <v>338</v>
      </c>
      <c r="AA54" s="64">
        <f>SUM(Y54:Z54)</f>
        <v>338</v>
      </c>
      <c r="AB54" s="35"/>
    </row>
    <row r="55" spans="1:28" s="10" customFormat="1" ht="21" customHeight="1">
      <c r="A55" s="21"/>
      <c r="B55" s="22" t="s">
        <v>138</v>
      </c>
      <c r="C55" s="34">
        <v>448</v>
      </c>
      <c r="D55" s="34">
        <v>143</v>
      </c>
      <c r="E55" s="34"/>
      <c r="F55" s="34"/>
      <c r="G55" s="34">
        <f>SUM(E55:F55)</f>
        <v>0</v>
      </c>
      <c r="H55" s="34"/>
      <c r="I55" s="64">
        <f>G55+D55+C55</f>
        <v>591</v>
      </c>
      <c r="J55" s="34"/>
      <c r="K55" s="34"/>
      <c r="L55" s="34"/>
      <c r="M55" s="34"/>
      <c r="N55" s="34"/>
      <c r="O55" s="64">
        <f>SUM(I55:N55)</f>
        <v>591</v>
      </c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75">
        <f>O55-Y55</f>
        <v>591</v>
      </c>
      <c r="AA55" s="64">
        <f>SUM(Y55:Z55)</f>
        <v>591</v>
      </c>
      <c r="AB55" s="35"/>
    </row>
    <row r="56" spans="1:28" s="10" customFormat="1" ht="21" customHeight="1">
      <c r="A56" s="21"/>
      <c r="B56" s="22" t="s">
        <v>79</v>
      </c>
      <c r="C56" s="34">
        <v>432</v>
      </c>
      <c r="D56" s="34">
        <v>138</v>
      </c>
      <c r="E56" s="34"/>
      <c r="F56" s="34"/>
      <c r="G56" s="34">
        <f>SUM(E56:F56)</f>
        <v>0</v>
      </c>
      <c r="H56" s="34"/>
      <c r="I56" s="64">
        <f>G56+D56+C56</f>
        <v>570</v>
      </c>
      <c r="J56" s="34"/>
      <c r="K56" s="34"/>
      <c r="L56" s="34"/>
      <c r="M56" s="34"/>
      <c r="N56" s="34"/>
      <c r="O56" s="64">
        <f>SUM(I56:N56)</f>
        <v>570</v>
      </c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75">
        <f>O56-Y56</f>
        <v>570</v>
      </c>
      <c r="AA56" s="64">
        <f>SUM(Y56:Z56)</f>
        <v>570</v>
      </c>
      <c r="AB56" s="35"/>
    </row>
    <row r="57" spans="1:28" s="10" customFormat="1" ht="21" customHeight="1">
      <c r="A57" s="21"/>
      <c r="B57" s="22" t="s">
        <v>85</v>
      </c>
      <c r="C57" s="34">
        <v>272</v>
      </c>
      <c r="D57" s="34">
        <v>87</v>
      </c>
      <c r="E57" s="34"/>
      <c r="F57" s="34"/>
      <c r="G57" s="34">
        <f>SUM(E57:F57)</f>
        <v>0</v>
      </c>
      <c r="H57" s="34"/>
      <c r="I57" s="64">
        <f>G57+D57+C57</f>
        <v>359</v>
      </c>
      <c r="J57" s="34"/>
      <c r="K57" s="34"/>
      <c r="L57" s="34"/>
      <c r="M57" s="34"/>
      <c r="N57" s="34"/>
      <c r="O57" s="64">
        <f>SUM(I57:N57)</f>
        <v>359</v>
      </c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75">
        <f>O57-Y57</f>
        <v>359</v>
      </c>
      <c r="AA57" s="64">
        <f>SUM(Y57:Z57)</f>
        <v>359</v>
      </c>
      <c r="AB57" s="35"/>
    </row>
    <row r="58" spans="1:28" s="10" customFormat="1" ht="21" customHeight="1">
      <c r="A58" s="21"/>
      <c r="B58" s="22" t="s">
        <v>80</v>
      </c>
      <c r="C58" s="34">
        <v>320</v>
      </c>
      <c r="D58" s="34">
        <v>102</v>
      </c>
      <c r="E58" s="34"/>
      <c r="F58" s="34"/>
      <c r="G58" s="34">
        <f>SUM(E58:F58)</f>
        <v>0</v>
      </c>
      <c r="H58" s="34"/>
      <c r="I58" s="64">
        <f>G58+D58+C58</f>
        <v>422</v>
      </c>
      <c r="J58" s="34"/>
      <c r="K58" s="34"/>
      <c r="L58" s="34"/>
      <c r="M58" s="34"/>
      <c r="N58" s="34"/>
      <c r="O58" s="64">
        <f>SUM(I58:N58)</f>
        <v>422</v>
      </c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75">
        <f>O58-Y58</f>
        <v>422</v>
      </c>
      <c r="AA58" s="64">
        <f>SUM(Y58:Z58)</f>
        <v>422</v>
      </c>
      <c r="AB58" s="35"/>
    </row>
    <row r="59" spans="1:28" s="10" customFormat="1" ht="21" customHeight="1" thickBot="1">
      <c r="A59" s="21"/>
      <c r="B59" s="22"/>
      <c r="C59" s="34"/>
      <c r="D59" s="34"/>
      <c r="E59" s="34"/>
      <c r="F59" s="34"/>
      <c r="G59" s="34"/>
      <c r="H59" s="34"/>
      <c r="I59" s="64"/>
      <c r="J59" s="34"/>
      <c r="K59" s="34"/>
      <c r="L59" s="34"/>
      <c r="M59" s="34"/>
      <c r="N59" s="34"/>
      <c r="O59" s="6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64"/>
      <c r="AA59" s="64"/>
      <c r="AB59" s="35"/>
    </row>
    <row r="60" spans="1:28" s="13" customFormat="1" ht="21.75" customHeight="1" thickBot="1">
      <c r="A60" s="52"/>
      <c r="B60" s="53" t="s">
        <v>36</v>
      </c>
      <c r="C60" s="54">
        <f t="shared" ref="C60:AA60" si="7">SUM(C54:C59)</f>
        <v>1728</v>
      </c>
      <c r="D60" s="54">
        <f t="shared" si="7"/>
        <v>552</v>
      </c>
      <c r="E60" s="54">
        <f t="shared" si="7"/>
        <v>0</v>
      </c>
      <c r="F60" s="54">
        <f t="shared" si="7"/>
        <v>0</v>
      </c>
      <c r="G60" s="54">
        <f t="shared" si="7"/>
        <v>0</v>
      </c>
      <c r="H60" s="54">
        <f t="shared" si="7"/>
        <v>0</v>
      </c>
      <c r="I60" s="67">
        <f t="shared" si="7"/>
        <v>2280</v>
      </c>
      <c r="J60" s="54">
        <f t="shared" si="7"/>
        <v>0</v>
      </c>
      <c r="K60" s="54">
        <f t="shared" si="7"/>
        <v>0</v>
      </c>
      <c r="L60" s="54">
        <f t="shared" si="7"/>
        <v>0</v>
      </c>
      <c r="M60" s="54">
        <f t="shared" si="7"/>
        <v>0</v>
      </c>
      <c r="N60" s="54">
        <f t="shared" si="7"/>
        <v>0</v>
      </c>
      <c r="O60" s="67">
        <f t="shared" si="7"/>
        <v>2280</v>
      </c>
      <c r="P60" s="54">
        <f t="shared" si="7"/>
        <v>0</v>
      </c>
      <c r="Q60" s="54">
        <f t="shared" si="7"/>
        <v>0</v>
      </c>
      <c r="R60" s="54">
        <f t="shared" si="7"/>
        <v>0</v>
      </c>
      <c r="S60" s="54">
        <f t="shared" si="7"/>
        <v>0</v>
      </c>
      <c r="T60" s="54">
        <f t="shared" si="7"/>
        <v>0</v>
      </c>
      <c r="U60" s="54">
        <f t="shared" si="7"/>
        <v>0</v>
      </c>
      <c r="V60" s="54">
        <f t="shared" si="7"/>
        <v>0</v>
      </c>
      <c r="W60" s="54">
        <f t="shared" si="7"/>
        <v>0</v>
      </c>
      <c r="X60" s="54">
        <f t="shared" si="7"/>
        <v>0</v>
      </c>
      <c r="Y60" s="54">
        <f t="shared" si="7"/>
        <v>0</v>
      </c>
      <c r="Z60" s="67">
        <f t="shared" si="7"/>
        <v>2280</v>
      </c>
      <c r="AA60" s="67">
        <f t="shared" si="7"/>
        <v>2280</v>
      </c>
      <c r="AB60" s="55">
        <f>SUM(AB55:AB55)</f>
        <v>0</v>
      </c>
    </row>
    <row r="61" spans="1:28" s="37" customFormat="1" ht="31.5" customHeight="1" thickBot="1">
      <c r="A61" s="57" t="s">
        <v>69</v>
      </c>
      <c r="B61" s="58" t="s">
        <v>144</v>
      </c>
      <c r="C61" s="59">
        <f>C46+C41+C34+C27+C22+C51+C60</f>
        <v>4582</v>
      </c>
      <c r="D61" s="59">
        <f t="shared" ref="D61:Z61" si="8">D46+D41+D34+D27+D22+D51+D60</f>
        <v>1369</v>
      </c>
      <c r="E61" s="59">
        <f t="shared" si="8"/>
        <v>2678</v>
      </c>
      <c r="F61" s="59">
        <f t="shared" si="8"/>
        <v>0</v>
      </c>
      <c r="G61" s="59">
        <f t="shared" si="8"/>
        <v>2678</v>
      </c>
      <c r="H61" s="59">
        <f t="shared" si="8"/>
        <v>0</v>
      </c>
      <c r="I61" s="59">
        <f t="shared" si="8"/>
        <v>8629</v>
      </c>
      <c r="J61" s="59">
        <f t="shared" si="8"/>
        <v>0</v>
      </c>
      <c r="K61" s="59">
        <f t="shared" si="8"/>
        <v>601</v>
      </c>
      <c r="L61" s="59">
        <f t="shared" si="8"/>
        <v>0</v>
      </c>
      <c r="M61" s="59">
        <f t="shared" si="8"/>
        <v>0</v>
      </c>
      <c r="N61" s="59">
        <f t="shared" si="8"/>
        <v>3000</v>
      </c>
      <c r="O61" s="59">
        <f t="shared" si="8"/>
        <v>12230</v>
      </c>
      <c r="P61" s="59">
        <f t="shared" si="8"/>
        <v>0</v>
      </c>
      <c r="Q61" s="59">
        <f t="shared" si="8"/>
        <v>0</v>
      </c>
      <c r="R61" s="59">
        <f t="shared" si="8"/>
        <v>0</v>
      </c>
      <c r="S61" s="59">
        <f t="shared" si="8"/>
        <v>0</v>
      </c>
      <c r="T61" s="59">
        <f t="shared" si="8"/>
        <v>0</v>
      </c>
      <c r="U61" s="59">
        <f t="shared" si="8"/>
        <v>0</v>
      </c>
      <c r="V61" s="59">
        <f t="shared" si="8"/>
        <v>0</v>
      </c>
      <c r="W61" s="59">
        <f t="shared" si="8"/>
        <v>0</v>
      </c>
      <c r="X61" s="59">
        <f t="shared" si="8"/>
        <v>0</v>
      </c>
      <c r="Y61" s="59">
        <f t="shared" si="8"/>
        <v>0</v>
      </c>
      <c r="Z61" s="59">
        <f t="shared" si="8"/>
        <v>12230</v>
      </c>
      <c r="AA61" s="59">
        <f>AA46+AA41+AA34+AA27+AA22+AA51+AA60</f>
        <v>12230</v>
      </c>
      <c r="AB61" s="60">
        <v>0</v>
      </c>
    </row>
  </sheetData>
  <mergeCells count="14">
    <mergeCell ref="W12:X13"/>
    <mergeCell ref="W10:W11"/>
    <mergeCell ref="X10:X11"/>
    <mergeCell ref="Z1:AB1"/>
    <mergeCell ref="H8:H13"/>
    <mergeCell ref="P7:U7"/>
    <mergeCell ref="A3:Z3"/>
    <mergeCell ref="Z2:AB2"/>
    <mergeCell ref="A4:Y4"/>
    <mergeCell ref="U5:Y5"/>
    <mergeCell ref="E8:F8"/>
    <mergeCell ref="C7:I7"/>
    <mergeCell ref="W7:X9"/>
    <mergeCell ref="C8:C13"/>
  </mergeCells>
  <phoneticPr fontId="0" type="noConversion"/>
  <printOptions horizontalCentered="1" verticalCentered="1"/>
  <pageMargins left="0.19685039370078741" right="0.11811023622047245" top="0.19685039370078741" bottom="0.19685039370078741" header="0.19685039370078741" footer="0.19685039370078741"/>
  <pageSetup paperSize="9" scale="2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3">
    <pageSetUpPr fitToPage="1"/>
  </sheetPr>
  <dimension ref="A1:AC60"/>
  <sheetViews>
    <sheetView view="pageBreakPreview" zoomScale="70" zoomScaleNormal="65" zoomScaleSheetLayoutView="70" workbookViewId="0">
      <pane xSplit="2" ySplit="14" topLeftCell="X15" activePane="bottomRight" state="frozen"/>
      <selection pane="topRight" activeCell="C1" sqref="C1"/>
      <selection pane="bottomLeft" activeCell="A15" sqref="A15"/>
      <selection pane="bottomRight" activeCell="AC22" sqref="AC22"/>
    </sheetView>
  </sheetViews>
  <sheetFormatPr defaultRowHeight="18.75"/>
  <cols>
    <col min="1" max="1" width="13.140625" style="2" customWidth="1"/>
    <col min="2" max="2" width="95.85546875" style="3" customWidth="1"/>
    <col min="3" max="3" width="13.7109375" style="4" customWidth="1"/>
    <col min="4" max="4" width="12.85546875" style="4" customWidth="1"/>
    <col min="5" max="5" width="14.85546875" style="4" customWidth="1"/>
    <col min="6" max="6" width="13.85546875" style="4" customWidth="1"/>
    <col min="7" max="7" width="13.140625" style="4" customWidth="1"/>
    <col min="8" max="8" width="12.5703125" style="4" customWidth="1"/>
    <col min="9" max="9" width="13.28515625" style="4" customWidth="1"/>
    <col min="10" max="10" width="15.140625" style="4" customWidth="1"/>
    <col min="11" max="11" width="14.140625" style="4" customWidth="1"/>
    <col min="12" max="12" width="14.85546875" style="4" customWidth="1"/>
    <col min="13" max="13" width="12.85546875" style="4" customWidth="1"/>
    <col min="14" max="14" width="15.85546875" style="4" customWidth="1"/>
    <col min="15" max="15" width="17.28515625" style="4" customWidth="1"/>
    <col min="16" max="16" width="14.7109375" style="4" customWidth="1"/>
    <col min="17" max="17" width="10.7109375" style="4" customWidth="1"/>
    <col min="18" max="18" width="13.7109375" style="4" customWidth="1"/>
    <col min="19" max="19" width="13.5703125" style="4" customWidth="1"/>
    <col min="20" max="20" width="16.140625" style="4" customWidth="1"/>
    <col min="21" max="21" width="15" style="4" customWidth="1"/>
    <col min="22" max="22" width="16" style="4" customWidth="1"/>
    <col min="23" max="23" width="12.42578125" style="4" customWidth="1"/>
    <col min="24" max="24" width="15" style="4" customWidth="1"/>
    <col min="25" max="25" width="14.7109375" style="4" customWidth="1"/>
    <col min="26" max="26" width="14.5703125" style="4" customWidth="1"/>
    <col min="27" max="27" width="19.7109375" style="4" customWidth="1"/>
    <col min="28" max="28" width="16.140625" style="6" customWidth="1"/>
    <col min="29" max="16384" width="9.140625" style="1"/>
  </cols>
  <sheetData>
    <row r="1" spans="1:28">
      <c r="A1" s="11"/>
      <c r="B1" s="14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4" t="s">
        <v>98</v>
      </c>
      <c r="AA1" s="94"/>
      <c r="AB1" s="94"/>
    </row>
    <row r="2" spans="1:28">
      <c r="A2" s="11"/>
      <c r="B2" s="14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102" t="s">
        <v>86</v>
      </c>
      <c r="AA2" s="103"/>
      <c r="AB2" s="103"/>
    </row>
    <row r="3" spans="1:28">
      <c r="A3" s="101" t="s">
        <v>81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"/>
      <c r="AB3" s="9"/>
    </row>
    <row r="4" spans="1:28" ht="54" customHeight="1">
      <c r="A4" s="104" t="s">
        <v>154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"/>
      <c r="AA4" s="10"/>
      <c r="AB4" s="9"/>
    </row>
    <row r="5" spans="1:28">
      <c r="A5" s="1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05"/>
      <c r="V5" s="105"/>
      <c r="W5" s="105"/>
      <c r="X5" s="105"/>
      <c r="Y5" s="105"/>
      <c r="Z5" s="10"/>
      <c r="AA5" s="10"/>
      <c r="AB5" s="9"/>
    </row>
    <row r="6" spans="1:28" ht="19.5" thickBot="1">
      <c r="A6" s="11"/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B6" s="15" t="s">
        <v>82</v>
      </c>
    </row>
    <row r="7" spans="1:28" ht="19.5" thickBot="1">
      <c r="A7" s="16"/>
      <c r="B7" s="17"/>
      <c r="C7" s="98" t="s">
        <v>0</v>
      </c>
      <c r="D7" s="99"/>
      <c r="E7" s="99"/>
      <c r="F7" s="99"/>
      <c r="G7" s="99"/>
      <c r="H7" s="99"/>
      <c r="I7" s="100"/>
      <c r="J7" s="18"/>
      <c r="K7" s="19"/>
      <c r="L7" s="19" t="s">
        <v>75</v>
      </c>
      <c r="M7" s="19"/>
      <c r="N7" s="19"/>
      <c r="O7" s="69"/>
      <c r="P7" s="98" t="s">
        <v>1</v>
      </c>
      <c r="Q7" s="99"/>
      <c r="R7" s="99"/>
      <c r="S7" s="99"/>
      <c r="T7" s="99"/>
      <c r="U7" s="100"/>
      <c r="V7" s="19"/>
      <c r="W7" s="88" t="s">
        <v>49</v>
      </c>
      <c r="X7" s="89"/>
      <c r="Y7" s="19"/>
      <c r="Z7" s="19"/>
      <c r="AA7" s="19"/>
      <c r="AB7" s="20"/>
    </row>
    <row r="8" spans="1:28" ht="19.5" customHeight="1" thickBot="1">
      <c r="A8" s="21"/>
      <c r="B8" s="38"/>
      <c r="C8" s="95" t="s">
        <v>149</v>
      </c>
      <c r="D8" s="21" t="s">
        <v>2</v>
      </c>
      <c r="E8" s="98" t="s">
        <v>42</v>
      </c>
      <c r="F8" s="100"/>
      <c r="G8" s="19"/>
      <c r="H8" s="95" t="s">
        <v>40</v>
      </c>
      <c r="I8" s="61" t="s">
        <v>25</v>
      </c>
      <c r="J8" s="21" t="s">
        <v>70</v>
      </c>
      <c r="K8" s="21"/>
      <c r="L8" s="21" t="s">
        <v>74</v>
      </c>
      <c r="M8" s="21"/>
      <c r="N8" s="21"/>
      <c r="O8" s="61"/>
      <c r="P8" s="23" t="s">
        <v>51</v>
      </c>
      <c r="Q8" s="21"/>
      <c r="R8" s="21"/>
      <c r="S8" s="21"/>
      <c r="T8" s="21" t="s">
        <v>3</v>
      </c>
      <c r="U8" s="21"/>
      <c r="V8" s="21" t="s">
        <v>4</v>
      </c>
      <c r="W8" s="106"/>
      <c r="X8" s="107"/>
      <c r="Y8" s="21"/>
      <c r="Z8" s="71"/>
      <c r="AA8" s="61"/>
      <c r="AB8" s="24"/>
    </row>
    <row r="9" spans="1:28" ht="21" thickBot="1">
      <c r="A9" s="21" t="s">
        <v>27</v>
      </c>
      <c r="B9" s="25" t="s">
        <v>76</v>
      </c>
      <c r="C9" s="108"/>
      <c r="D9" s="21" t="s">
        <v>5</v>
      </c>
      <c r="E9" s="21"/>
      <c r="F9" s="21"/>
      <c r="G9" s="21"/>
      <c r="H9" s="96"/>
      <c r="I9" s="61" t="s">
        <v>16</v>
      </c>
      <c r="J9" s="21" t="s">
        <v>28</v>
      </c>
      <c r="K9" s="21" t="s">
        <v>6</v>
      </c>
      <c r="L9" s="21" t="s">
        <v>50</v>
      </c>
      <c r="M9" s="21" t="s">
        <v>7</v>
      </c>
      <c r="N9" s="21" t="s">
        <v>4</v>
      </c>
      <c r="O9" s="61" t="s">
        <v>26</v>
      </c>
      <c r="P9" s="23" t="s">
        <v>52</v>
      </c>
      <c r="Q9" s="21" t="s">
        <v>55</v>
      </c>
      <c r="R9" s="21" t="s">
        <v>8</v>
      </c>
      <c r="S9" s="21" t="s">
        <v>57</v>
      </c>
      <c r="T9" s="21" t="s">
        <v>9</v>
      </c>
      <c r="U9" s="21" t="s">
        <v>32</v>
      </c>
      <c r="V9" s="21" t="s">
        <v>9</v>
      </c>
      <c r="W9" s="90"/>
      <c r="X9" s="91"/>
      <c r="Y9" s="21" t="s">
        <v>10</v>
      </c>
      <c r="Z9" s="71" t="s">
        <v>34</v>
      </c>
      <c r="AA9" s="61" t="s">
        <v>41</v>
      </c>
      <c r="AB9" s="24" t="s">
        <v>38</v>
      </c>
    </row>
    <row r="10" spans="1:28" ht="20.25">
      <c r="A10" s="21" t="s">
        <v>30</v>
      </c>
      <c r="B10" s="26" t="s">
        <v>77</v>
      </c>
      <c r="C10" s="108"/>
      <c r="D10" s="21" t="s">
        <v>11</v>
      </c>
      <c r="E10" s="21" t="s">
        <v>12</v>
      </c>
      <c r="F10" s="21" t="s">
        <v>13</v>
      </c>
      <c r="G10" s="21" t="s">
        <v>14</v>
      </c>
      <c r="H10" s="96"/>
      <c r="I10" s="61" t="s">
        <v>18</v>
      </c>
      <c r="J10" s="7" t="s">
        <v>29</v>
      </c>
      <c r="K10" s="21" t="s">
        <v>15</v>
      </c>
      <c r="L10" s="21" t="s">
        <v>45</v>
      </c>
      <c r="M10" s="21" t="s">
        <v>16</v>
      </c>
      <c r="N10" s="21" t="s">
        <v>16</v>
      </c>
      <c r="O10" s="61" t="s">
        <v>16</v>
      </c>
      <c r="P10" s="23" t="s">
        <v>53</v>
      </c>
      <c r="Q10" s="21" t="s">
        <v>56</v>
      </c>
      <c r="R10" s="21" t="s">
        <v>31</v>
      </c>
      <c r="S10" s="21" t="s">
        <v>58</v>
      </c>
      <c r="T10" s="21" t="s">
        <v>59</v>
      </c>
      <c r="U10" s="7" t="s">
        <v>33</v>
      </c>
      <c r="V10" s="21" t="s">
        <v>45</v>
      </c>
      <c r="W10" s="92" t="s">
        <v>33</v>
      </c>
      <c r="X10" s="92" t="s">
        <v>62</v>
      </c>
      <c r="Y10" s="21" t="s">
        <v>18</v>
      </c>
      <c r="Z10" s="71" t="s">
        <v>35</v>
      </c>
      <c r="AA10" s="61" t="s">
        <v>17</v>
      </c>
      <c r="AB10" s="24" t="s">
        <v>46</v>
      </c>
    </row>
    <row r="11" spans="1:28" ht="19.5" thickBot="1">
      <c r="A11" s="21"/>
      <c r="B11" s="22"/>
      <c r="C11" s="108"/>
      <c r="D11" s="21" t="s">
        <v>19</v>
      </c>
      <c r="E11" s="21" t="s">
        <v>16</v>
      </c>
      <c r="F11" s="21" t="s">
        <v>16</v>
      </c>
      <c r="G11" s="21" t="s">
        <v>20</v>
      </c>
      <c r="H11" s="96"/>
      <c r="I11" s="61" t="s">
        <v>24</v>
      </c>
      <c r="J11" s="7" t="s">
        <v>71</v>
      </c>
      <c r="K11" s="21" t="s">
        <v>43</v>
      </c>
      <c r="L11" s="21" t="s">
        <v>47</v>
      </c>
      <c r="M11" s="21" t="s">
        <v>44</v>
      </c>
      <c r="N11" s="21" t="s">
        <v>44</v>
      </c>
      <c r="O11" s="61" t="s">
        <v>18</v>
      </c>
      <c r="P11" s="23" t="s">
        <v>33</v>
      </c>
      <c r="Q11" s="21" t="s">
        <v>54</v>
      </c>
      <c r="R11" s="21" t="s">
        <v>21</v>
      </c>
      <c r="S11" s="21" t="s">
        <v>17</v>
      </c>
      <c r="T11" s="21" t="s">
        <v>22</v>
      </c>
      <c r="U11" s="21" t="s">
        <v>17</v>
      </c>
      <c r="V11" s="21" t="s">
        <v>22</v>
      </c>
      <c r="W11" s="93"/>
      <c r="X11" s="93"/>
      <c r="Y11" s="21" t="s">
        <v>66</v>
      </c>
      <c r="Z11" s="71" t="s">
        <v>67</v>
      </c>
      <c r="AA11" s="61" t="s">
        <v>18</v>
      </c>
      <c r="AB11" s="24" t="s">
        <v>39</v>
      </c>
    </row>
    <row r="12" spans="1:28">
      <c r="A12" s="21"/>
      <c r="B12" s="22"/>
      <c r="C12" s="108"/>
      <c r="D12" s="21"/>
      <c r="E12" s="21"/>
      <c r="F12" s="21"/>
      <c r="G12" s="21"/>
      <c r="H12" s="96"/>
      <c r="I12" s="61"/>
      <c r="J12" s="21" t="s">
        <v>72</v>
      </c>
      <c r="K12" s="21"/>
      <c r="L12" s="21" t="s">
        <v>18</v>
      </c>
      <c r="M12" s="21"/>
      <c r="N12" s="21"/>
      <c r="O12" s="61" t="s">
        <v>37</v>
      </c>
      <c r="P12" s="23" t="s">
        <v>54</v>
      </c>
      <c r="Q12" s="21"/>
      <c r="R12" s="21" t="s">
        <v>23</v>
      </c>
      <c r="S12" s="21" t="s">
        <v>18</v>
      </c>
      <c r="T12" s="21" t="s">
        <v>60</v>
      </c>
      <c r="U12" s="21" t="s">
        <v>18</v>
      </c>
      <c r="V12" s="21" t="s">
        <v>60</v>
      </c>
      <c r="W12" s="88" t="s">
        <v>54</v>
      </c>
      <c r="X12" s="89"/>
      <c r="Y12" s="21"/>
      <c r="Z12" s="71"/>
      <c r="AA12" s="61" t="s">
        <v>68</v>
      </c>
      <c r="AB12" s="24"/>
    </row>
    <row r="13" spans="1:28" ht="19.5" thickBot="1">
      <c r="A13" s="27"/>
      <c r="B13" s="28"/>
      <c r="C13" s="109"/>
      <c r="D13" s="27"/>
      <c r="E13" s="27"/>
      <c r="F13" s="27"/>
      <c r="G13" s="27"/>
      <c r="H13" s="97"/>
      <c r="I13" s="57"/>
      <c r="J13" s="27" t="s">
        <v>73</v>
      </c>
      <c r="K13" s="27"/>
      <c r="L13" s="27"/>
      <c r="M13" s="27"/>
      <c r="N13" s="27"/>
      <c r="O13" s="57"/>
      <c r="P13" s="29"/>
      <c r="Q13" s="27"/>
      <c r="R13" s="27"/>
      <c r="S13" s="27"/>
      <c r="T13" s="27" t="s">
        <v>61</v>
      </c>
      <c r="U13" s="21" t="s">
        <v>65</v>
      </c>
      <c r="V13" s="27" t="s">
        <v>61</v>
      </c>
      <c r="W13" s="90"/>
      <c r="X13" s="91"/>
      <c r="Y13" s="27"/>
      <c r="Z13" s="72"/>
      <c r="AA13" s="57"/>
      <c r="AB13" s="30"/>
    </row>
    <row r="14" spans="1:28" s="5" customFormat="1" ht="19.5" thickBot="1">
      <c r="A14" s="16">
        <v>1</v>
      </c>
      <c r="B14" s="31">
        <v>2</v>
      </c>
      <c r="C14" s="31">
        <f>B14+1</f>
        <v>3</v>
      </c>
      <c r="D14" s="31">
        <f t="shared" ref="D14:AB14" si="0">C14+1</f>
        <v>4</v>
      </c>
      <c r="E14" s="31">
        <f t="shared" si="0"/>
        <v>5</v>
      </c>
      <c r="F14" s="31">
        <f t="shared" si="0"/>
        <v>6</v>
      </c>
      <c r="G14" s="31">
        <f t="shared" si="0"/>
        <v>7</v>
      </c>
      <c r="H14" s="31">
        <f t="shared" si="0"/>
        <v>8</v>
      </c>
      <c r="I14" s="62">
        <f t="shared" si="0"/>
        <v>9</v>
      </c>
      <c r="J14" s="31">
        <f t="shared" si="0"/>
        <v>10</v>
      </c>
      <c r="K14" s="31">
        <f t="shared" si="0"/>
        <v>11</v>
      </c>
      <c r="L14" s="31">
        <f t="shared" si="0"/>
        <v>12</v>
      </c>
      <c r="M14" s="31">
        <f t="shared" si="0"/>
        <v>13</v>
      </c>
      <c r="N14" s="31">
        <f t="shared" si="0"/>
        <v>14</v>
      </c>
      <c r="O14" s="62">
        <f t="shared" si="0"/>
        <v>15</v>
      </c>
      <c r="P14" s="31">
        <f t="shared" si="0"/>
        <v>16</v>
      </c>
      <c r="Q14" s="31">
        <f t="shared" si="0"/>
        <v>17</v>
      </c>
      <c r="R14" s="31">
        <f t="shared" si="0"/>
        <v>18</v>
      </c>
      <c r="S14" s="31">
        <f t="shared" si="0"/>
        <v>19</v>
      </c>
      <c r="T14" s="31">
        <f t="shared" si="0"/>
        <v>20</v>
      </c>
      <c r="U14" s="31">
        <f t="shared" si="0"/>
        <v>21</v>
      </c>
      <c r="V14" s="31">
        <f t="shared" si="0"/>
        <v>22</v>
      </c>
      <c r="W14" s="31">
        <f t="shared" si="0"/>
        <v>23</v>
      </c>
      <c r="X14" s="31">
        <f t="shared" si="0"/>
        <v>24</v>
      </c>
      <c r="Y14" s="31">
        <f t="shared" si="0"/>
        <v>25</v>
      </c>
      <c r="Z14" s="73">
        <f t="shared" si="0"/>
        <v>26</v>
      </c>
      <c r="AA14" s="62">
        <f t="shared" si="0"/>
        <v>27</v>
      </c>
      <c r="AB14" s="31">
        <f t="shared" si="0"/>
        <v>28</v>
      </c>
    </row>
    <row r="15" spans="1:28">
      <c r="A15" s="21" t="s">
        <v>143</v>
      </c>
      <c r="B15" s="22" t="s">
        <v>99</v>
      </c>
      <c r="C15" s="34"/>
      <c r="D15" s="34"/>
      <c r="E15" s="34"/>
      <c r="F15" s="34"/>
      <c r="G15" s="34"/>
      <c r="H15" s="34"/>
      <c r="I15" s="64"/>
      <c r="J15" s="34"/>
      <c r="K15" s="34"/>
      <c r="L15" s="34"/>
      <c r="M15" s="34"/>
      <c r="N15" s="34"/>
      <c r="O15" s="6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64"/>
      <c r="AA15" s="64"/>
      <c r="AB15" s="35"/>
    </row>
    <row r="16" spans="1:28" s="10" customFormat="1" ht="21" customHeight="1">
      <c r="A16" s="21"/>
      <c r="B16" s="22" t="s">
        <v>78</v>
      </c>
      <c r="C16" s="34"/>
      <c r="D16" s="34"/>
      <c r="E16" s="34"/>
      <c r="F16" s="34"/>
      <c r="G16" s="34">
        <f>SUM(E16:F16)</f>
        <v>0</v>
      </c>
      <c r="H16" s="34"/>
      <c r="I16" s="64">
        <f>G16+D16+C16</f>
        <v>0</v>
      </c>
      <c r="J16" s="34"/>
      <c r="K16" s="34">
        <v>2517</v>
      </c>
      <c r="L16" s="34"/>
      <c r="M16" s="34"/>
      <c r="N16" s="34"/>
      <c r="O16" s="64">
        <f>SUM(I16:N16)</f>
        <v>2517</v>
      </c>
      <c r="P16" s="34"/>
      <c r="Q16" s="34"/>
      <c r="R16" s="34"/>
      <c r="S16" s="34"/>
      <c r="T16" s="34"/>
      <c r="U16" s="34">
        <f>SUM(P16:S16)</f>
        <v>0</v>
      </c>
      <c r="V16" s="34"/>
      <c r="W16" s="34"/>
      <c r="X16" s="34"/>
      <c r="Y16" s="34"/>
      <c r="Z16" s="75">
        <f>O16-Y16</f>
        <v>2517</v>
      </c>
      <c r="AA16" s="64">
        <f>SUM(Y16:Z16)</f>
        <v>2517</v>
      </c>
      <c r="AB16" s="35"/>
    </row>
    <row r="17" spans="1:29" s="10" customFormat="1" ht="21" customHeight="1">
      <c r="A17" s="21"/>
      <c r="B17" s="22" t="s">
        <v>138</v>
      </c>
      <c r="C17" s="34"/>
      <c r="D17" s="34"/>
      <c r="E17" s="34"/>
      <c r="F17" s="34"/>
      <c r="G17" s="34"/>
      <c r="H17" s="34"/>
      <c r="I17" s="64"/>
      <c r="J17" s="34"/>
      <c r="K17" s="34">
        <v>2390</v>
      </c>
      <c r="L17" s="34"/>
      <c r="M17" s="34"/>
      <c r="N17" s="34"/>
      <c r="O17" s="64">
        <f>SUM(I17:N17)</f>
        <v>2390</v>
      </c>
      <c r="P17" s="34"/>
      <c r="Q17" s="34"/>
      <c r="R17" s="34"/>
      <c r="S17" s="34"/>
      <c r="T17" s="34"/>
      <c r="U17" s="34">
        <f>SUM(P17:S17)</f>
        <v>0</v>
      </c>
      <c r="V17" s="34"/>
      <c r="W17" s="34"/>
      <c r="X17" s="34"/>
      <c r="Y17" s="34"/>
      <c r="Z17" s="75">
        <f>O17-Y17</f>
        <v>2390</v>
      </c>
      <c r="AA17" s="64">
        <f>SUM(Y17:Z17)</f>
        <v>2390</v>
      </c>
      <c r="AB17" s="35"/>
    </row>
    <row r="18" spans="1:29" s="10" customFormat="1" ht="21" customHeight="1">
      <c r="A18" s="21"/>
      <c r="B18" s="22" t="s">
        <v>79</v>
      </c>
      <c r="C18" s="34"/>
      <c r="D18" s="34"/>
      <c r="E18" s="34"/>
      <c r="F18" s="34"/>
      <c r="G18" s="34"/>
      <c r="H18" s="34"/>
      <c r="I18" s="64"/>
      <c r="J18" s="34"/>
      <c r="K18" s="34">
        <v>3567</v>
      </c>
      <c r="L18" s="34"/>
      <c r="M18" s="34"/>
      <c r="N18" s="34"/>
      <c r="O18" s="64">
        <f>SUM(I18:N18)</f>
        <v>3567</v>
      </c>
      <c r="P18" s="34"/>
      <c r="Q18" s="34"/>
      <c r="R18" s="34"/>
      <c r="S18" s="34"/>
      <c r="T18" s="34"/>
      <c r="U18" s="34">
        <f>SUM(P18:S18)</f>
        <v>0</v>
      </c>
      <c r="V18" s="34"/>
      <c r="W18" s="34"/>
      <c r="X18" s="34"/>
      <c r="Y18" s="34"/>
      <c r="Z18" s="75">
        <f>O18-Y18</f>
        <v>3567</v>
      </c>
      <c r="AA18" s="64">
        <f>SUM(Y18:Z18)</f>
        <v>3567</v>
      </c>
      <c r="AB18" s="35"/>
    </row>
    <row r="19" spans="1:29" s="10" customFormat="1" ht="21" customHeight="1">
      <c r="A19" s="21"/>
      <c r="B19" s="22" t="s">
        <v>85</v>
      </c>
      <c r="C19" s="34"/>
      <c r="D19" s="34"/>
      <c r="E19" s="34"/>
      <c r="F19" s="34"/>
      <c r="G19" s="34"/>
      <c r="H19" s="34"/>
      <c r="I19" s="64"/>
      <c r="J19" s="34"/>
      <c r="K19" s="34">
        <v>2512</v>
      </c>
      <c r="L19" s="34"/>
      <c r="M19" s="34"/>
      <c r="N19" s="34"/>
      <c r="O19" s="64">
        <f>SUM(I19:N19)</f>
        <v>2512</v>
      </c>
      <c r="P19" s="34"/>
      <c r="Q19" s="34"/>
      <c r="R19" s="34"/>
      <c r="S19" s="34"/>
      <c r="T19" s="34"/>
      <c r="U19" s="34">
        <f>SUM(P19:S19)</f>
        <v>0</v>
      </c>
      <c r="V19" s="34"/>
      <c r="W19" s="34"/>
      <c r="X19" s="34"/>
      <c r="Y19" s="34"/>
      <c r="Z19" s="75">
        <f>O19-Y19</f>
        <v>2512</v>
      </c>
      <c r="AA19" s="64">
        <f>SUM(Y19:Z19)</f>
        <v>2512</v>
      </c>
      <c r="AB19" s="35"/>
    </row>
    <row r="20" spans="1:29" s="10" customFormat="1" ht="21" customHeight="1">
      <c r="A20" s="21"/>
      <c r="B20" s="22" t="s">
        <v>80</v>
      </c>
      <c r="C20" s="34"/>
      <c r="D20" s="34"/>
      <c r="E20" s="34"/>
      <c r="F20" s="34"/>
      <c r="G20" s="34"/>
      <c r="H20" s="34"/>
      <c r="I20" s="64"/>
      <c r="J20" s="34"/>
      <c r="K20" s="34">
        <v>2161</v>
      </c>
      <c r="L20" s="34"/>
      <c r="M20" s="34"/>
      <c r="N20" s="34"/>
      <c r="O20" s="64">
        <f>SUM(I20:N20)</f>
        <v>2161</v>
      </c>
      <c r="P20" s="34"/>
      <c r="Q20" s="34"/>
      <c r="R20" s="34"/>
      <c r="S20" s="34"/>
      <c r="T20" s="34"/>
      <c r="U20" s="34">
        <f>SUM(P20:S20)</f>
        <v>0</v>
      </c>
      <c r="V20" s="34"/>
      <c r="W20" s="34"/>
      <c r="X20" s="34"/>
      <c r="Y20" s="34"/>
      <c r="Z20" s="75">
        <f>O20-Y20</f>
        <v>2161</v>
      </c>
      <c r="AA20" s="64">
        <f>SUM(Y20:Z20)</f>
        <v>2161</v>
      </c>
      <c r="AB20" s="35"/>
    </row>
    <row r="21" spans="1:29" s="12" customFormat="1" ht="19.5" thickBot="1">
      <c r="A21" s="48"/>
      <c r="B21" s="49"/>
      <c r="C21" s="50"/>
      <c r="D21" s="50"/>
      <c r="E21" s="50"/>
      <c r="F21" s="50"/>
      <c r="G21" s="34"/>
      <c r="H21" s="50"/>
      <c r="I21" s="64"/>
      <c r="J21" s="50"/>
      <c r="K21" s="50"/>
      <c r="L21" s="50"/>
      <c r="M21" s="50"/>
      <c r="N21" s="50"/>
      <c r="O21" s="7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70"/>
      <c r="AA21" s="70"/>
      <c r="AB21" s="51"/>
    </row>
    <row r="22" spans="1:29" s="13" customFormat="1" ht="19.5" thickBot="1">
      <c r="A22" s="52"/>
      <c r="B22" s="53" t="s">
        <v>36</v>
      </c>
      <c r="C22" s="54">
        <f t="shared" ref="C22:AA22" si="1">SUM(C15:C21)</f>
        <v>0</v>
      </c>
      <c r="D22" s="54">
        <f t="shared" si="1"/>
        <v>0</v>
      </c>
      <c r="E22" s="54">
        <f t="shared" si="1"/>
        <v>0</v>
      </c>
      <c r="F22" s="54">
        <f t="shared" si="1"/>
        <v>0</v>
      </c>
      <c r="G22" s="54">
        <f t="shared" si="1"/>
        <v>0</v>
      </c>
      <c r="H22" s="54">
        <f t="shared" si="1"/>
        <v>0</v>
      </c>
      <c r="I22" s="67">
        <f t="shared" si="1"/>
        <v>0</v>
      </c>
      <c r="J22" s="54">
        <f t="shared" si="1"/>
        <v>0</v>
      </c>
      <c r="K22" s="54">
        <f t="shared" si="1"/>
        <v>13147</v>
      </c>
      <c r="L22" s="54">
        <f t="shared" si="1"/>
        <v>0</v>
      </c>
      <c r="M22" s="54">
        <f t="shared" si="1"/>
        <v>0</v>
      </c>
      <c r="N22" s="54">
        <f t="shared" si="1"/>
        <v>0</v>
      </c>
      <c r="O22" s="67">
        <f t="shared" si="1"/>
        <v>13147</v>
      </c>
      <c r="P22" s="54">
        <f t="shared" si="1"/>
        <v>0</v>
      </c>
      <c r="Q22" s="54">
        <f t="shared" si="1"/>
        <v>0</v>
      </c>
      <c r="R22" s="54">
        <f t="shared" si="1"/>
        <v>0</v>
      </c>
      <c r="S22" s="54">
        <f t="shared" si="1"/>
        <v>0</v>
      </c>
      <c r="T22" s="54">
        <f t="shared" si="1"/>
        <v>0</v>
      </c>
      <c r="U22" s="54">
        <f t="shared" si="1"/>
        <v>0</v>
      </c>
      <c r="V22" s="54">
        <f t="shared" si="1"/>
        <v>0</v>
      </c>
      <c r="W22" s="54">
        <f t="shared" si="1"/>
        <v>0</v>
      </c>
      <c r="X22" s="54">
        <f t="shared" si="1"/>
        <v>0</v>
      </c>
      <c r="Y22" s="54">
        <f t="shared" si="1"/>
        <v>0</v>
      </c>
      <c r="Z22" s="67">
        <f t="shared" si="1"/>
        <v>13147</v>
      </c>
      <c r="AA22" s="67">
        <f t="shared" si="1"/>
        <v>13147</v>
      </c>
      <c r="AB22" s="55">
        <f>SUM(AB16:AB21)</f>
        <v>0</v>
      </c>
    </row>
    <row r="23" spans="1:29" ht="11.25" customHeight="1">
      <c r="A23" s="21"/>
      <c r="B23" s="22"/>
      <c r="C23" s="34"/>
      <c r="D23" s="34"/>
      <c r="E23" s="34"/>
      <c r="F23" s="34"/>
      <c r="G23" s="34"/>
      <c r="H23" s="34"/>
      <c r="I23" s="64"/>
      <c r="J23" s="34"/>
      <c r="K23" s="34"/>
      <c r="L23" s="34"/>
      <c r="M23" s="34"/>
      <c r="N23" s="34"/>
      <c r="O23" s="6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64"/>
      <c r="AA23" s="64"/>
      <c r="AB23" s="35"/>
    </row>
    <row r="24" spans="1:29" ht="21.75" customHeight="1">
      <c r="A24" s="21" t="s">
        <v>100</v>
      </c>
      <c r="B24" s="22" t="s">
        <v>101</v>
      </c>
      <c r="C24" s="34"/>
      <c r="D24" s="34"/>
      <c r="E24" s="34"/>
      <c r="F24" s="34"/>
      <c r="G24" s="34"/>
      <c r="H24" s="34"/>
      <c r="I24" s="64"/>
      <c r="J24" s="34"/>
      <c r="K24" s="34"/>
      <c r="L24" s="34"/>
      <c r="M24" s="34"/>
      <c r="N24" s="34"/>
      <c r="O24" s="6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64"/>
      <c r="AA24" s="64"/>
      <c r="AB24" s="35"/>
    </row>
    <row r="25" spans="1:29" s="10" customFormat="1" ht="21.75" customHeight="1">
      <c r="A25" s="21"/>
      <c r="B25" s="22" t="s">
        <v>80</v>
      </c>
      <c r="C25" s="34">
        <v>210</v>
      </c>
      <c r="D25" s="34">
        <v>67</v>
      </c>
      <c r="E25" s="34"/>
      <c r="F25" s="34"/>
      <c r="G25" s="34">
        <f>SUM(E25:F25)</f>
        <v>0</v>
      </c>
      <c r="H25" s="34"/>
      <c r="I25" s="64">
        <f>G25+D25+C25</f>
        <v>277</v>
      </c>
      <c r="J25" s="34"/>
      <c r="K25" s="34"/>
      <c r="L25" s="34"/>
      <c r="M25" s="34"/>
      <c r="N25" s="34"/>
      <c r="O25" s="64">
        <f>SUM(I25:N25)</f>
        <v>277</v>
      </c>
      <c r="P25" s="34"/>
      <c r="Q25" s="34"/>
      <c r="R25" s="34"/>
      <c r="S25" s="34"/>
      <c r="T25" s="34"/>
      <c r="U25" s="34">
        <f>SUM(P25:S25)</f>
        <v>0</v>
      </c>
      <c r="V25" s="34"/>
      <c r="W25" s="34"/>
      <c r="X25" s="34"/>
      <c r="Y25" s="34"/>
      <c r="Z25" s="75">
        <f>O25-Y25</f>
        <v>277</v>
      </c>
      <c r="AA25" s="64">
        <f>SUM(Y25:Z25)</f>
        <v>277</v>
      </c>
      <c r="AB25" s="35"/>
    </row>
    <row r="26" spans="1:29" s="12" customFormat="1" ht="21.75" customHeight="1" thickBot="1">
      <c r="A26" s="48"/>
      <c r="B26" s="49"/>
      <c r="C26" s="50"/>
      <c r="D26" s="50"/>
      <c r="E26" s="50"/>
      <c r="F26" s="50"/>
      <c r="G26" s="34"/>
      <c r="H26" s="50"/>
      <c r="I26" s="64"/>
      <c r="J26" s="50"/>
      <c r="K26" s="50"/>
      <c r="L26" s="50"/>
      <c r="M26" s="50"/>
      <c r="N26" s="50"/>
      <c r="O26" s="7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70"/>
      <c r="AA26" s="70"/>
      <c r="AB26" s="51"/>
    </row>
    <row r="27" spans="1:29" s="13" customFormat="1" ht="21.75" customHeight="1" thickBot="1">
      <c r="A27" s="52"/>
      <c r="B27" s="53" t="s">
        <v>36</v>
      </c>
      <c r="C27" s="54">
        <f t="shared" ref="C27:AA27" si="2">SUM(C23:C26)</f>
        <v>210</v>
      </c>
      <c r="D27" s="54">
        <f t="shared" si="2"/>
        <v>67</v>
      </c>
      <c r="E27" s="54">
        <f t="shared" si="2"/>
        <v>0</v>
      </c>
      <c r="F27" s="54">
        <f t="shared" si="2"/>
        <v>0</v>
      </c>
      <c r="G27" s="54">
        <f t="shared" si="2"/>
        <v>0</v>
      </c>
      <c r="H27" s="54">
        <f t="shared" si="2"/>
        <v>0</v>
      </c>
      <c r="I27" s="67">
        <f t="shared" si="2"/>
        <v>277</v>
      </c>
      <c r="J27" s="54">
        <f t="shared" si="2"/>
        <v>0</v>
      </c>
      <c r="K27" s="54">
        <f t="shared" si="2"/>
        <v>0</v>
      </c>
      <c r="L27" s="54">
        <f t="shared" si="2"/>
        <v>0</v>
      </c>
      <c r="M27" s="54">
        <f t="shared" si="2"/>
        <v>0</v>
      </c>
      <c r="N27" s="54">
        <f t="shared" si="2"/>
        <v>0</v>
      </c>
      <c r="O27" s="67">
        <f t="shared" si="2"/>
        <v>277</v>
      </c>
      <c r="P27" s="54">
        <f t="shared" si="2"/>
        <v>0</v>
      </c>
      <c r="Q27" s="54">
        <f t="shared" si="2"/>
        <v>0</v>
      </c>
      <c r="R27" s="54">
        <f t="shared" si="2"/>
        <v>0</v>
      </c>
      <c r="S27" s="54">
        <f t="shared" si="2"/>
        <v>0</v>
      </c>
      <c r="T27" s="54">
        <f t="shared" si="2"/>
        <v>0</v>
      </c>
      <c r="U27" s="54">
        <f t="shared" si="2"/>
        <v>0</v>
      </c>
      <c r="V27" s="54">
        <f t="shared" si="2"/>
        <v>0</v>
      </c>
      <c r="W27" s="54">
        <f t="shared" si="2"/>
        <v>0</v>
      </c>
      <c r="X27" s="54">
        <f t="shared" si="2"/>
        <v>0</v>
      </c>
      <c r="Y27" s="54">
        <f t="shared" si="2"/>
        <v>0</v>
      </c>
      <c r="Z27" s="67">
        <f t="shared" si="2"/>
        <v>277</v>
      </c>
      <c r="AA27" s="67">
        <f t="shared" si="2"/>
        <v>277</v>
      </c>
      <c r="AB27" s="55">
        <f>SUM(AB25:AB26)</f>
        <v>0</v>
      </c>
    </row>
    <row r="28" spans="1:29" s="13" customFormat="1" ht="12" customHeight="1">
      <c r="A28" s="44"/>
      <c r="B28" s="45"/>
      <c r="C28" s="46"/>
      <c r="D28" s="46"/>
      <c r="E28" s="46"/>
      <c r="F28" s="46"/>
      <c r="G28" s="46"/>
      <c r="H28" s="46"/>
      <c r="I28" s="68"/>
      <c r="J28" s="46"/>
      <c r="K28" s="46"/>
      <c r="L28" s="46"/>
      <c r="M28" s="46"/>
      <c r="N28" s="46"/>
      <c r="O28" s="68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68"/>
      <c r="AA28" s="68"/>
      <c r="AB28" s="47"/>
    </row>
    <row r="29" spans="1:29">
      <c r="A29" s="21" t="s">
        <v>102</v>
      </c>
      <c r="B29" s="22" t="s">
        <v>103</v>
      </c>
      <c r="C29" s="34"/>
      <c r="D29" s="34"/>
      <c r="E29" s="34"/>
      <c r="F29" s="34"/>
      <c r="G29" s="34"/>
      <c r="H29" s="34"/>
      <c r="I29" s="64"/>
      <c r="J29" s="34"/>
      <c r="K29" s="34"/>
      <c r="L29" s="34"/>
      <c r="M29" s="34"/>
      <c r="N29" s="34"/>
      <c r="O29" s="6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64"/>
      <c r="AA29" s="64"/>
      <c r="AB29" s="35"/>
    </row>
    <row r="30" spans="1:29">
      <c r="A30" s="21"/>
      <c r="B30" s="22" t="s">
        <v>83</v>
      </c>
      <c r="C30" s="34"/>
      <c r="D30" s="34"/>
      <c r="E30" s="34">
        <v>200</v>
      </c>
      <c r="F30" s="34"/>
      <c r="G30" s="34">
        <f>SUM(E30:F30)</f>
        <v>200</v>
      </c>
      <c r="H30" s="34"/>
      <c r="I30" s="64">
        <f>G30+D30+C30</f>
        <v>200</v>
      </c>
      <c r="J30" s="34"/>
      <c r="K30" s="34"/>
      <c r="L30" s="34"/>
      <c r="M30" s="34"/>
      <c r="N30" s="34"/>
      <c r="O30" s="64">
        <f>SUM(I30:N30)</f>
        <v>200</v>
      </c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64">
        <f>O30-Y30</f>
        <v>200</v>
      </c>
      <c r="AA30" s="64">
        <f>SUM(Y30:Z30)</f>
        <v>200</v>
      </c>
      <c r="AB30" s="35"/>
    </row>
    <row r="31" spans="1:29" s="10" customFormat="1" ht="24.75" customHeight="1" thickBot="1">
      <c r="A31" s="21"/>
      <c r="B31" s="22"/>
      <c r="C31" s="34"/>
      <c r="D31" s="34"/>
      <c r="E31" s="34"/>
      <c r="F31" s="34"/>
      <c r="G31" s="34"/>
      <c r="H31" s="34"/>
      <c r="I31" s="64"/>
      <c r="J31" s="34"/>
      <c r="K31" s="34"/>
      <c r="L31" s="34"/>
      <c r="M31" s="34"/>
      <c r="N31" s="34"/>
      <c r="O31" s="6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64"/>
      <c r="AA31" s="64"/>
      <c r="AB31" s="35"/>
      <c r="AC31" s="9"/>
    </row>
    <row r="32" spans="1:29" ht="19.5" thickBot="1">
      <c r="A32" s="16"/>
      <c r="B32" s="17" t="s">
        <v>36</v>
      </c>
      <c r="C32" s="42">
        <f t="shared" ref="C32:AA32" si="3">SUM(C30:C31)</f>
        <v>0</v>
      </c>
      <c r="D32" s="42">
        <f t="shared" si="3"/>
        <v>0</v>
      </c>
      <c r="E32" s="42">
        <f t="shared" si="3"/>
        <v>200</v>
      </c>
      <c r="F32" s="42">
        <f t="shared" si="3"/>
        <v>0</v>
      </c>
      <c r="G32" s="42">
        <f t="shared" si="3"/>
        <v>200</v>
      </c>
      <c r="H32" s="42">
        <f t="shared" si="3"/>
        <v>0</v>
      </c>
      <c r="I32" s="42">
        <f t="shared" si="3"/>
        <v>200</v>
      </c>
      <c r="J32" s="42">
        <f t="shared" si="3"/>
        <v>0</v>
      </c>
      <c r="K32" s="42">
        <f t="shared" si="3"/>
        <v>0</v>
      </c>
      <c r="L32" s="42">
        <f t="shared" si="3"/>
        <v>0</v>
      </c>
      <c r="M32" s="42">
        <f t="shared" si="3"/>
        <v>0</v>
      </c>
      <c r="N32" s="42">
        <f t="shared" si="3"/>
        <v>0</v>
      </c>
      <c r="O32" s="42">
        <f t="shared" si="3"/>
        <v>200</v>
      </c>
      <c r="P32" s="42">
        <f t="shared" si="3"/>
        <v>0</v>
      </c>
      <c r="Q32" s="42">
        <f t="shared" si="3"/>
        <v>0</v>
      </c>
      <c r="R32" s="42">
        <f t="shared" si="3"/>
        <v>0</v>
      </c>
      <c r="S32" s="42">
        <f t="shared" si="3"/>
        <v>0</v>
      </c>
      <c r="T32" s="42">
        <f t="shared" si="3"/>
        <v>0</v>
      </c>
      <c r="U32" s="42">
        <f t="shared" si="3"/>
        <v>0</v>
      </c>
      <c r="V32" s="42">
        <f t="shared" si="3"/>
        <v>0</v>
      </c>
      <c r="W32" s="42">
        <f t="shared" si="3"/>
        <v>0</v>
      </c>
      <c r="X32" s="42">
        <f t="shared" si="3"/>
        <v>0</v>
      </c>
      <c r="Y32" s="42">
        <f t="shared" si="3"/>
        <v>0</v>
      </c>
      <c r="Z32" s="42">
        <f t="shared" si="3"/>
        <v>200</v>
      </c>
      <c r="AA32" s="42">
        <f t="shared" si="3"/>
        <v>200</v>
      </c>
      <c r="AB32" s="43">
        <v>0</v>
      </c>
    </row>
    <row r="33" spans="1:28" s="13" customFormat="1" ht="12.75" customHeight="1">
      <c r="A33" s="44"/>
      <c r="B33" s="45"/>
      <c r="C33" s="46"/>
      <c r="D33" s="44"/>
      <c r="E33" s="46"/>
      <c r="F33" s="44"/>
      <c r="G33" s="44"/>
      <c r="H33" s="44"/>
      <c r="I33" s="66"/>
      <c r="J33" s="44"/>
      <c r="K33" s="44"/>
      <c r="L33" s="44"/>
      <c r="M33" s="44"/>
      <c r="N33" s="46"/>
      <c r="O33" s="68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66"/>
      <c r="AA33" s="68"/>
      <c r="AB33" s="47"/>
    </row>
    <row r="34" spans="1:28">
      <c r="A34" s="21" t="s">
        <v>104</v>
      </c>
      <c r="B34" s="22" t="s">
        <v>106</v>
      </c>
      <c r="C34" s="34"/>
      <c r="D34" s="34"/>
      <c r="E34" s="34"/>
      <c r="F34" s="34"/>
      <c r="G34" s="34"/>
      <c r="H34" s="34"/>
      <c r="I34" s="64"/>
      <c r="J34" s="34"/>
      <c r="K34" s="34"/>
      <c r="L34" s="34"/>
      <c r="M34" s="34"/>
      <c r="N34" s="34"/>
      <c r="O34" s="6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64"/>
      <c r="AA34" s="64"/>
      <c r="AB34" s="35"/>
    </row>
    <row r="35" spans="1:28" s="10" customFormat="1" ht="21" customHeight="1">
      <c r="A35" s="21"/>
      <c r="B35" s="22" t="s">
        <v>78</v>
      </c>
      <c r="C35" s="34">
        <v>686</v>
      </c>
      <c r="D35" s="34">
        <v>191</v>
      </c>
      <c r="E35" s="34">
        <v>1923</v>
      </c>
      <c r="F35" s="34"/>
      <c r="G35" s="34">
        <f>SUM(E35:F35)</f>
        <v>1923</v>
      </c>
      <c r="H35" s="34"/>
      <c r="I35" s="64">
        <f>G35+D35+C35</f>
        <v>2800</v>
      </c>
      <c r="J35" s="34"/>
      <c r="K35" s="34"/>
      <c r="L35" s="34"/>
      <c r="M35" s="34"/>
      <c r="N35" s="34"/>
      <c r="O35" s="64">
        <f>SUM(I35:N35)</f>
        <v>2800</v>
      </c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75">
        <f>O35-Y35</f>
        <v>2800</v>
      </c>
      <c r="AA35" s="64">
        <f>SUM(Y35:Z35)</f>
        <v>2800</v>
      </c>
      <c r="AB35" s="35"/>
    </row>
    <row r="36" spans="1:28" s="10" customFormat="1" ht="21" customHeight="1" thickBot="1">
      <c r="A36" s="21"/>
      <c r="B36" s="22"/>
      <c r="C36" s="34"/>
      <c r="D36" s="34"/>
      <c r="E36" s="34"/>
      <c r="F36" s="34"/>
      <c r="G36" s="34"/>
      <c r="H36" s="34"/>
      <c r="I36" s="64"/>
      <c r="J36" s="34"/>
      <c r="K36" s="34"/>
      <c r="L36" s="34"/>
      <c r="M36" s="34"/>
      <c r="N36" s="34"/>
      <c r="O36" s="6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64"/>
      <c r="AA36" s="64"/>
      <c r="AB36" s="35"/>
    </row>
    <row r="37" spans="1:28" s="13" customFormat="1" ht="21.75" customHeight="1" thickBot="1">
      <c r="A37" s="52"/>
      <c r="B37" s="53" t="s">
        <v>36</v>
      </c>
      <c r="C37" s="54">
        <f t="shared" ref="C37:AA37" si="4">SUM(C35:C36)</f>
        <v>686</v>
      </c>
      <c r="D37" s="54">
        <f t="shared" si="4"/>
        <v>191</v>
      </c>
      <c r="E37" s="54">
        <f t="shared" si="4"/>
        <v>1923</v>
      </c>
      <c r="F37" s="54">
        <f t="shared" si="4"/>
        <v>0</v>
      </c>
      <c r="G37" s="54">
        <f t="shared" si="4"/>
        <v>1923</v>
      </c>
      <c r="H37" s="54">
        <f t="shared" si="4"/>
        <v>0</v>
      </c>
      <c r="I37" s="67">
        <f t="shared" si="4"/>
        <v>2800</v>
      </c>
      <c r="J37" s="54">
        <f t="shared" si="4"/>
        <v>0</v>
      </c>
      <c r="K37" s="54">
        <f t="shared" si="4"/>
        <v>0</v>
      </c>
      <c r="L37" s="54">
        <f t="shared" si="4"/>
        <v>0</v>
      </c>
      <c r="M37" s="54">
        <f t="shared" si="4"/>
        <v>0</v>
      </c>
      <c r="N37" s="54">
        <f t="shared" si="4"/>
        <v>0</v>
      </c>
      <c r="O37" s="67">
        <f t="shared" si="4"/>
        <v>2800</v>
      </c>
      <c r="P37" s="54">
        <f t="shared" si="4"/>
        <v>0</v>
      </c>
      <c r="Q37" s="54">
        <f t="shared" si="4"/>
        <v>0</v>
      </c>
      <c r="R37" s="54">
        <f t="shared" si="4"/>
        <v>0</v>
      </c>
      <c r="S37" s="54">
        <f t="shared" si="4"/>
        <v>0</v>
      </c>
      <c r="T37" s="54">
        <f t="shared" si="4"/>
        <v>0</v>
      </c>
      <c r="U37" s="54">
        <f t="shared" si="4"/>
        <v>0</v>
      </c>
      <c r="V37" s="54">
        <f t="shared" si="4"/>
        <v>0</v>
      </c>
      <c r="W37" s="54">
        <f t="shared" si="4"/>
        <v>0</v>
      </c>
      <c r="X37" s="54">
        <f t="shared" si="4"/>
        <v>0</v>
      </c>
      <c r="Y37" s="54">
        <f t="shared" si="4"/>
        <v>0</v>
      </c>
      <c r="Z37" s="67">
        <f t="shared" si="4"/>
        <v>2800</v>
      </c>
      <c r="AA37" s="67">
        <f t="shared" si="4"/>
        <v>2800</v>
      </c>
      <c r="AB37" s="55">
        <f>SUM(AB33:AB36)</f>
        <v>0</v>
      </c>
    </row>
    <row r="38" spans="1:28" s="13" customFormat="1" ht="12" customHeight="1">
      <c r="A38" s="44"/>
      <c r="B38" s="45"/>
      <c r="C38" s="46"/>
      <c r="D38" s="44"/>
      <c r="E38" s="46"/>
      <c r="F38" s="44"/>
      <c r="G38" s="44"/>
      <c r="H38" s="44"/>
      <c r="I38" s="66"/>
      <c r="J38" s="44"/>
      <c r="K38" s="44"/>
      <c r="L38" s="44"/>
      <c r="M38" s="44"/>
      <c r="N38" s="46"/>
      <c r="O38" s="68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66"/>
      <c r="AA38" s="68"/>
      <c r="AB38" s="47"/>
    </row>
    <row r="39" spans="1:28">
      <c r="A39" s="21" t="s">
        <v>105</v>
      </c>
      <c r="B39" s="22" t="s">
        <v>111</v>
      </c>
      <c r="C39" s="34"/>
      <c r="D39" s="34"/>
      <c r="E39" s="34"/>
      <c r="F39" s="34"/>
      <c r="G39" s="34"/>
      <c r="H39" s="34"/>
      <c r="I39" s="64"/>
      <c r="J39" s="34"/>
      <c r="K39" s="34"/>
      <c r="L39" s="34"/>
      <c r="M39" s="34"/>
      <c r="N39" s="34"/>
      <c r="O39" s="6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64"/>
      <c r="AA39" s="64"/>
      <c r="AB39" s="35"/>
    </row>
    <row r="40" spans="1:28">
      <c r="A40" s="21"/>
      <c r="B40" s="22" t="s">
        <v>110</v>
      </c>
      <c r="C40" s="34">
        <v>-11760</v>
      </c>
      <c r="D40" s="34"/>
      <c r="E40" s="34"/>
      <c r="F40" s="34"/>
      <c r="G40" s="34"/>
      <c r="H40" s="34"/>
      <c r="I40" s="64">
        <f>G40+D40+C40</f>
        <v>-11760</v>
      </c>
      <c r="J40" s="34"/>
      <c r="K40" s="34"/>
      <c r="L40" s="34"/>
      <c r="M40" s="34"/>
      <c r="N40" s="34"/>
      <c r="O40" s="64">
        <f>SUM(I40:N40)</f>
        <v>-11760</v>
      </c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75">
        <f>O40-Y40</f>
        <v>-11760</v>
      </c>
      <c r="AA40" s="64">
        <f>SUM(Y40:Z40)</f>
        <v>-11760</v>
      </c>
      <c r="AB40" s="35"/>
    </row>
    <row r="41" spans="1:28" s="10" customFormat="1" ht="21" customHeight="1">
      <c r="A41" s="21"/>
      <c r="B41" s="22" t="s">
        <v>79</v>
      </c>
      <c r="C41" s="34">
        <v>-15517</v>
      </c>
      <c r="D41" s="34">
        <v>-6087</v>
      </c>
      <c r="E41" s="34"/>
      <c r="F41" s="34"/>
      <c r="G41" s="34">
        <f>SUM(E41:F41)</f>
        <v>0</v>
      </c>
      <c r="H41" s="34"/>
      <c r="I41" s="64">
        <f>G41+D41+C41</f>
        <v>-21604</v>
      </c>
      <c r="J41" s="34"/>
      <c r="K41" s="34"/>
      <c r="L41" s="34"/>
      <c r="M41" s="34"/>
      <c r="N41" s="34"/>
      <c r="O41" s="64">
        <f>SUM(I41:N41)</f>
        <v>-21604</v>
      </c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75">
        <f>O41-Y41</f>
        <v>-21604</v>
      </c>
      <c r="AA41" s="64">
        <f>SUM(Y41:Z41)</f>
        <v>-21604</v>
      </c>
      <c r="AB41" s="35"/>
    </row>
    <row r="42" spans="1:28" s="83" customFormat="1" ht="21" customHeight="1" thickBot="1">
      <c r="A42" s="77"/>
      <c r="B42" s="78" t="s">
        <v>80</v>
      </c>
      <c r="C42" s="79">
        <v>-4000</v>
      </c>
      <c r="D42" s="79">
        <v>-76</v>
      </c>
      <c r="E42" s="79"/>
      <c r="F42" s="79"/>
      <c r="G42" s="79">
        <f>SUM(E42:F42)</f>
        <v>0</v>
      </c>
      <c r="H42" s="79"/>
      <c r="I42" s="80">
        <f>G42+D42+C42</f>
        <v>-4076</v>
      </c>
      <c r="J42" s="79"/>
      <c r="K42" s="79"/>
      <c r="L42" s="79"/>
      <c r="M42" s="79"/>
      <c r="N42" s="79"/>
      <c r="O42" s="80">
        <f>SUM(I42:N42)</f>
        <v>-4076</v>
      </c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81">
        <f>O42-Y42</f>
        <v>-4076</v>
      </c>
      <c r="AA42" s="80">
        <f>SUM(Y42:Z42)</f>
        <v>-4076</v>
      </c>
      <c r="AB42" s="82"/>
    </row>
    <row r="43" spans="1:28" s="13" customFormat="1" ht="21.75" customHeight="1" thickBot="1">
      <c r="A43" s="52"/>
      <c r="B43" s="53" t="s">
        <v>36</v>
      </c>
      <c r="C43" s="54">
        <f t="shared" ref="C43:AB43" si="5">SUM(C40:C42)</f>
        <v>-31277</v>
      </c>
      <c r="D43" s="54">
        <f t="shared" si="5"/>
        <v>-6163</v>
      </c>
      <c r="E43" s="54">
        <f t="shared" si="5"/>
        <v>0</v>
      </c>
      <c r="F43" s="54">
        <f t="shared" si="5"/>
        <v>0</v>
      </c>
      <c r="G43" s="54">
        <f t="shared" si="5"/>
        <v>0</v>
      </c>
      <c r="H43" s="54">
        <f t="shared" si="5"/>
        <v>0</v>
      </c>
      <c r="I43" s="54">
        <f t="shared" si="5"/>
        <v>-37440</v>
      </c>
      <c r="J43" s="54">
        <f t="shared" si="5"/>
        <v>0</v>
      </c>
      <c r="K43" s="54">
        <f t="shared" si="5"/>
        <v>0</v>
      </c>
      <c r="L43" s="54">
        <f t="shared" si="5"/>
        <v>0</v>
      </c>
      <c r="M43" s="54">
        <f t="shared" si="5"/>
        <v>0</v>
      </c>
      <c r="N43" s="54">
        <f t="shared" si="5"/>
        <v>0</v>
      </c>
      <c r="O43" s="54">
        <f t="shared" si="5"/>
        <v>-37440</v>
      </c>
      <c r="P43" s="54">
        <f t="shared" si="5"/>
        <v>0</v>
      </c>
      <c r="Q43" s="54">
        <f t="shared" si="5"/>
        <v>0</v>
      </c>
      <c r="R43" s="54">
        <f t="shared" si="5"/>
        <v>0</v>
      </c>
      <c r="S43" s="54">
        <f t="shared" si="5"/>
        <v>0</v>
      </c>
      <c r="T43" s="54">
        <f t="shared" si="5"/>
        <v>0</v>
      </c>
      <c r="U43" s="54">
        <f t="shared" si="5"/>
        <v>0</v>
      </c>
      <c r="V43" s="54">
        <f t="shared" si="5"/>
        <v>0</v>
      </c>
      <c r="W43" s="54">
        <f t="shared" si="5"/>
        <v>0</v>
      </c>
      <c r="X43" s="54">
        <f t="shared" si="5"/>
        <v>0</v>
      </c>
      <c r="Y43" s="54">
        <f t="shared" si="5"/>
        <v>0</v>
      </c>
      <c r="Z43" s="54">
        <f t="shared" si="5"/>
        <v>-37440</v>
      </c>
      <c r="AA43" s="54">
        <f t="shared" si="5"/>
        <v>-37440</v>
      </c>
      <c r="AB43" s="55">
        <f t="shared" si="5"/>
        <v>0</v>
      </c>
    </row>
    <row r="44" spans="1:28" s="13" customFormat="1" ht="12" customHeight="1">
      <c r="A44" s="44"/>
      <c r="B44" s="45"/>
      <c r="C44" s="46"/>
      <c r="D44" s="44"/>
      <c r="E44" s="46"/>
      <c r="F44" s="44"/>
      <c r="G44" s="44"/>
      <c r="H44" s="44"/>
      <c r="I44" s="66"/>
      <c r="J44" s="44"/>
      <c r="K44" s="44"/>
      <c r="L44" s="44"/>
      <c r="M44" s="44"/>
      <c r="N44" s="46"/>
      <c r="O44" s="68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66"/>
      <c r="AA44" s="68"/>
      <c r="AB44" s="47"/>
    </row>
    <row r="45" spans="1:28">
      <c r="A45" s="21" t="s">
        <v>107</v>
      </c>
      <c r="B45" s="22" t="s">
        <v>113</v>
      </c>
      <c r="C45" s="34"/>
      <c r="D45" s="34"/>
      <c r="E45" s="34"/>
      <c r="F45" s="34"/>
      <c r="G45" s="34"/>
      <c r="H45" s="34"/>
      <c r="I45" s="64"/>
      <c r="J45" s="34"/>
      <c r="K45" s="34"/>
      <c r="L45" s="34"/>
      <c r="M45" s="34"/>
      <c r="N45" s="34"/>
      <c r="O45" s="6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64"/>
      <c r="AA45" s="64"/>
      <c r="AB45" s="35"/>
    </row>
    <row r="46" spans="1:28">
      <c r="A46" s="21"/>
      <c r="B46" s="22" t="s">
        <v>110</v>
      </c>
      <c r="C46" s="34">
        <v>-1500</v>
      </c>
      <c r="D46" s="34">
        <v>-480</v>
      </c>
      <c r="E46" s="34">
        <f>-225+1980</f>
        <v>1755</v>
      </c>
      <c r="F46" s="34"/>
      <c r="G46" s="34">
        <f t="shared" ref="G46:G53" si="6">SUM(E46:F46)</f>
        <v>1755</v>
      </c>
      <c r="H46" s="34"/>
      <c r="I46" s="64">
        <f t="shared" ref="I46:I53" si="7">G46+D46+C46</f>
        <v>-225</v>
      </c>
      <c r="J46" s="34"/>
      <c r="K46" s="34"/>
      <c r="L46" s="34"/>
      <c r="M46" s="34"/>
      <c r="N46" s="34">
        <v>225</v>
      </c>
      <c r="O46" s="64">
        <f t="shared" ref="O46:O53" si="8">SUM(I46:N46)</f>
        <v>0</v>
      </c>
      <c r="P46" s="34"/>
      <c r="Q46" s="34">
        <v>2633</v>
      </c>
      <c r="R46" s="34">
        <v>-2633</v>
      </c>
      <c r="S46" s="34"/>
      <c r="T46" s="34"/>
      <c r="U46" s="34"/>
      <c r="V46" s="34"/>
      <c r="W46" s="34"/>
      <c r="X46" s="34"/>
      <c r="Y46" s="34">
        <f t="shared" ref="Y46:Y53" si="9">SUM(U46:X46)</f>
        <v>0</v>
      </c>
      <c r="Z46" s="75">
        <f t="shared" ref="Z46:Z53" si="10">O46-Y46</f>
        <v>0</v>
      </c>
      <c r="AA46" s="64">
        <f t="shared" ref="AA46:AA53" si="11">SUM(Y46:Z46)</f>
        <v>0</v>
      </c>
      <c r="AB46" s="35"/>
    </row>
    <row r="47" spans="1:28">
      <c r="A47" s="21"/>
      <c r="B47" s="22" t="s">
        <v>138</v>
      </c>
      <c r="C47" s="34">
        <f>3288+1170</f>
        <v>4458</v>
      </c>
      <c r="D47" s="34">
        <v>1706</v>
      </c>
      <c r="E47" s="34">
        <f>-4907-1170</f>
        <v>-6077</v>
      </c>
      <c r="F47" s="34">
        <v>592</v>
      </c>
      <c r="G47" s="34">
        <f t="shared" si="6"/>
        <v>-5485</v>
      </c>
      <c r="H47" s="34"/>
      <c r="I47" s="64">
        <f t="shared" si="7"/>
        <v>679</v>
      </c>
      <c r="J47" s="34"/>
      <c r="K47" s="34">
        <v>-1089</v>
      </c>
      <c r="L47" s="34"/>
      <c r="M47" s="34">
        <v>410</v>
      </c>
      <c r="N47" s="34"/>
      <c r="O47" s="64">
        <f t="shared" si="8"/>
        <v>0</v>
      </c>
      <c r="P47" s="34"/>
      <c r="Q47" s="34"/>
      <c r="R47" s="34"/>
      <c r="S47" s="34"/>
      <c r="T47" s="34"/>
      <c r="U47" s="34"/>
      <c r="V47" s="34"/>
      <c r="W47" s="34"/>
      <c r="X47" s="34"/>
      <c r="Y47" s="34">
        <f t="shared" si="9"/>
        <v>0</v>
      </c>
      <c r="Z47" s="75">
        <f t="shared" si="10"/>
        <v>0</v>
      </c>
      <c r="AA47" s="64">
        <f t="shared" si="11"/>
        <v>0</v>
      </c>
      <c r="AB47" s="35"/>
    </row>
    <row r="48" spans="1:28" s="10" customFormat="1" ht="21" customHeight="1">
      <c r="A48" s="21"/>
      <c r="B48" s="22" t="s">
        <v>79</v>
      </c>
      <c r="C48" s="34">
        <v>103</v>
      </c>
      <c r="D48" s="34">
        <v>-103</v>
      </c>
      <c r="E48" s="34">
        <f>982+964</f>
        <v>1946</v>
      </c>
      <c r="F48" s="34"/>
      <c r="G48" s="34">
        <f t="shared" si="6"/>
        <v>1946</v>
      </c>
      <c r="H48" s="34"/>
      <c r="I48" s="64">
        <f t="shared" si="7"/>
        <v>1946</v>
      </c>
      <c r="J48" s="34"/>
      <c r="K48" s="34">
        <f>295-964</f>
        <v>-669</v>
      </c>
      <c r="L48" s="34"/>
      <c r="M48" s="34"/>
      <c r="N48" s="34">
        <f>-1277</f>
        <v>-1277</v>
      </c>
      <c r="O48" s="64">
        <f t="shared" si="8"/>
        <v>0</v>
      </c>
      <c r="P48" s="34"/>
      <c r="Q48" s="34"/>
      <c r="R48" s="34"/>
      <c r="S48" s="34"/>
      <c r="T48" s="34"/>
      <c r="U48" s="34"/>
      <c r="V48" s="34"/>
      <c r="W48" s="34"/>
      <c r="X48" s="34"/>
      <c r="Y48" s="34">
        <f t="shared" si="9"/>
        <v>0</v>
      </c>
      <c r="Z48" s="75">
        <f t="shared" si="10"/>
        <v>0</v>
      </c>
      <c r="AA48" s="64">
        <f t="shared" si="11"/>
        <v>0</v>
      </c>
      <c r="AB48" s="35"/>
    </row>
    <row r="49" spans="1:28" s="10" customFormat="1" ht="21" customHeight="1">
      <c r="A49" s="21"/>
      <c r="B49" s="22" t="s">
        <v>85</v>
      </c>
      <c r="C49" s="34">
        <v>-24</v>
      </c>
      <c r="D49" s="34">
        <v>24</v>
      </c>
      <c r="E49" s="34">
        <f>-434-745</f>
        <v>-1179</v>
      </c>
      <c r="F49" s="34"/>
      <c r="G49" s="34">
        <f t="shared" si="6"/>
        <v>-1179</v>
      </c>
      <c r="H49" s="34"/>
      <c r="I49" s="64">
        <f t="shared" si="7"/>
        <v>-1179</v>
      </c>
      <c r="J49" s="34"/>
      <c r="K49" s="34">
        <f>28</f>
        <v>28</v>
      </c>
      <c r="L49" s="34"/>
      <c r="M49" s="34"/>
      <c r="N49" s="34">
        <f>406+745</f>
        <v>1151</v>
      </c>
      <c r="O49" s="64">
        <f t="shared" si="8"/>
        <v>0</v>
      </c>
      <c r="P49" s="34"/>
      <c r="Q49" s="34"/>
      <c r="R49" s="34"/>
      <c r="S49" s="34"/>
      <c r="T49" s="34"/>
      <c r="U49" s="34"/>
      <c r="V49" s="34"/>
      <c r="W49" s="34"/>
      <c r="X49" s="34"/>
      <c r="Y49" s="34">
        <f t="shared" si="9"/>
        <v>0</v>
      </c>
      <c r="Z49" s="75">
        <f t="shared" si="10"/>
        <v>0</v>
      </c>
      <c r="AA49" s="64">
        <f t="shared" si="11"/>
        <v>0</v>
      </c>
      <c r="AB49" s="35"/>
    </row>
    <row r="50" spans="1:28" s="10" customFormat="1" ht="21" customHeight="1">
      <c r="A50" s="21"/>
      <c r="B50" s="22" t="s">
        <v>80</v>
      </c>
      <c r="C50" s="34"/>
      <c r="D50" s="34"/>
      <c r="E50" s="34">
        <f>-456-27</f>
        <v>-483</v>
      </c>
      <c r="F50" s="34">
        <v>67</v>
      </c>
      <c r="G50" s="34">
        <f t="shared" si="6"/>
        <v>-416</v>
      </c>
      <c r="H50" s="34"/>
      <c r="I50" s="64">
        <f t="shared" si="7"/>
        <v>-416</v>
      </c>
      <c r="J50" s="34"/>
      <c r="K50" s="34">
        <v>-40</v>
      </c>
      <c r="L50" s="34"/>
      <c r="M50" s="34"/>
      <c r="N50" s="34">
        <f>456</f>
        <v>456</v>
      </c>
      <c r="O50" s="64">
        <f t="shared" si="8"/>
        <v>0</v>
      </c>
      <c r="P50" s="34"/>
      <c r="Q50" s="34"/>
      <c r="R50" s="34"/>
      <c r="S50" s="34"/>
      <c r="T50" s="34"/>
      <c r="U50" s="34"/>
      <c r="V50" s="34"/>
      <c r="W50" s="34"/>
      <c r="X50" s="34"/>
      <c r="Y50" s="34">
        <f t="shared" si="9"/>
        <v>0</v>
      </c>
      <c r="Z50" s="75">
        <f t="shared" si="10"/>
        <v>0</v>
      </c>
      <c r="AA50" s="64">
        <f t="shared" si="11"/>
        <v>0</v>
      </c>
      <c r="AB50" s="35"/>
    </row>
    <row r="51" spans="1:28" s="10" customFormat="1" ht="21" customHeight="1">
      <c r="A51" s="21"/>
      <c r="B51" s="22" t="s">
        <v>124</v>
      </c>
      <c r="C51" s="34">
        <v>391</v>
      </c>
      <c r="D51" s="34">
        <v>-107</v>
      </c>
      <c r="E51" s="34">
        <v>-284</v>
      </c>
      <c r="F51" s="34"/>
      <c r="G51" s="34">
        <f t="shared" si="6"/>
        <v>-284</v>
      </c>
      <c r="H51" s="34"/>
      <c r="I51" s="64">
        <f t="shared" si="7"/>
        <v>0</v>
      </c>
      <c r="J51" s="34"/>
      <c r="K51" s="34"/>
      <c r="L51" s="34"/>
      <c r="M51" s="34"/>
      <c r="N51" s="34"/>
      <c r="O51" s="64">
        <f t="shared" si="8"/>
        <v>0</v>
      </c>
      <c r="P51" s="34"/>
      <c r="Q51" s="34"/>
      <c r="R51" s="34"/>
      <c r="S51" s="34"/>
      <c r="T51" s="34"/>
      <c r="U51" s="34"/>
      <c r="V51" s="34"/>
      <c r="W51" s="34"/>
      <c r="X51" s="34"/>
      <c r="Y51" s="34">
        <f t="shared" si="9"/>
        <v>0</v>
      </c>
      <c r="Z51" s="75">
        <f t="shared" si="10"/>
        <v>0</v>
      </c>
      <c r="AA51" s="64">
        <f t="shared" si="11"/>
        <v>0</v>
      </c>
      <c r="AB51" s="35"/>
    </row>
    <row r="52" spans="1:28" s="10" customFormat="1" ht="21" customHeight="1">
      <c r="A52" s="21"/>
      <c r="B52" s="22" t="s">
        <v>83</v>
      </c>
      <c r="C52" s="34">
        <v>320</v>
      </c>
      <c r="D52" s="34"/>
      <c r="E52" s="34">
        <f>-320</f>
        <v>-320</v>
      </c>
      <c r="F52" s="34"/>
      <c r="G52" s="34">
        <f t="shared" si="6"/>
        <v>-320</v>
      </c>
      <c r="H52" s="34"/>
      <c r="I52" s="64">
        <f t="shared" si="7"/>
        <v>0</v>
      </c>
      <c r="J52" s="34"/>
      <c r="K52" s="34"/>
      <c r="L52" s="34"/>
      <c r="M52" s="34"/>
      <c r="N52" s="34"/>
      <c r="O52" s="64">
        <f t="shared" si="8"/>
        <v>0</v>
      </c>
      <c r="P52" s="34"/>
      <c r="Q52" s="34"/>
      <c r="R52" s="34"/>
      <c r="S52" s="34"/>
      <c r="T52" s="34"/>
      <c r="U52" s="34"/>
      <c r="V52" s="34"/>
      <c r="W52" s="34"/>
      <c r="X52" s="34"/>
      <c r="Y52" s="34">
        <f t="shared" si="9"/>
        <v>0</v>
      </c>
      <c r="Z52" s="75">
        <f t="shared" si="10"/>
        <v>0</v>
      </c>
      <c r="AA52" s="64">
        <f t="shared" si="11"/>
        <v>0</v>
      </c>
      <c r="AB52" s="35"/>
    </row>
    <row r="53" spans="1:28" s="10" customFormat="1" ht="21" customHeight="1" thickBot="1">
      <c r="A53" s="21"/>
      <c r="B53" s="22" t="s">
        <v>139</v>
      </c>
      <c r="C53" s="34">
        <v>1150</v>
      </c>
      <c r="D53" s="34">
        <v>384</v>
      </c>
      <c r="E53" s="34">
        <v>-1534</v>
      </c>
      <c r="F53" s="34"/>
      <c r="G53" s="34">
        <f t="shared" si="6"/>
        <v>-1534</v>
      </c>
      <c r="H53" s="34"/>
      <c r="I53" s="64">
        <f t="shared" si="7"/>
        <v>0</v>
      </c>
      <c r="J53" s="34"/>
      <c r="K53" s="34"/>
      <c r="L53" s="34"/>
      <c r="M53" s="34"/>
      <c r="N53" s="34"/>
      <c r="O53" s="64">
        <f t="shared" si="8"/>
        <v>0</v>
      </c>
      <c r="P53" s="34"/>
      <c r="Q53" s="34"/>
      <c r="R53" s="34"/>
      <c r="S53" s="34"/>
      <c r="T53" s="34"/>
      <c r="U53" s="34"/>
      <c r="V53" s="34"/>
      <c r="W53" s="34"/>
      <c r="X53" s="34"/>
      <c r="Y53" s="34">
        <f t="shared" si="9"/>
        <v>0</v>
      </c>
      <c r="Z53" s="75">
        <f t="shared" si="10"/>
        <v>0</v>
      </c>
      <c r="AA53" s="64">
        <f t="shared" si="11"/>
        <v>0</v>
      </c>
      <c r="AB53" s="35"/>
    </row>
    <row r="54" spans="1:28" s="13" customFormat="1" ht="21.75" customHeight="1" thickBot="1">
      <c r="A54" s="52"/>
      <c r="B54" s="53" t="s">
        <v>36</v>
      </c>
      <c r="C54" s="54">
        <f t="shared" ref="C54:AA54" si="12">SUM(C46:C53)</f>
        <v>4898</v>
      </c>
      <c r="D54" s="54">
        <f t="shared" si="12"/>
        <v>1424</v>
      </c>
      <c r="E54" s="54">
        <f t="shared" si="12"/>
        <v>-6176</v>
      </c>
      <c r="F54" s="54">
        <f t="shared" si="12"/>
        <v>659</v>
      </c>
      <c r="G54" s="54">
        <f t="shared" si="12"/>
        <v>-5517</v>
      </c>
      <c r="H54" s="54">
        <f t="shared" si="12"/>
        <v>0</v>
      </c>
      <c r="I54" s="54">
        <f t="shared" si="12"/>
        <v>805</v>
      </c>
      <c r="J54" s="54">
        <f t="shared" si="12"/>
        <v>0</v>
      </c>
      <c r="K54" s="54">
        <f t="shared" si="12"/>
        <v>-1770</v>
      </c>
      <c r="L54" s="54">
        <f t="shared" si="12"/>
        <v>0</v>
      </c>
      <c r="M54" s="54">
        <f t="shared" si="12"/>
        <v>410</v>
      </c>
      <c r="N54" s="54">
        <f t="shared" si="12"/>
        <v>555</v>
      </c>
      <c r="O54" s="54">
        <f t="shared" si="12"/>
        <v>0</v>
      </c>
      <c r="P54" s="54">
        <f t="shared" si="12"/>
        <v>0</v>
      </c>
      <c r="Q54" s="54">
        <f t="shared" si="12"/>
        <v>2633</v>
      </c>
      <c r="R54" s="54">
        <f t="shared" si="12"/>
        <v>-2633</v>
      </c>
      <c r="S54" s="54">
        <f t="shared" si="12"/>
        <v>0</v>
      </c>
      <c r="T54" s="54">
        <f t="shared" si="12"/>
        <v>0</v>
      </c>
      <c r="U54" s="54">
        <f t="shared" si="12"/>
        <v>0</v>
      </c>
      <c r="V54" s="54">
        <f t="shared" si="12"/>
        <v>0</v>
      </c>
      <c r="W54" s="54">
        <f t="shared" si="12"/>
        <v>0</v>
      </c>
      <c r="X54" s="54">
        <f t="shared" si="12"/>
        <v>0</v>
      </c>
      <c r="Y54" s="54">
        <f t="shared" si="12"/>
        <v>0</v>
      </c>
      <c r="Z54" s="54">
        <f t="shared" si="12"/>
        <v>0</v>
      </c>
      <c r="AA54" s="54">
        <f t="shared" si="12"/>
        <v>0</v>
      </c>
      <c r="AB54" s="55">
        <f>SUM(AB46:AB50)</f>
        <v>0</v>
      </c>
    </row>
    <row r="55" spans="1:28" ht="11.25" customHeight="1">
      <c r="A55" s="21"/>
      <c r="B55" s="22"/>
      <c r="C55" s="34"/>
      <c r="D55" s="34"/>
      <c r="E55" s="34"/>
      <c r="F55" s="34"/>
      <c r="G55" s="34"/>
      <c r="H55" s="34"/>
      <c r="I55" s="64"/>
      <c r="J55" s="34"/>
      <c r="K55" s="34"/>
      <c r="L55" s="34"/>
      <c r="M55" s="34"/>
      <c r="N55" s="34"/>
      <c r="O55" s="6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64"/>
      <c r="AA55" s="64"/>
      <c r="AB55" s="35"/>
    </row>
    <row r="56" spans="1:28" ht="21.75" customHeight="1">
      <c r="A56" s="21" t="s">
        <v>109</v>
      </c>
      <c r="B56" s="22" t="s">
        <v>150</v>
      </c>
      <c r="C56" s="34"/>
      <c r="D56" s="34"/>
      <c r="E56" s="34"/>
      <c r="F56" s="34"/>
      <c r="G56" s="34"/>
      <c r="H56" s="34"/>
      <c r="I56" s="64"/>
      <c r="J56" s="34"/>
      <c r="K56" s="34"/>
      <c r="L56" s="34"/>
      <c r="M56" s="34"/>
      <c r="N56" s="34"/>
      <c r="O56" s="6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64"/>
      <c r="AA56" s="64"/>
      <c r="AB56" s="35"/>
    </row>
    <row r="57" spans="1:28" s="10" customFormat="1" ht="21.75" customHeight="1">
      <c r="A57" s="21"/>
      <c r="B57" s="22" t="s">
        <v>83</v>
      </c>
      <c r="C57" s="34"/>
      <c r="D57" s="34"/>
      <c r="E57" s="34">
        <v>-163</v>
      </c>
      <c r="F57" s="34"/>
      <c r="G57" s="34">
        <f>SUM(E57:F57)</f>
        <v>-163</v>
      </c>
      <c r="H57" s="34"/>
      <c r="I57" s="64">
        <f>G57+D57+C57</f>
        <v>-163</v>
      </c>
      <c r="J57" s="34"/>
      <c r="K57" s="34"/>
      <c r="L57" s="34"/>
      <c r="M57" s="34"/>
      <c r="N57" s="34"/>
      <c r="O57" s="64">
        <f>SUM(I57:N57)</f>
        <v>-163</v>
      </c>
      <c r="P57" s="34"/>
      <c r="Q57" s="34"/>
      <c r="R57" s="34"/>
      <c r="S57" s="34"/>
      <c r="T57" s="34"/>
      <c r="U57" s="34">
        <f>SUM(P57:S57)</f>
        <v>0</v>
      </c>
      <c r="V57" s="34"/>
      <c r="W57" s="34"/>
      <c r="X57" s="34"/>
      <c r="Y57" s="34"/>
      <c r="Z57" s="75">
        <f>O57-Y57</f>
        <v>-163</v>
      </c>
      <c r="AA57" s="64">
        <f>SUM(Y57:Z57)</f>
        <v>-163</v>
      </c>
      <c r="AB57" s="35"/>
    </row>
    <row r="58" spans="1:28" s="12" customFormat="1" ht="21.75" customHeight="1" thickBot="1">
      <c r="A58" s="48"/>
      <c r="B58" s="49"/>
      <c r="C58" s="50"/>
      <c r="D58" s="50"/>
      <c r="E58" s="50"/>
      <c r="F58" s="50"/>
      <c r="G58" s="34"/>
      <c r="H58" s="50"/>
      <c r="I58" s="64"/>
      <c r="J58" s="50"/>
      <c r="K58" s="50"/>
      <c r="L58" s="50"/>
      <c r="M58" s="50"/>
      <c r="N58" s="50"/>
      <c r="O58" s="7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70"/>
      <c r="AA58" s="70"/>
      <c r="AB58" s="51"/>
    </row>
    <row r="59" spans="1:28" s="13" customFormat="1" ht="21.75" customHeight="1" thickBot="1">
      <c r="A59" s="52"/>
      <c r="B59" s="53" t="s">
        <v>36</v>
      </c>
      <c r="C59" s="54">
        <f t="shared" ref="C59:AA59" si="13">SUM(C55:C58)</f>
        <v>0</v>
      </c>
      <c r="D59" s="54">
        <f t="shared" si="13"/>
        <v>0</v>
      </c>
      <c r="E59" s="54">
        <f t="shared" si="13"/>
        <v>-163</v>
      </c>
      <c r="F59" s="54">
        <f t="shared" si="13"/>
        <v>0</v>
      </c>
      <c r="G59" s="54">
        <f t="shared" si="13"/>
        <v>-163</v>
      </c>
      <c r="H59" s="54">
        <f t="shared" si="13"/>
        <v>0</v>
      </c>
      <c r="I59" s="67">
        <f t="shared" si="13"/>
        <v>-163</v>
      </c>
      <c r="J59" s="54">
        <f t="shared" si="13"/>
        <v>0</v>
      </c>
      <c r="K59" s="54">
        <f t="shared" si="13"/>
        <v>0</v>
      </c>
      <c r="L59" s="54">
        <f t="shared" si="13"/>
        <v>0</v>
      </c>
      <c r="M59" s="54">
        <f t="shared" si="13"/>
        <v>0</v>
      </c>
      <c r="N59" s="54">
        <f t="shared" si="13"/>
        <v>0</v>
      </c>
      <c r="O59" s="67">
        <f t="shared" si="13"/>
        <v>-163</v>
      </c>
      <c r="P59" s="54">
        <f t="shared" si="13"/>
        <v>0</v>
      </c>
      <c r="Q59" s="54">
        <f t="shared" si="13"/>
        <v>0</v>
      </c>
      <c r="R59" s="54">
        <f t="shared" si="13"/>
        <v>0</v>
      </c>
      <c r="S59" s="54">
        <f t="shared" si="13"/>
        <v>0</v>
      </c>
      <c r="T59" s="54">
        <f t="shared" si="13"/>
        <v>0</v>
      </c>
      <c r="U59" s="54">
        <f t="shared" si="13"/>
        <v>0</v>
      </c>
      <c r="V59" s="54">
        <f t="shared" si="13"/>
        <v>0</v>
      </c>
      <c r="W59" s="54">
        <f t="shared" si="13"/>
        <v>0</v>
      </c>
      <c r="X59" s="54">
        <f t="shared" si="13"/>
        <v>0</v>
      </c>
      <c r="Y59" s="54">
        <f t="shared" si="13"/>
        <v>0</v>
      </c>
      <c r="Z59" s="67">
        <f t="shared" si="13"/>
        <v>-163</v>
      </c>
      <c r="AA59" s="67">
        <f t="shared" si="13"/>
        <v>-163</v>
      </c>
      <c r="AB59" s="55">
        <f>SUM(AB57:AB58)</f>
        <v>0</v>
      </c>
    </row>
    <row r="60" spans="1:28" s="37" customFormat="1" ht="31.5" customHeight="1" thickBot="1">
      <c r="A60" s="57" t="s">
        <v>133</v>
      </c>
      <c r="B60" s="58" t="s">
        <v>145</v>
      </c>
      <c r="C60" s="59">
        <f>C22+C27+C32+C37+C43+C54+C59</f>
        <v>-25483</v>
      </c>
      <c r="D60" s="59">
        <f t="shared" ref="D60:AB60" si="14">D22+D27+D32+D37+D43+D54+D59</f>
        <v>-4481</v>
      </c>
      <c r="E60" s="59">
        <f t="shared" si="14"/>
        <v>-4216</v>
      </c>
      <c r="F60" s="59">
        <f t="shared" si="14"/>
        <v>659</v>
      </c>
      <c r="G60" s="59">
        <f t="shared" si="14"/>
        <v>-3557</v>
      </c>
      <c r="H60" s="59">
        <f t="shared" si="14"/>
        <v>0</v>
      </c>
      <c r="I60" s="59">
        <f>I22+I27+I32+I37+I43+I54+I59</f>
        <v>-33521</v>
      </c>
      <c r="J60" s="59">
        <f t="shared" si="14"/>
        <v>0</v>
      </c>
      <c r="K60" s="59">
        <f t="shared" si="14"/>
        <v>11377</v>
      </c>
      <c r="L60" s="59">
        <f t="shared" si="14"/>
        <v>0</v>
      </c>
      <c r="M60" s="59">
        <f t="shared" si="14"/>
        <v>410</v>
      </c>
      <c r="N60" s="59">
        <f t="shared" si="14"/>
        <v>555</v>
      </c>
      <c r="O60" s="59">
        <f>O22+O27+O32+O37+O43+O54+O59</f>
        <v>-21179</v>
      </c>
      <c r="P60" s="59">
        <f t="shared" si="14"/>
        <v>0</v>
      </c>
      <c r="Q60" s="59">
        <f>Q22+Q27+Q32+Q37+Q43+Q54+Q59</f>
        <v>2633</v>
      </c>
      <c r="R60" s="59">
        <f t="shared" si="14"/>
        <v>-2633</v>
      </c>
      <c r="S60" s="59">
        <f t="shared" si="14"/>
        <v>0</v>
      </c>
      <c r="T60" s="59">
        <f t="shared" si="14"/>
        <v>0</v>
      </c>
      <c r="U60" s="59">
        <f t="shared" si="14"/>
        <v>0</v>
      </c>
      <c r="V60" s="59">
        <f t="shared" si="14"/>
        <v>0</v>
      </c>
      <c r="W60" s="59">
        <f t="shared" si="14"/>
        <v>0</v>
      </c>
      <c r="X60" s="59">
        <f t="shared" si="14"/>
        <v>0</v>
      </c>
      <c r="Y60" s="59">
        <f t="shared" si="14"/>
        <v>0</v>
      </c>
      <c r="Z60" s="59">
        <f>Z22+Z27+Z32+Z37+Z43+Z54+Z59</f>
        <v>-21179</v>
      </c>
      <c r="AA60" s="59">
        <f t="shared" si="14"/>
        <v>-21179</v>
      </c>
      <c r="AB60" s="59">
        <f t="shared" si="14"/>
        <v>0</v>
      </c>
    </row>
  </sheetData>
  <mergeCells count="14">
    <mergeCell ref="C7:I7"/>
    <mergeCell ref="P7:U7"/>
    <mergeCell ref="W7:X9"/>
    <mergeCell ref="E8:F8"/>
    <mergeCell ref="H8:H13"/>
    <mergeCell ref="W10:W11"/>
    <mergeCell ref="X10:X11"/>
    <mergeCell ref="W12:X13"/>
    <mergeCell ref="C8:C13"/>
    <mergeCell ref="Z1:AB1"/>
    <mergeCell ref="Z2:AB2"/>
    <mergeCell ref="A3:Z3"/>
    <mergeCell ref="A4:Y4"/>
    <mergeCell ref="U5:Y5"/>
  </mergeCells>
  <printOptions horizontalCentered="1" verticalCentered="1"/>
  <pageMargins left="0.19685039370078741" right="0.11811023622047245" top="0.19685039370078741" bottom="0.19685039370078741" header="0.19685039370078741" footer="0.19685039370078741"/>
  <pageSetup paperSize="9" scale="3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Munka4">
    <pageSetUpPr fitToPage="1"/>
  </sheetPr>
  <dimension ref="A1:AC52"/>
  <sheetViews>
    <sheetView view="pageBreakPreview" topLeftCell="P34" zoomScale="70" zoomScaleNormal="65" zoomScaleSheetLayoutView="70" workbookViewId="0">
      <selection activeCell="AC51" sqref="AC51"/>
    </sheetView>
  </sheetViews>
  <sheetFormatPr defaultRowHeight="18.75"/>
  <cols>
    <col min="1" max="1" width="11.5703125" style="2" customWidth="1"/>
    <col min="2" max="2" width="123.85546875" style="3" customWidth="1"/>
    <col min="3" max="3" width="13.7109375" style="4" customWidth="1"/>
    <col min="4" max="4" width="12.85546875" style="4" customWidth="1"/>
    <col min="5" max="5" width="14.85546875" style="4" customWidth="1"/>
    <col min="6" max="6" width="13.85546875" style="4" customWidth="1"/>
    <col min="7" max="7" width="13.140625" style="4" customWidth="1"/>
    <col min="8" max="8" width="12.5703125" style="4" customWidth="1"/>
    <col min="9" max="9" width="13.28515625" style="4" customWidth="1"/>
    <col min="10" max="10" width="15.140625" style="4" customWidth="1"/>
    <col min="11" max="11" width="14.140625" style="4" customWidth="1"/>
    <col min="12" max="12" width="14.85546875" style="4" customWidth="1"/>
    <col min="13" max="13" width="12.85546875" style="4" customWidth="1"/>
    <col min="14" max="14" width="15.85546875" style="4" customWidth="1"/>
    <col min="15" max="15" width="17.28515625" style="4" customWidth="1"/>
    <col min="16" max="16" width="14.7109375" style="4" customWidth="1"/>
    <col min="17" max="17" width="10.7109375" style="4" customWidth="1"/>
    <col min="18" max="18" width="13.7109375" style="4" customWidth="1"/>
    <col min="19" max="19" width="13.5703125" style="4" customWidth="1"/>
    <col min="20" max="20" width="16.140625" style="4" customWidth="1"/>
    <col min="21" max="21" width="15" style="4" customWidth="1"/>
    <col min="22" max="22" width="16" style="4" customWidth="1"/>
    <col min="23" max="23" width="12.42578125" style="4" customWidth="1"/>
    <col min="24" max="24" width="13.85546875" style="4" customWidth="1"/>
    <col min="25" max="25" width="14.7109375" style="4" customWidth="1"/>
    <col min="26" max="26" width="14.5703125" style="4" customWidth="1"/>
    <col min="27" max="27" width="16.5703125" style="4" bestFit="1" customWidth="1"/>
    <col min="28" max="28" width="14" style="6" customWidth="1"/>
    <col min="29" max="16384" width="9.140625" style="1"/>
  </cols>
  <sheetData>
    <row r="1" spans="1:28">
      <c r="A1" s="11"/>
      <c r="B1" s="14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4" t="s">
        <v>114</v>
      </c>
      <c r="AA1" s="94"/>
      <c r="AB1" s="94"/>
    </row>
    <row r="2" spans="1:28">
      <c r="A2" s="11"/>
      <c r="B2" s="14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102" t="s">
        <v>86</v>
      </c>
      <c r="AA2" s="103"/>
      <c r="AB2" s="103"/>
    </row>
    <row r="3" spans="1:28">
      <c r="A3" s="101" t="s">
        <v>81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"/>
      <c r="AB3" s="9"/>
    </row>
    <row r="4" spans="1:28" ht="54" customHeight="1">
      <c r="A4" s="104" t="s">
        <v>154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"/>
      <c r="AA4" s="10"/>
      <c r="AB4" s="9"/>
    </row>
    <row r="5" spans="1:28">
      <c r="A5" s="1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05"/>
      <c r="V5" s="105"/>
      <c r="W5" s="105"/>
      <c r="X5" s="105"/>
      <c r="Y5" s="105"/>
      <c r="Z5" s="10"/>
      <c r="AA5" s="10"/>
      <c r="AB5" s="9"/>
    </row>
    <row r="6" spans="1:28" ht="19.5" thickBot="1">
      <c r="A6" s="11"/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B6" s="15" t="s">
        <v>82</v>
      </c>
    </row>
    <row r="7" spans="1:28" ht="19.5" thickBot="1">
      <c r="A7" s="16"/>
      <c r="B7" s="17"/>
      <c r="C7" s="98" t="s">
        <v>0</v>
      </c>
      <c r="D7" s="99"/>
      <c r="E7" s="99"/>
      <c r="F7" s="99"/>
      <c r="G7" s="99"/>
      <c r="H7" s="99"/>
      <c r="I7" s="100"/>
      <c r="J7" s="18"/>
      <c r="K7" s="19"/>
      <c r="L7" s="19" t="s">
        <v>75</v>
      </c>
      <c r="M7" s="19"/>
      <c r="N7" s="19"/>
      <c r="O7" s="69"/>
      <c r="P7" s="98" t="s">
        <v>1</v>
      </c>
      <c r="Q7" s="99"/>
      <c r="R7" s="99"/>
      <c r="S7" s="99"/>
      <c r="T7" s="99"/>
      <c r="U7" s="100"/>
      <c r="V7" s="19"/>
      <c r="W7" s="88" t="s">
        <v>49</v>
      </c>
      <c r="X7" s="89"/>
      <c r="Y7" s="19"/>
      <c r="Z7" s="19"/>
      <c r="AA7" s="19"/>
      <c r="AB7" s="20"/>
    </row>
    <row r="8" spans="1:28" ht="19.5" customHeight="1" thickBot="1">
      <c r="A8" s="21"/>
      <c r="B8" s="38"/>
      <c r="C8" s="95" t="s">
        <v>149</v>
      </c>
      <c r="D8" s="21" t="s">
        <v>2</v>
      </c>
      <c r="E8" s="98" t="s">
        <v>42</v>
      </c>
      <c r="F8" s="100"/>
      <c r="G8" s="19"/>
      <c r="H8" s="95" t="s">
        <v>40</v>
      </c>
      <c r="I8" s="61" t="s">
        <v>25</v>
      </c>
      <c r="J8" s="21" t="s">
        <v>70</v>
      </c>
      <c r="K8" s="21"/>
      <c r="L8" s="21" t="s">
        <v>74</v>
      </c>
      <c r="M8" s="21"/>
      <c r="N8" s="21"/>
      <c r="O8" s="61"/>
      <c r="P8" s="23" t="s">
        <v>51</v>
      </c>
      <c r="Q8" s="21"/>
      <c r="R8" s="21"/>
      <c r="S8" s="21"/>
      <c r="T8" s="21" t="s">
        <v>3</v>
      </c>
      <c r="U8" s="21"/>
      <c r="V8" s="21" t="s">
        <v>4</v>
      </c>
      <c r="W8" s="106"/>
      <c r="X8" s="107"/>
      <c r="Y8" s="21"/>
      <c r="Z8" s="71"/>
      <c r="AA8" s="61"/>
      <c r="AB8" s="24"/>
    </row>
    <row r="9" spans="1:28" ht="21" thickBot="1">
      <c r="A9" s="21" t="s">
        <v>27</v>
      </c>
      <c r="B9" s="25" t="s">
        <v>76</v>
      </c>
      <c r="C9" s="108"/>
      <c r="D9" s="21" t="s">
        <v>5</v>
      </c>
      <c r="E9" s="21"/>
      <c r="F9" s="21"/>
      <c r="G9" s="21"/>
      <c r="H9" s="96"/>
      <c r="I9" s="61" t="s">
        <v>16</v>
      </c>
      <c r="J9" s="21" t="s">
        <v>28</v>
      </c>
      <c r="K9" s="21" t="s">
        <v>6</v>
      </c>
      <c r="L9" s="21" t="s">
        <v>50</v>
      </c>
      <c r="M9" s="21" t="s">
        <v>7</v>
      </c>
      <c r="N9" s="21" t="s">
        <v>4</v>
      </c>
      <c r="O9" s="61" t="s">
        <v>26</v>
      </c>
      <c r="P9" s="23" t="s">
        <v>52</v>
      </c>
      <c r="Q9" s="21" t="s">
        <v>55</v>
      </c>
      <c r="R9" s="21" t="s">
        <v>8</v>
      </c>
      <c r="S9" s="21" t="s">
        <v>57</v>
      </c>
      <c r="T9" s="21" t="s">
        <v>9</v>
      </c>
      <c r="U9" s="21" t="s">
        <v>32</v>
      </c>
      <c r="V9" s="21" t="s">
        <v>9</v>
      </c>
      <c r="W9" s="90"/>
      <c r="X9" s="91"/>
      <c r="Y9" s="21" t="s">
        <v>10</v>
      </c>
      <c r="Z9" s="71" t="s">
        <v>34</v>
      </c>
      <c r="AA9" s="61" t="s">
        <v>41</v>
      </c>
      <c r="AB9" s="24" t="s">
        <v>38</v>
      </c>
    </row>
    <row r="10" spans="1:28" ht="20.25">
      <c r="A10" s="21" t="s">
        <v>30</v>
      </c>
      <c r="B10" s="26" t="s">
        <v>77</v>
      </c>
      <c r="C10" s="108"/>
      <c r="D10" s="21" t="s">
        <v>11</v>
      </c>
      <c r="E10" s="21" t="s">
        <v>12</v>
      </c>
      <c r="F10" s="21" t="s">
        <v>13</v>
      </c>
      <c r="G10" s="21" t="s">
        <v>14</v>
      </c>
      <c r="H10" s="96"/>
      <c r="I10" s="61" t="s">
        <v>18</v>
      </c>
      <c r="J10" s="7" t="s">
        <v>29</v>
      </c>
      <c r="K10" s="21" t="s">
        <v>15</v>
      </c>
      <c r="L10" s="21" t="s">
        <v>45</v>
      </c>
      <c r="M10" s="21" t="s">
        <v>16</v>
      </c>
      <c r="N10" s="21" t="s">
        <v>16</v>
      </c>
      <c r="O10" s="61" t="s">
        <v>16</v>
      </c>
      <c r="P10" s="23" t="s">
        <v>53</v>
      </c>
      <c r="Q10" s="21" t="s">
        <v>56</v>
      </c>
      <c r="R10" s="21" t="s">
        <v>31</v>
      </c>
      <c r="S10" s="21" t="s">
        <v>58</v>
      </c>
      <c r="T10" s="21" t="s">
        <v>59</v>
      </c>
      <c r="U10" s="7" t="s">
        <v>33</v>
      </c>
      <c r="V10" s="21" t="s">
        <v>45</v>
      </c>
      <c r="W10" s="92" t="s">
        <v>33</v>
      </c>
      <c r="X10" s="92" t="s">
        <v>62</v>
      </c>
      <c r="Y10" s="21" t="s">
        <v>18</v>
      </c>
      <c r="Z10" s="71" t="s">
        <v>35</v>
      </c>
      <c r="AA10" s="61" t="s">
        <v>17</v>
      </c>
      <c r="AB10" s="24" t="s">
        <v>46</v>
      </c>
    </row>
    <row r="11" spans="1:28" ht="19.5" thickBot="1">
      <c r="A11" s="21"/>
      <c r="B11" s="22"/>
      <c r="C11" s="108"/>
      <c r="D11" s="21" t="s">
        <v>19</v>
      </c>
      <c r="E11" s="21" t="s">
        <v>16</v>
      </c>
      <c r="F11" s="21" t="s">
        <v>16</v>
      </c>
      <c r="G11" s="21" t="s">
        <v>20</v>
      </c>
      <c r="H11" s="96"/>
      <c r="I11" s="61" t="s">
        <v>24</v>
      </c>
      <c r="J11" s="7" t="s">
        <v>71</v>
      </c>
      <c r="K11" s="21" t="s">
        <v>43</v>
      </c>
      <c r="L11" s="21" t="s">
        <v>47</v>
      </c>
      <c r="M11" s="21" t="s">
        <v>44</v>
      </c>
      <c r="N11" s="21" t="s">
        <v>44</v>
      </c>
      <c r="O11" s="61" t="s">
        <v>18</v>
      </c>
      <c r="P11" s="23" t="s">
        <v>33</v>
      </c>
      <c r="Q11" s="21" t="s">
        <v>54</v>
      </c>
      <c r="R11" s="21" t="s">
        <v>21</v>
      </c>
      <c r="S11" s="21" t="s">
        <v>17</v>
      </c>
      <c r="T11" s="21" t="s">
        <v>22</v>
      </c>
      <c r="U11" s="21" t="s">
        <v>17</v>
      </c>
      <c r="V11" s="21" t="s">
        <v>22</v>
      </c>
      <c r="W11" s="93"/>
      <c r="X11" s="93"/>
      <c r="Y11" s="21" t="s">
        <v>66</v>
      </c>
      <c r="Z11" s="71" t="s">
        <v>67</v>
      </c>
      <c r="AA11" s="61" t="s">
        <v>18</v>
      </c>
      <c r="AB11" s="24" t="s">
        <v>39</v>
      </c>
    </row>
    <row r="12" spans="1:28">
      <c r="A12" s="21"/>
      <c r="B12" s="22"/>
      <c r="C12" s="108"/>
      <c r="D12" s="21"/>
      <c r="E12" s="21"/>
      <c r="F12" s="21"/>
      <c r="G12" s="21"/>
      <c r="H12" s="96"/>
      <c r="I12" s="61"/>
      <c r="J12" s="21" t="s">
        <v>72</v>
      </c>
      <c r="K12" s="21"/>
      <c r="L12" s="21" t="s">
        <v>18</v>
      </c>
      <c r="M12" s="21"/>
      <c r="N12" s="21"/>
      <c r="O12" s="61" t="s">
        <v>37</v>
      </c>
      <c r="P12" s="23" t="s">
        <v>54</v>
      </c>
      <c r="Q12" s="21"/>
      <c r="R12" s="21" t="s">
        <v>23</v>
      </c>
      <c r="S12" s="21" t="s">
        <v>18</v>
      </c>
      <c r="T12" s="21" t="s">
        <v>60</v>
      </c>
      <c r="U12" s="21" t="s">
        <v>18</v>
      </c>
      <c r="V12" s="21" t="s">
        <v>60</v>
      </c>
      <c r="W12" s="88" t="s">
        <v>54</v>
      </c>
      <c r="X12" s="89"/>
      <c r="Y12" s="21"/>
      <c r="Z12" s="71"/>
      <c r="AA12" s="61" t="s">
        <v>68</v>
      </c>
      <c r="AB12" s="24"/>
    </row>
    <row r="13" spans="1:28" ht="19.5" thickBot="1">
      <c r="A13" s="27"/>
      <c r="B13" s="28"/>
      <c r="C13" s="109"/>
      <c r="D13" s="27"/>
      <c r="E13" s="27"/>
      <c r="F13" s="27"/>
      <c r="G13" s="27"/>
      <c r="H13" s="97"/>
      <c r="I13" s="57"/>
      <c r="J13" s="27" t="s">
        <v>73</v>
      </c>
      <c r="K13" s="27"/>
      <c r="L13" s="27"/>
      <c r="M13" s="27"/>
      <c r="N13" s="27"/>
      <c r="O13" s="57"/>
      <c r="P13" s="29"/>
      <c r="Q13" s="27"/>
      <c r="R13" s="27"/>
      <c r="S13" s="27"/>
      <c r="T13" s="27" t="s">
        <v>61</v>
      </c>
      <c r="U13" s="21" t="s">
        <v>65</v>
      </c>
      <c r="V13" s="27" t="s">
        <v>61</v>
      </c>
      <c r="W13" s="90"/>
      <c r="X13" s="91"/>
      <c r="Y13" s="27"/>
      <c r="Z13" s="72"/>
      <c r="AA13" s="57"/>
      <c r="AB13" s="30"/>
    </row>
    <row r="14" spans="1:28" s="5" customFormat="1" ht="19.5" thickBot="1">
      <c r="A14" s="16">
        <v>1</v>
      </c>
      <c r="B14" s="31">
        <v>2</v>
      </c>
      <c r="C14" s="31">
        <f>B14+1</f>
        <v>3</v>
      </c>
      <c r="D14" s="31">
        <f t="shared" ref="D14:AB14" si="0">C14+1</f>
        <v>4</v>
      </c>
      <c r="E14" s="31">
        <f t="shared" si="0"/>
        <v>5</v>
      </c>
      <c r="F14" s="31">
        <f t="shared" si="0"/>
        <v>6</v>
      </c>
      <c r="G14" s="31">
        <f t="shared" si="0"/>
        <v>7</v>
      </c>
      <c r="H14" s="31">
        <f t="shared" si="0"/>
        <v>8</v>
      </c>
      <c r="I14" s="62">
        <f t="shared" si="0"/>
        <v>9</v>
      </c>
      <c r="J14" s="31">
        <f t="shared" si="0"/>
        <v>10</v>
      </c>
      <c r="K14" s="31">
        <f t="shared" si="0"/>
        <v>11</v>
      </c>
      <c r="L14" s="31">
        <f t="shared" si="0"/>
        <v>12</v>
      </c>
      <c r="M14" s="31">
        <f t="shared" si="0"/>
        <v>13</v>
      </c>
      <c r="N14" s="31">
        <f t="shared" si="0"/>
        <v>14</v>
      </c>
      <c r="O14" s="62">
        <f t="shared" si="0"/>
        <v>15</v>
      </c>
      <c r="P14" s="31">
        <f t="shared" si="0"/>
        <v>16</v>
      </c>
      <c r="Q14" s="31">
        <f t="shared" si="0"/>
        <v>17</v>
      </c>
      <c r="R14" s="31">
        <f t="shared" si="0"/>
        <v>18</v>
      </c>
      <c r="S14" s="31">
        <f t="shared" si="0"/>
        <v>19</v>
      </c>
      <c r="T14" s="31">
        <f t="shared" si="0"/>
        <v>20</v>
      </c>
      <c r="U14" s="31">
        <f t="shared" si="0"/>
        <v>21</v>
      </c>
      <c r="V14" s="31">
        <f t="shared" si="0"/>
        <v>22</v>
      </c>
      <c r="W14" s="31">
        <f t="shared" si="0"/>
        <v>23</v>
      </c>
      <c r="X14" s="31">
        <f t="shared" si="0"/>
        <v>24</v>
      </c>
      <c r="Y14" s="31">
        <f t="shared" si="0"/>
        <v>25</v>
      </c>
      <c r="Z14" s="73">
        <f t="shared" si="0"/>
        <v>26</v>
      </c>
      <c r="AA14" s="62">
        <f t="shared" si="0"/>
        <v>27</v>
      </c>
      <c r="AB14" s="31">
        <f t="shared" si="0"/>
        <v>28</v>
      </c>
    </row>
    <row r="15" spans="1:28" s="13" customFormat="1" ht="12" customHeight="1">
      <c r="A15" s="44"/>
      <c r="B15" s="45"/>
      <c r="C15" s="46"/>
      <c r="D15" s="46"/>
      <c r="E15" s="46"/>
      <c r="F15" s="46"/>
      <c r="G15" s="46"/>
      <c r="H15" s="46"/>
      <c r="I15" s="68"/>
      <c r="J15" s="46"/>
      <c r="K15" s="46"/>
      <c r="L15" s="46"/>
      <c r="M15" s="46"/>
      <c r="N15" s="46"/>
      <c r="O15" s="68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68"/>
      <c r="AA15" s="68"/>
      <c r="AB15" s="47"/>
    </row>
    <row r="16" spans="1:28">
      <c r="A16" s="21" t="s">
        <v>112</v>
      </c>
      <c r="B16" s="22" t="s">
        <v>119</v>
      </c>
      <c r="C16" s="34"/>
      <c r="D16" s="34"/>
      <c r="E16" s="34"/>
      <c r="F16" s="34"/>
      <c r="G16" s="34"/>
      <c r="H16" s="34"/>
      <c r="I16" s="64"/>
      <c r="J16" s="34"/>
      <c r="K16" s="34"/>
      <c r="L16" s="34"/>
      <c r="M16" s="34"/>
      <c r="N16" s="34"/>
      <c r="O16" s="6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64"/>
      <c r="AA16" s="64"/>
      <c r="AB16" s="35"/>
    </row>
    <row r="17" spans="1:29">
      <c r="A17" s="21"/>
      <c r="B17" s="22" t="s">
        <v>83</v>
      </c>
      <c r="C17" s="34"/>
      <c r="D17" s="34"/>
      <c r="E17" s="34">
        <v>-38</v>
      </c>
      <c r="F17" s="34"/>
      <c r="G17" s="34">
        <f>SUM(E17:F17)</f>
        <v>-38</v>
      </c>
      <c r="H17" s="34"/>
      <c r="I17" s="64">
        <f>G17+D17+C17</f>
        <v>-38</v>
      </c>
      <c r="J17" s="34"/>
      <c r="K17" s="34"/>
      <c r="L17" s="34"/>
      <c r="M17" s="34"/>
      <c r="N17" s="34"/>
      <c r="O17" s="64">
        <f>SUM(I17:N17)</f>
        <v>-38</v>
      </c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64">
        <f>O17-Y17</f>
        <v>-38</v>
      </c>
      <c r="AA17" s="64">
        <f>SUM(Y17:Z17)</f>
        <v>-38</v>
      </c>
      <c r="AB17" s="35"/>
    </row>
    <row r="18" spans="1:29" s="10" customFormat="1" ht="24.75" customHeight="1" thickBot="1">
      <c r="A18" s="21"/>
      <c r="B18" s="22"/>
      <c r="C18" s="34"/>
      <c r="D18" s="34"/>
      <c r="E18" s="34"/>
      <c r="F18" s="34"/>
      <c r="G18" s="34"/>
      <c r="H18" s="34"/>
      <c r="I18" s="64"/>
      <c r="J18" s="34"/>
      <c r="K18" s="34"/>
      <c r="L18" s="34"/>
      <c r="M18" s="34"/>
      <c r="N18" s="34"/>
      <c r="O18" s="6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64"/>
      <c r="AA18" s="64"/>
      <c r="AB18" s="35"/>
      <c r="AC18" s="9"/>
    </row>
    <row r="19" spans="1:29" ht="19.5" thickBot="1">
      <c r="A19" s="16"/>
      <c r="B19" s="17" t="s">
        <v>36</v>
      </c>
      <c r="C19" s="42">
        <f t="shared" ref="C19:AA19" si="1">SUM(C17:C18)</f>
        <v>0</v>
      </c>
      <c r="D19" s="42">
        <f t="shared" si="1"/>
        <v>0</v>
      </c>
      <c r="E19" s="42">
        <f t="shared" si="1"/>
        <v>-38</v>
      </c>
      <c r="F19" s="42">
        <f t="shared" si="1"/>
        <v>0</v>
      </c>
      <c r="G19" s="42">
        <f t="shared" si="1"/>
        <v>-38</v>
      </c>
      <c r="H19" s="42">
        <f t="shared" si="1"/>
        <v>0</v>
      </c>
      <c r="I19" s="42">
        <f t="shared" si="1"/>
        <v>-38</v>
      </c>
      <c r="J19" s="42">
        <f t="shared" si="1"/>
        <v>0</v>
      </c>
      <c r="K19" s="42">
        <f t="shared" si="1"/>
        <v>0</v>
      </c>
      <c r="L19" s="42">
        <f t="shared" si="1"/>
        <v>0</v>
      </c>
      <c r="M19" s="42">
        <f t="shared" si="1"/>
        <v>0</v>
      </c>
      <c r="N19" s="42">
        <f t="shared" si="1"/>
        <v>0</v>
      </c>
      <c r="O19" s="42">
        <f t="shared" si="1"/>
        <v>-38</v>
      </c>
      <c r="P19" s="42">
        <f t="shared" si="1"/>
        <v>0</v>
      </c>
      <c r="Q19" s="42">
        <f t="shared" si="1"/>
        <v>0</v>
      </c>
      <c r="R19" s="42">
        <f t="shared" si="1"/>
        <v>0</v>
      </c>
      <c r="S19" s="42">
        <f t="shared" si="1"/>
        <v>0</v>
      </c>
      <c r="T19" s="42">
        <f t="shared" si="1"/>
        <v>0</v>
      </c>
      <c r="U19" s="42">
        <f t="shared" si="1"/>
        <v>0</v>
      </c>
      <c r="V19" s="42">
        <f t="shared" si="1"/>
        <v>0</v>
      </c>
      <c r="W19" s="42">
        <f t="shared" si="1"/>
        <v>0</v>
      </c>
      <c r="X19" s="42">
        <f t="shared" si="1"/>
        <v>0</v>
      </c>
      <c r="Y19" s="42">
        <f t="shared" si="1"/>
        <v>0</v>
      </c>
      <c r="Z19" s="42">
        <f t="shared" si="1"/>
        <v>-38</v>
      </c>
      <c r="AA19" s="42">
        <f t="shared" si="1"/>
        <v>-38</v>
      </c>
      <c r="AB19" s="43">
        <v>0</v>
      </c>
    </row>
    <row r="20" spans="1:29" s="10" customFormat="1" ht="15.75" customHeight="1">
      <c r="A20" s="21"/>
      <c r="B20" s="22"/>
      <c r="C20" s="34"/>
      <c r="D20" s="34"/>
      <c r="E20" s="34"/>
      <c r="F20" s="34"/>
      <c r="G20" s="34"/>
      <c r="H20" s="34"/>
      <c r="I20" s="64"/>
      <c r="J20" s="34"/>
      <c r="K20" s="34"/>
      <c r="L20" s="34"/>
      <c r="M20" s="34"/>
      <c r="N20" s="34"/>
      <c r="O20" s="6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64"/>
      <c r="AA20" s="64"/>
      <c r="AB20" s="35"/>
      <c r="AC20" s="35"/>
    </row>
    <row r="21" spans="1:29">
      <c r="A21" s="39" t="s">
        <v>115</v>
      </c>
      <c r="B21" s="56" t="s">
        <v>121</v>
      </c>
      <c r="C21" s="34"/>
      <c r="D21" s="34"/>
      <c r="E21" s="34"/>
      <c r="F21" s="34"/>
      <c r="G21" s="34"/>
      <c r="H21" s="34"/>
      <c r="I21" s="64"/>
      <c r="J21" s="34"/>
      <c r="K21" s="34"/>
      <c r="L21" s="34"/>
      <c r="M21" s="34"/>
      <c r="N21" s="34"/>
      <c r="O21" s="6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64"/>
      <c r="AA21" s="64"/>
      <c r="AB21" s="35"/>
    </row>
    <row r="22" spans="1:29">
      <c r="A22" s="21"/>
      <c r="B22" s="22" t="s">
        <v>80</v>
      </c>
      <c r="C22" s="34"/>
      <c r="D22" s="34"/>
      <c r="E22" s="34"/>
      <c r="F22" s="34"/>
      <c r="G22" s="34">
        <f>SUM(E22:F22)</f>
        <v>0</v>
      </c>
      <c r="H22" s="34">
        <f>G22+D22+C22</f>
        <v>0</v>
      </c>
      <c r="I22" s="64">
        <f>G22+D22+C22</f>
        <v>0</v>
      </c>
      <c r="J22" s="34"/>
      <c r="K22" s="34"/>
      <c r="L22" s="34"/>
      <c r="M22" s="34">
        <v>-128</v>
      </c>
      <c r="N22" s="34"/>
      <c r="O22" s="64">
        <f>SUM(I22:N22)</f>
        <v>-128</v>
      </c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75">
        <f>O22-Y22</f>
        <v>-128</v>
      </c>
      <c r="AA22" s="64">
        <f>SUM(Y22:Z22)</f>
        <v>-128</v>
      </c>
      <c r="AB22" s="35"/>
    </row>
    <row r="23" spans="1:29" ht="19.5" thickBot="1">
      <c r="A23" s="21"/>
      <c r="B23" s="22"/>
      <c r="C23" s="34"/>
      <c r="D23" s="34"/>
      <c r="E23" s="34"/>
      <c r="F23" s="34"/>
      <c r="G23" s="34"/>
      <c r="H23" s="34"/>
      <c r="I23" s="64"/>
      <c r="J23" s="34"/>
      <c r="K23" s="34"/>
      <c r="L23" s="34"/>
      <c r="M23" s="34"/>
      <c r="N23" s="34"/>
      <c r="O23" s="6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64"/>
      <c r="AA23" s="64"/>
      <c r="AB23" s="35"/>
    </row>
    <row r="24" spans="1:29" s="36" customFormat="1" ht="19.5" thickBot="1">
      <c r="A24" s="16"/>
      <c r="B24" s="17" t="s">
        <v>36</v>
      </c>
      <c r="C24" s="42">
        <f t="shared" ref="C24:AA24" si="2">SUM(C21:C23)</f>
        <v>0</v>
      </c>
      <c r="D24" s="42">
        <f t="shared" si="2"/>
        <v>0</v>
      </c>
      <c r="E24" s="42">
        <f t="shared" si="2"/>
        <v>0</v>
      </c>
      <c r="F24" s="42">
        <f t="shared" si="2"/>
        <v>0</v>
      </c>
      <c r="G24" s="42">
        <f t="shared" si="2"/>
        <v>0</v>
      </c>
      <c r="H24" s="42">
        <f t="shared" si="2"/>
        <v>0</v>
      </c>
      <c r="I24" s="65">
        <f t="shared" si="2"/>
        <v>0</v>
      </c>
      <c r="J24" s="42">
        <f t="shared" si="2"/>
        <v>0</v>
      </c>
      <c r="K24" s="42">
        <f t="shared" si="2"/>
        <v>0</v>
      </c>
      <c r="L24" s="42">
        <f t="shared" si="2"/>
        <v>0</v>
      </c>
      <c r="M24" s="42">
        <f t="shared" si="2"/>
        <v>-128</v>
      </c>
      <c r="N24" s="42">
        <f t="shared" si="2"/>
        <v>0</v>
      </c>
      <c r="O24" s="65">
        <f t="shared" si="2"/>
        <v>-128</v>
      </c>
      <c r="P24" s="42">
        <f t="shared" si="2"/>
        <v>0</v>
      </c>
      <c r="Q24" s="42">
        <f t="shared" si="2"/>
        <v>0</v>
      </c>
      <c r="R24" s="42">
        <f t="shared" si="2"/>
        <v>0</v>
      </c>
      <c r="S24" s="42">
        <f t="shared" si="2"/>
        <v>0</v>
      </c>
      <c r="T24" s="42">
        <f t="shared" si="2"/>
        <v>0</v>
      </c>
      <c r="U24" s="42">
        <f t="shared" si="2"/>
        <v>0</v>
      </c>
      <c r="V24" s="42">
        <f t="shared" si="2"/>
        <v>0</v>
      </c>
      <c r="W24" s="42">
        <f t="shared" si="2"/>
        <v>0</v>
      </c>
      <c r="X24" s="42">
        <f t="shared" si="2"/>
        <v>0</v>
      </c>
      <c r="Y24" s="42">
        <f t="shared" si="2"/>
        <v>0</v>
      </c>
      <c r="Z24" s="65">
        <f t="shared" si="2"/>
        <v>-128</v>
      </c>
      <c r="AA24" s="65">
        <f t="shared" si="2"/>
        <v>-128</v>
      </c>
      <c r="AB24" s="43">
        <v>0</v>
      </c>
    </row>
    <row r="25" spans="1:29" s="13" customFormat="1" ht="12.75" customHeight="1">
      <c r="A25" s="44"/>
      <c r="B25" s="45"/>
      <c r="C25" s="46"/>
      <c r="D25" s="44"/>
      <c r="E25" s="46"/>
      <c r="F25" s="44"/>
      <c r="G25" s="44"/>
      <c r="H25" s="44"/>
      <c r="I25" s="66"/>
      <c r="J25" s="44"/>
      <c r="K25" s="44"/>
      <c r="L25" s="44"/>
      <c r="M25" s="44"/>
      <c r="N25" s="46"/>
      <c r="O25" s="68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66"/>
      <c r="AA25" s="68"/>
      <c r="AB25" s="47"/>
    </row>
    <row r="26" spans="1:29">
      <c r="A26" s="21" t="s">
        <v>117</v>
      </c>
      <c r="B26" s="22" t="s">
        <v>123</v>
      </c>
      <c r="C26" s="34"/>
      <c r="D26" s="34"/>
      <c r="E26" s="34"/>
      <c r="F26" s="34"/>
      <c r="G26" s="34"/>
      <c r="H26" s="34"/>
      <c r="I26" s="64"/>
      <c r="J26" s="34"/>
      <c r="K26" s="34"/>
      <c r="L26" s="34"/>
      <c r="M26" s="34"/>
      <c r="N26" s="34"/>
      <c r="O26" s="6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64"/>
      <c r="AA26" s="64"/>
      <c r="AB26" s="35"/>
    </row>
    <row r="27" spans="1:29" s="10" customFormat="1" ht="21" customHeight="1">
      <c r="A27" s="21"/>
      <c r="B27" s="22" t="s">
        <v>80</v>
      </c>
      <c r="C27" s="34"/>
      <c r="D27" s="34"/>
      <c r="E27" s="34"/>
      <c r="F27" s="34"/>
      <c r="G27" s="34">
        <f>SUM(E27:F27)</f>
        <v>0</v>
      </c>
      <c r="H27" s="34"/>
      <c r="I27" s="64">
        <f>G27+D27+C27</f>
        <v>0</v>
      </c>
      <c r="J27" s="34"/>
      <c r="K27" s="34"/>
      <c r="L27" s="34"/>
      <c r="M27" s="34">
        <v>3683</v>
      </c>
      <c r="N27" s="34"/>
      <c r="O27" s="64">
        <f>SUM(I27:N27)</f>
        <v>3683</v>
      </c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75">
        <f>O27-Y27</f>
        <v>3683</v>
      </c>
      <c r="AA27" s="64">
        <f>SUM(Y27:Z27)</f>
        <v>3683</v>
      </c>
      <c r="AB27" s="35"/>
    </row>
    <row r="28" spans="1:29" s="10" customFormat="1" ht="21" customHeight="1" thickBot="1">
      <c r="A28" s="21"/>
      <c r="B28" s="22"/>
      <c r="C28" s="34"/>
      <c r="D28" s="34"/>
      <c r="E28" s="34"/>
      <c r="F28" s="34"/>
      <c r="G28" s="34"/>
      <c r="H28" s="34"/>
      <c r="I28" s="64"/>
      <c r="J28" s="34"/>
      <c r="K28" s="34"/>
      <c r="L28" s="34"/>
      <c r="M28" s="34"/>
      <c r="N28" s="34"/>
      <c r="O28" s="6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64"/>
      <c r="AA28" s="64"/>
      <c r="AB28" s="35"/>
    </row>
    <row r="29" spans="1:29" s="13" customFormat="1" ht="21.75" customHeight="1" thickBot="1">
      <c r="A29" s="52"/>
      <c r="B29" s="53" t="s">
        <v>36</v>
      </c>
      <c r="C29" s="54">
        <f t="shared" ref="C29:AA29" si="3">SUM(C27:C28)</f>
        <v>0</v>
      </c>
      <c r="D29" s="54">
        <f t="shared" si="3"/>
        <v>0</v>
      </c>
      <c r="E29" s="54">
        <f t="shared" si="3"/>
        <v>0</v>
      </c>
      <c r="F29" s="54">
        <f t="shared" si="3"/>
        <v>0</v>
      </c>
      <c r="G29" s="54">
        <f t="shared" si="3"/>
        <v>0</v>
      </c>
      <c r="H29" s="54">
        <f t="shared" si="3"/>
        <v>0</v>
      </c>
      <c r="I29" s="67">
        <f t="shared" si="3"/>
        <v>0</v>
      </c>
      <c r="J29" s="54">
        <f t="shared" si="3"/>
        <v>0</v>
      </c>
      <c r="K29" s="54">
        <f t="shared" si="3"/>
        <v>0</v>
      </c>
      <c r="L29" s="54">
        <f t="shared" si="3"/>
        <v>0</v>
      </c>
      <c r="M29" s="54">
        <f t="shared" si="3"/>
        <v>3683</v>
      </c>
      <c r="N29" s="54">
        <f t="shared" si="3"/>
        <v>0</v>
      </c>
      <c r="O29" s="67">
        <f t="shared" si="3"/>
        <v>3683</v>
      </c>
      <c r="P29" s="54">
        <f t="shared" si="3"/>
        <v>0</v>
      </c>
      <c r="Q29" s="54">
        <f t="shared" si="3"/>
        <v>0</v>
      </c>
      <c r="R29" s="54">
        <f t="shared" si="3"/>
        <v>0</v>
      </c>
      <c r="S29" s="54">
        <f t="shared" si="3"/>
        <v>0</v>
      </c>
      <c r="T29" s="54">
        <f t="shared" si="3"/>
        <v>0</v>
      </c>
      <c r="U29" s="54">
        <f t="shared" si="3"/>
        <v>0</v>
      </c>
      <c r="V29" s="54">
        <f t="shared" si="3"/>
        <v>0</v>
      </c>
      <c r="W29" s="54">
        <f t="shared" si="3"/>
        <v>0</v>
      </c>
      <c r="X29" s="54">
        <f t="shared" si="3"/>
        <v>0</v>
      </c>
      <c r="Y29" s="54">
        <f t="shared" si="3"/>
        <v>0</v>
      </c>
      <c r="Z29" s="67">
        <f t="shared" si="3"/>
        <v>3683</v>
      </c>
      <c r="AA29" s="67">
        <f t="shared" si="3"/>
        <v>3683</v>
      </c>
      <c r="AB29" s="55">
        <f>SUM(AB25:AB28)</f>
        <v>0</v>
      </c>
    </row>
    <row r="30" spans="1:29" s="13" customFormat="1" ht="12" customHeight="1">
      <c r="A30" s="44"/>
      <c r="B30" s="45"/>
      <c r="C30" s="46"/>
      <c r="D30" s="46"/>
      <c r="E30" s="46"/>
      <c r="F30" s="46"/>
      <c r="G30" s="46"/>
      <c r="H30" s="46"/>
      <c r="I30" s="68"/>
      <c r="J30" s="46"/>
      <c r="K30" s="46"/>
      <c r="L30" s="46"/>
      <c r="M30" s="46"/>
      <c r="N30" s="46"/>
      <c r="O30" s="68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68"/>
      <c r="AA30" s="68"/>
      <c r="AB30" s="47"/>
    </row>
    <row r="31" spans="1:29">
      <c r="A31" s="21" t="s">
        <v>118</v>
      </c>
      <c r="B31" s="22" t="s">
        <v>126</v>
      </c>
      <c r="C31" s="34"/>
      <c r="D31" s="34"/>
      <c r="E31" s="34"/>
      <c r="F31" s="34"/>
      <c r="G31" s="34"/>
      <c r="H31" s="34"/>
      <c r="I31" s="64"/>
      <c r="J31" s="34"/>
      <c r="K31" s="34"/>
      <c r="L31" s="34"/>
      <c r="M31" s="34"/>
      <c r="N31" s="34"/>
      <c r="O31" s="6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64"/>
      <c r="AA31" s="64"/>
      <c r="AB31" s="35"/>
    </row>
    <row r="32" spans="1:29" s="10" customFormat="1" ht="24.75" customHeight="1">
      <c r="A32" s="21"/>
      <c r="B32" s="22" t="s">
        <v>79</v>
      </c>
      <c r="C32" s="34"/>
      <c r="D32" s="34"/>
      <c r="E32" s="34"/>
      <c r="F32" s="34"/>
      <c r="G32" s="34">
        <f>SUM(E32:F32)</f>
        <v>0</v>
      </c>
      <c r="H32" s="34"/>
      <c r="I32" s="64">
        <f>C32+D32+G32</f>
        <v>0</v>
      </c>
      <c r="J32" s="34"/>
      <c r="K32" s="34"/>
      <c r="L32" s="34"/>
      <c r="M32" s="34">
        <v>-3787</v>
      </c>
      <c r="N32" s="34"/>
      <c r="O32" s="64">
        <f>SUM(I32:N32)</f>
        <v>-3787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64">
        <f>O32-Y32</f>
        <v>-3787</v>
      </c>
      <c r="AA32" s="64">
        <f>SUM(Y32:Z32)</f>
        <v>-3787</v>
      </c>
      <c r="AB32" s="35"/>
    </row>
    <row r="33" spans="1:29" s="10" customFormat="1" ht="24.75" customHeight="1" thickBot="1">
      <c r="A33" s="21"/>
      <c r="B33" s="22"/>
      <c r="C33" s="34"/>
      <c r="D33" s="34"/>
      <c r="E33" s="34"/>
      <c r="F33" s="34"/>
      <c r="G33" s="34"/>
      <c r="H33" s="34"/>
      <c r="I33" s="64"/>
      <c r="J33" s="34"/>
      <c r="K33" s="34"/>
      <c r="L33" s="34"/>
      <c r="M33" s="34"/>
      <c r="N33" s="34"/>
      <c r="O33" s="6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64"/>
      <c r="AA33" s="64"/>
      <c r="AB33" s="35"/>
      <c r="AC33" s="9"/>
    </row>
    <row r="34" spans="1:29" ht="19.5" thickBot="1">
      <c r="A34" s="16"/>
      <c r="B34" s="17" t="s">
        <v>36</v>
      </c>
      <c r="C34" s="42">
        <f t="shared" ref="C34:AA34" si="4">SUM(C32:C32)</f>
        <v>0</v>
      </c>
      <c r="D34" s="42">
        <f t="shared" si="4"/>
        <v>0</v>
      </c>
      <c r="E34" s="42">
        <f t="shared" si="4"/>
        <v>0</v>
      </c>
      <c r="F34" s="42">
        <f t="shared" si="4"/>
        <v>0</v>
      </c>
      <c r="G34" s="42">
        <f t="shared" si="4"/>
        <v>0</v>
      </c>
      <c r="H34" s="42">
        <f t="shared" si="4"/>
        <v>0</v>
      </c>
      <c r="I34" s="65">
        <f t="shared" si="4"/>
        <v>0</v>
      </c>
      <c r="J34" s="42">
        <f t="shared" si="4"/>
        <v>0</v>
      </c>
      <c r="K34" s="42">
        <f t="shared" si="4"/>
        <v>0</v>
      </c>
      <c r="L34" s="42">
        <f t="shared" si="4"/>
        <v>0</v>
      </c>
      <c r="M34" s="42">
        <f t="shared" si="4"/>
        <v>-3787</v>
      </c>
      <c r="N34" s="42">
        <f t="shared" si="4"/>
        <v>0</v>
      </c>
      <c r="O34" s="65">
        <f t="shared" si="4"/>
        <v>-3787</v>
      </c>
      <c r="P34" s="42">
        <f t="shared" si="4"/>
        <v>0</v>
      </c>
      <c r="Q34" s="42">
        <f t="shared" si="4"/>
        <v>0</v>
      </c>
      <c r="R34" s="42">
        <f t="shared" si="4"/>
        <v>0</v>
      </c>
      <c r="S34" s="42">
        <f t="shared" si="4"/>
        <v>0</v>
      </c>
      <c r="T34" s="42">
        <f t="shared" si="4"/>
        <v>0</v>
      </c>
      <c r="U34" s="42">
        <f t="shared" si="4"/>
        <v>0</v>
      </c>
      <c r="V34" s="42">
        <f t="shared" si="4"/>
        <v>0</v>
      </c>
      <c r="W34" s="42">
        <f t="shared" si="4"/>
        <v>0</v>
      </c>
      <c r="X34" s="42">
        <f t="shared" si="4"/>
        <v>0</v>
      </c>
      <c r="Y34" s="42">
        <f t="shared" si="4"/>
        <v>0</v>
      </c>
      <c r="Z34" s="65">
        <f t="shared" si="4"/>
        <v>-3787</v>
      </c>
      <c r="AA34" s="65">
        <f t="shared" si="4"/>
        <v>-3787</v>
      </c>
      <c r="AB34" s="43">
        <v>0</v>
      </c>
    </row>
    <row r="35" spans="1:29" s="13" customFormat="1" ht="12" customHeight="1">
      <c r="A35" s="44"/>
      <c r="B35" s="45"/>
      <c r="C35" s="46"/>
      <c r="D35" s="44"/>
      <c r="E35" s="46"/>
      <c r="F35" s="44"/>
      <c r="G35" s="44"/>
      <c r="H35" s="44"/>
      <c r="I35" s="66"/>
      <c r="J35" s="44"/>
      <c r="K35" s="44"/>
      <c r="L35" s="44"/>
      <c r="M35" s="44"/>
      <c r="N35" s="46"/>
      <c r="O35" s="68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66"/>
      <c r="AA35" s="68"/>
      <c r="AB35" s="47"/>
    </row>
    <row r="36" spans="1:29">
      <c r="A36" s="21" t="s">
        <v>120</v>
      </c>
      <c r="B36" s="22" t="s">
        <v>129</v>
      </c>
      <c r="C36" s="34"/>
      <c r="D36" s="34"/>
      <c r="E36" s="34"/>
      <c r="F36" s="34"/>
      <c r="G36" s="34"/>
      <c r="H36" s="34"/>
      <c r="I36" s="64"/>
      <c r="J36" s="34"/>
      <c r="K36" s="34"/>
      <c r="L36" s="34"/>
      <c r="M36" s="34"/>
      <c r="N36" s="34"/>
      <c r="O36" s="6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64"/>
      <c r="AA36" s="64"/>
      <c r="AB36" s="35"/>
    </row>
    <row r="37" spans="1:29">
      <c r="A37" s="21"/>
      <c r="B37" s="22" t="s">
        <v>131</v>
      </c>
      <c r="C37" s="34"/>
      <c r="D37" s="34"/>
      <c r="E37" s="34">
        <v>990</v>
      </c>
      <c r="F37" s="34"/>
      <c r="G37" s="34">
        <f>SUM(E37:F37)</f>
        <v>990</v>
      </c>
      <c r="H37" s="34"/>
      <c r="I37" s="64">
        <f>G37+D37+C37</f>
        <v>990</v>
      </c>
      <c r="J37" s="34"/>
      <c r="K37" s="34"/>
      <c r="L37" s="34"/>
      <c r="M37" s="34"/>
      <c r="N37" s="34"/>
      <c r="O37" s="64">
        <f>SUM(I37:N37)</f>
        <v>990</v>
      </c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75">
        <f>O37-Y37</f>
        <v>990</v>
      </c>
      <c r="AA37" s="64">
        <f>SUM(Y37:Z37)</f>
        <v>990</v>
      </c>
      <c r="AB37" s="35"/>
    </row>
    <row r="38" spans="1:29">
      <c r="A38" s="21"/>
      <c r="B38" s="22" t="s">
        <v>128</v>
      </c>
      <c r="C38" s="34"/>
      <c r="D38" s="34"/>
      <c r="E38" s="34">
        <v>156</v>
      </c>
      <c r="F38" s="34"/>
      <c r="G38" s="34">
        <f>SUM(E38:F38)</f>
        <v>156</v>
      </c>
      <c r="H38" s="34"/>
      <c r="I38" s="64">
        <f>G38+D38+C38</f>
        <v>156</v>
      </c>
      <c r="J38" s="34"/>
      <c r="K38" s="34"/>
      <c r="L38" s="34"/>
      <c r="M38" s="34"/>
      <c r="N38" s="34"/>
      <c r="O38" s="64">
        <f>SUM(I38:N38)</f>
        <v>156</v>
      </c>
      <c r="P38" s="34"/>
      <c r="Q38" s="34"/>
      <c r="R38" s="34"/>
      <c r="S38" s="34"/>
      <c r="T38" s="34"/>
      <c r="U38" s="34"/>
      <c r="V38" s="34"/>
      <c r="W38" s="34"/>
      <c r="X38" s="34"/>
      <c r="Y38" s="34">
        <f>SUM(U38:X38)</f>
        <v>0</v>
      </c>
      <c r="Z38" s="75">
        <f>O38-Y38</f>
        <v>156</v>
      </c>
      <c r="AA38" s="64">
        <f>SUM(Y38:Z38)</f>
        <v>156</v>
      </c>
      <c r="AB38" s="35"/>
    </row>
    <row r="39" spans="1:29" s="83" customFormat="1" ht="21" customHeight="1" thickBot="1">
      <c r="A39" s="77"/>
      <c r="B39" s="78"/>
      <c r="C39" s="79"/>
      <c r="D39" s="79"/>
      <c r="E39" s="79"/>
      <c r="F39" s="79"/>
      <c r="G39" s="79"/>
      <c r="H39" s="79"/>
      <c r="I39" s="80"/>
      <c r="J39" s="79"/>
      <c r="K39" s="79"/>
      <c r="L39" s="79"/>
      <c r="M39" s="79"/>
      <c r="N39" s="79"/>
      <c r="O39" s="80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81"/>
      <c r="AA39" s="80"/>
      <c r="AB39" s="82"/>
    </row>
    <row r="40" spans="1:29" s="13" customFormat="1" ht="21.75" customHeight="1" thickBot="1">
      <c r="A40" s="52"/>
      <c r="B40" s="53" t="s">
        <v>36</v>
      </c>
      <c r="C40" s="54">
        <f t="shared" ref="C40:AA40" si="5">SUM(C37:C39)</f>
        <v>0</v>
      </c>
      <c r="D40" s="54">
        <f t="shared" si="5"/>
        <v>0</v>
      </c>
      <c r="E40" s="54">
        <f t="shared" si="5"/>
        <v>1146</v>
      </c>
      <c r="F40" s="54">
        <f t="shared" si="5"/>
        <v>0</v>
      </c>
      <c r="G40" s="54">
        <f t="shared" si="5"/>
        <v>1146</v>
      </c>
      <c r="H40" s="54">
        <f t="shared" si="5"/>
        <v>0</v>
      </c>
      <c r="I40" s="67">
        <f t="shared" si="5"/>
        <v>1146</v>
      </c>
      <c r="J40" s="54">
        <f t="shared" si="5"/>
        <v>0</v>
      </c>
      <c r="K40" s="54">
        <f t="shared" si="5"/>
        <v>0</v>
      </c>
      <c r="L40" s="54">
        <f t="shared" si="5"/>
        <v>0</v>
      </c>
      <c r="M40" s="54">
        <f t="shared" si="5"/>
        <v>0</v>
      </c>
      <c r="N40" s="54">
        <f t="shared" si="5"/>
        <v>0</v>
      </c>
      <c r="O40" s="67">
        <f t="shared" si="5"/>
        <v>1146</v>
      </c>
      <c r="P40" s="54">
        <f t="shared" si="5"/>
        <v>0</v>
      </c>
      <c r="Q40" s="54">
        <f t="shared" si="5"/>
        <v>0</v>
      </c>
      <c r="R40" s="54">
        <f t="shared" si="5"/>
        <v>0</v>
      </c>
      <c r="S40" s="54">
        <f t="shared" si="5"/>
        <v>0</v>
      </c>
      <c r="T40" s="54">
        <f t="shared" si="5"/>
        <v>0</v>
      </c>
      <c r="U40" s="54">
        <f t="shared" si="5"/>
        <v>0</v>
      </c>
      <c r="V40" s="54">
        <f t="shared" si="5"/>
        <v>0</v>
      </c>
      <c r="W40" s="54">
        <f t="shared" si="5"/>
        <v>0</v>
      </c>
      <c r="X40" s="54">
        <f t="shared" si="5"/>
        <v>0</v>
      </c>
      <c r="Y40" s="54">
        <f t="shared" si="5"/>
        <v>0</v>
      </c>
      <c r="Z40" s="67">
        <f t="shared" si="5"/>
        <v>1146</v>
      </c>
      <c r="AA40" s="67">
        <f t="shared" si="5"/>
        <v>1146</v>
      </c>
      <c r="AB40" s="55">
        <f>SUM(AB38:AB39)</f>
        <v>0</v>
      </c>
    </row>
    <row r="41" spans="1:29" s="10" customFormat="1" ht="21" customHeight="1">
      <c r="A41" s="21" t="s">
        <v>122</v>
      </c>
      <c r="B41" s="22" t="s">
        <v>130</v>
      </c>
      <c r="C41" s="34"/>
      <c r="D41" s="34"/>
      <c r="E41" s="34"/>
      <c r="F41" s="34"/>
      <c r="G41" s="34"/>
      <c r="H41" s="34"/>
      <c r="I41" s="64"/>
      <c r="J41" s="34"/>
      <c r="K41" s="34"/>
      <c r="L41" s="34"/>
      <c r="M41" s="34"/>
      <c r="N41" s="34"/>
      <c r="O41" s="6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75"/>
      <c r="AA41" s="64"/>
      <c r="AB41" s="35"/>
    </row>
    <row r="42" spans="1:29" s="10" customFormat="1" ht="21" customHeight="1">
      <c r="A42" s="21"/>
      <c r="B42" s="22" t="s">
        <v>110</v>
      </c>
      <c r="C42" s="34">
        <v>11760</v>
      </c>
      <c r="D42" s="34"/>
      <c r="E42" s="34"/>
      <c r="F42" s="34"/>
      <c r="G42" s="34">
        <f t="shared" ref="G42:G49" si="6">SUM(E42:F42)</f>
        <v>0</v>
      </c>
      <c r="H42" s="34"/>
      <c r="I42" s="64">
        <f t="shared" ref="I42:I49" si="7">G42+D42+C42</f>
        <v>11760</v>
      </c>
      <c r="J42" s="34"/>
      <c r="K42" s="34"/>
      <c r="L42" s="34"/>
      <c r="M42" s="34"/>
      <c r="N42" s="34"/>
      <c r="O42" s="64">
        <f t="shared" ref="O42:O49" si="8">SUM(I42:N42)</f>
        <v>11760</v>
      </c>
      <c r="P42" s="34"/>
      <c r="Q42" s="34"/>
      <c r="R42" s="34"/>
      <c r="S42" s="34"/>
      <c r="T42" s="34"/>
      <c r="U42" s="34">
        <f t="shared" ref="U42:U49" si="9">SUM(P42:S42)</f>
        <v>0</v>
      </c>
      <c r="V42" s="34"/>
      <c r="W42" s="34"/>
      <c r="X42" s="34"/>
      <c r="Y42" s="34"/>
      <c r="Z42" s="75">
        <f t="shared" ref="Z42:Z49" si="10">O42-Y42</f>
        <v>11760</v>
      </c>
      <c r="AA42" s="64">
        <f t="shared" ref="AA42:AA49" si="11">SUM(Y42:Z42)</f>
        <v>11760</v>
      </c>
      <c r="AB42" s="35"/>
    </row>
    <row r="43" spans="1:29" s="10" customFormat="1" ht="21" customHeight="1">
      <c r="A43" s="21"/>
      <c r="B43" s="22" t="s">
        <v>78</v>
      </c>
      <c r="C43" s="34">
        <v>4840</v>
      </c>
      <c r="D43" s="34"/>
      <c r="E43" s="34"/>
      <c r="F43" s="34"/>
      <c r="G43" s="34">
        <f t="shared" si="6"/>
        <v>0</v>
      </c>
      <c r="H43" s="34"/>
      <c r="I43" s="64">
        <f t="shared" si="7"/>
        <v>4840</v>
      </c>
      <c r="J43" s="34"/>
      <c r="K43" s="34"/>
      <c r="L43" s="34"/>
      <c r="M43" s="34"/>
      <c r="N43" s="34"/>
      <c r="O43" s="64">
        <f t="shared" si="8"/>
        <v>4840</v>
      </c>
      <c r="P43" s="34"/>
      <c r="Q43" s="34"/>
      <c r="R43" s="34"/>
      <c r="S43" s="34"/>
      <c r="T43" s="34"/>
      <c r="U43" s="34">
        <f t="shared" si="9"/>
        <v>0</v>
      </c>
      <c r="V43" s="34"/>
      <c r="W43" s="34"/>
      <c r="X43" s="34"/>
      <c r="Y43" s="34"/>
      <c r="Z43" s="75">
        <f t="shared" si="10"/>
        <v>4840</v>
      </c>
      <c r="AA43" s="64">
        <f t="shared" si="11"/>
        <v>4840</v>
      </c>
      <c r="AB43" s="35"/>
    </row>
    <row r="44" spans="1:29" s="10" customFormat="1" ht="21" customHeight="1">
      <c r="A44" s="21"/>
      <c r="B44" s="22" t="s">
        <v>128</v>
      </c>
      <c r="C44" s="34">
        <v>4600</v>
      </c>
      <c r="D44" s="34"/>
      <c r="E44" s="34"/>
      <c r="F44" s="34"/>
      <c r="G44" s="34">
        <f t="shared" si="6"/>
        <v>0</v>
      </c>
      <c r="H44" s="34"/>
      <c r="I44" s="64">
        <f t="shared" si="7"/>
        <v>4600</v>
      </c>
      <c r="J44" s="34"/>
      <c r="K44" s="34"/>
      <c r="L44" s="34"/>
      <c r="M44" s="34"/>
      <c r="N44" s="34"/>
      <c r="O44" s="64">
        <f t="shared" si="8"/>
        <v>4600</v>
      </c>
      <c r="P44" s="34"/>
      <c r="Q44" s="34"/>
      <c r="R44" s="34"/>
      <c r="S44" s="34"/>
      <c r="T44" s="34"/>
      <c r="U44" s="34">
        <f t="shared" si="9"/>
        <v>0</v>
      </c>
      <c r="V44" s="34"/>
      <c r="W44" s="34"/>
      <c r="X44" s="34"/>
      <c r="Y44" s="34"/>
      <c r="Z44" s="75">
        <f t="shared" si="10"/>
        <v>4600</v>
      </c>
      <c r="AA44" s="64">
        <f t="shared" si="11"/>
        <v>4600</v>
      </c>
      <c r="AB44" s="35"/>
    </row>
    <row r="45" spans="1:29" s="10" customFormat="1" ht="21" customHeight="1">
      <c r="A45" s="21"/>
      <c r="B45" s="22" t="s">
        <v>79</v>
      </c>
      <c r="C45" s="34">
        <v>6280</v>
      </c>
      <c r="D45" s="34"/>
      <c r="E45" s="34"/>
      <c r="F45" s="34"/>
      <c r="G45" s="34">
        <f t="shared" si="6"/>
        <v>0</v>
      </c>
      <c r="H45" s="34"/>
      <c r="I45" s="64">
        <f t="shared" si="7"/>
        <v>6280</v>
      </c>
      <c r="J45" s="34"/>
      <c r="K45" s="34"/>
      <c r="L45" s="34"/>
      <c r="M45" s="34"/>
      <c r="N45" s="34"/>
      <c r="O45" s="64">
        <f t="shared" si="8"/>
        <v>6280</v>
      </c>
      <c r="P45" s="34"/>
      <c r="Q45" s="34"/>
      <c r="R45" s="34"/>
      <c r="S45" s="34"/>
      <c r="T45" s="34"/>
      <c r="U45" s="34">
        <f t="shared" si="9"/>
        <v>0</v>
      </c>
      <c r="V45" s="34"/>
      <c r="W45" s="34"/>
      <c r="X45" s="34"/>
      <c r="Y45" s="34"/>
      <c r="Z45" s="75">
        <f t="shared" si="10"/>
        <v>6280</v>
      </c>
      <c r="AA45" s="64">
        <f t="shared" si="11"/>
        <v>6280</v>
      </c>
      <c r="AB45" s="35"/>
    </row>
    <row r="46" spans="1:29" s="10" customFormat="1" ht="21" customHeight="1">
      <c r="A46" s="21"/>
      <c r="B46" s="22" t="s">
        <v>85</v>
      </c>
      <c r="C46" s="34">
        <v>4320</v>
      </c>
      <c r="D46" s="34"/>
      <c r="E46" s="34"/>
      <c r="F46" s="34"/>
      <c r="G46" s="34">
        <f t="shared" si="6"/>
        <v>0</v>
      </c>
      <c r="H46" s="34"/>
      <c r="I46" s="64">
        <f t="shared" si="7"/>
        <v>4320</v>
      </c>
      <c r="J46" s="34"/>
      <c r="K46" s="34"/>
      <c r="L46" s="34"/>
      <c r="M46" s="34"/>
      <c r="N46" s="34"/>
      <c r="O46" s="64">
        <f t="shared" si="8"/>
        <v>4320</v>
      </c>
      <c r="P46" s="34"/>
      <c r="Q46" s="34"/>
      <c r="R46" s="34"/>
      <c r="S46" s="34"/>
      <c r="T46" s="34"/>
      <c r="U46" s="34">
        <f t="shared" si="9"/>
        <v>0</v>
      </c>
      <c r="V46" s="34"/>
      <c r="W46" s="34"/>
      <c r="X46" s="34"/>
      <c r="Y46" s="34"/>
      <c r="Z46" s="75">
        <f t="shared" si="10"/>
        <v>4320</v>
      </c>
      <c r="AA46" s="64">
        <f t="shared" si="11"/>
        <v>4320</v>
      </c>
      <c r="AB46" s="35"/>
    </row>
    <row r="47" spans="1:29" s="10" customFormat="1" ht="21" customHeight="1">
      <c r="A47" s="21"/>
      <c r="B47" s="22" t="s">
        <v>80</v>
      </c>
      <c r="C47" s="34">
        <v>5000</v>
      </c>
      <c r="D47" s="34"/>
      <c r="E47" s="34"/>
      <c r="F47" s="34"/>
      <c r="G47" s="34">
        <f t="shared" si="6"/>
        <v>0</v>
      </c>
      <c r="H47" s="34"/>
      <c r="I47" s="64">
        <f t="shared" si="7"/>
        <v>5000</v>
      </c>
      <c r="J47" s="34"/>
      <c r="K47" s="34"/>
      <c r="L47" s="34"/>
      <c r="M47" s="34"/>
      <c r="N47" s="34"/>
      <c r="O47" s="64">
        <f t="shared" si="8"/>
        <v>5000</v>
      </c>
      <c r="P47" s="34"/>
      <c r="Q47" s="34"/>
      <c r="R47" s="34"/>
      <c r="S47" s="34"/>
      <c r="T47" s="34"/>
      <c r="U47" s="34">
        <f t="shared" si="9"/>
        <v>0</v>
      </c>
      <c r="V47" s="34"/>
      <c r="W47" s="34"/>
      <c r="X47" s="34"/>
      <c r="Y47" s="34"/>
      <c r="Z47" s="75">
        <f t="shared" si="10"/>
        <v>5000</v>
      </c>
      <c r="AA47" s="64">
        <f t="shared" si="11"/>
        <v>5000</v>
      </c>
      <c r="AB47" s="35"/>
    </row>
    <row r="48" spans="1:29" s="10" customFormat="1" ht="21" customHeight="1">
      <c r="A48" s="21"/>
      <c r="B48" s="22" t="s">
        <v>124</v>
      </c>
      <c r="C48" s="34">
        <v>320</v>
      </c>
      <c r="D48" s="34"/>
      <c r="E48" s="34"/>
      <c r="F48" s="34"/>
      <c r="G48" s="34">
        <f t="shared" si="6"/>
        <v>0</v>
      </c>
      <c r="H48" s="34"/>
      <c r="I48" s="64">
        <f t="shared" si="7"/>
        <v>320</v>
      </c>
      <c r="J48" s="34"/>
      <c r="K48" s="34"/>
      <c r="L48" s="34"/>
      <c r="M48" s="34"/>
      <c r="N48" s="34"/>
      <c r="O48" s="64">
        <f t="shared" si="8"/>
        <v>320</v>
      </c>
      <c r="P48" s="34"/>
      <c r="Q48" s="34"/>
      <c r="R48" s="34"/>
      <c r="S48" s="34"/>
      <c r="T48" s="34"/>
      <c r="U48" s="34">
        <f t="shared" si="9"/>
        <v>0</v>
      </c>
      <c r="V48" s="34"/>
      <c r="W48" s="34"/>
      <c r="X48" s="34"/>
      <c r="Y48" s="34"/>
      <c r="Z48" s="75">
        <f t="shared" si="10"/>
        <v>320</v>
      </c>
      <c r="AA48" s="64">
        <f t="shared" si="11"/>
        <v>320</v>
      </c>
      <c r="AB48" s="35"/>
    </row>
    <row r="49" spans="1:28" s="10" customFormat="1" ht="21" customHeight="1">
      <c r="A49" s="21"/>
      <c r="B49" s="22" t="s">
        <v>83</v>
      </c>
      <c r="C49" s="34">
        <v>320</v>
      </c>
      <c r="D49" s="34"/>
      <c r="E49" s="34"/>
      <c r="F49" s="34"/>
      <c r="G49" s="34">
        <f t="shared" si="6"/>
        <v>0</v>
      </c>
      <c r="H49" s="34"/>
      <c r="I49" s="64">
        <f t="shared" si="7"/>
        <v>320</v>
      </c>
      <c r="J49" s="34"/>
      <c r="K49" s="34"/>
      <c r="L49" s="34"/>
      <c r="M49" s="34"/>
      <c r="N49" s="34"/>
      <c r="O49" s="64">
        <f t="shared" si="8"/>
        <v>320</v>
      </c>
      <c r="P49" s="34"/>
      <c r="Q49" s="34"/>
      <c r="R49" s="34"/>
      <c r="S49" s="34"/>
      <c r="T49" s="34"/>
      <c r="U49" s="34">
        <f t="shared" si="9"/>
        <v>0</v>
      </c>
      <c r="V49" s="34"/>
      <c r="W49" s="34"/>
      <c r="X49" s="34"/>
      <c r="Y49" s="34"/>
      <c r="Z49" s="75">
        <f t="shared" si="10"/>
        <v>320</v>
      </c>
      <c r="AA49" s="64">
        <f t="shared" si="11"/>
        <v>320</v>
      </c>
      <c r="AB49" s="35"/>
    </row>
    <row r="50" spans="1:28" s="12" customFormat="1" ht="19.5" thickBot="1">
      <c r="A50" s="48"/>
      <c r="B50" s="49"/>
      <c r="C50" s="50"/>
      <c r="D50" s="50"/>
      <c r="E50" s="50"/>
      <c r="F50" s="50"/>
      <c r="G50" s="34"/>
      <c r="H50" s="50"/>
      <c r="I50" s="64"/>
      <c r="J50" s="50"/>
      <c r="K50" s="50"/>
      <c r="L50" s="50"/>
      <c r="M50" s="50"/>
      <c r="N50" s="50"/>
      <c r="O50" s="7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70"/>
      <c r="AA50" s="70"/>
      <c r="AB50" s="51"/>
    </row>
    <row r="51" spans="1:28" s="13" customFormat="1" ht="19.5" thickBot="1">
      <c r="A51" s="52"/>
      <c r="B51" s="53" t="s">
        <v>36</v>
      </c>
      <c r="C51" s="54">
        <f t="shared" ref="C51:AB51" si="12">SUM(C41:C50)</f>
        <v>37440</v>
      </c>
      <c r="D51" s="54">
        <f t="shared" si="12"/>
        <v>0</v>
      </c>
      <c r="E51" s="54">
        <f t="shared" si="12"/>
        <v>0</v>
      </c>
      <c r="F51" s="54">
        <f t="shared" si="12"/>
        <v>0</v>
      </c>
      <c r="G51" s="54">
        <f t="shared" si="12"/>
        <v>0</v>
      </c>
      <c r="H51" s="54">
        <f t="shared" si="12"/>
        <v>0</v>
      </c>
      <c r="I51" s="67">
        <f t="shared" si="12"/>
        <v>37440</v>
      </c>
      <c r="J51" s="54">
        <f t="shared" si="12"/>
        <v>0</v>
      </c>
      <c r="K51" s="54">
        <f t="shared" si="12"/>
        <v>0</v>
      </c>
      <c r="L51" s="54">
        <f t="shared" si="12"/>
        <v>0</v>
      </c>
      <c r="M51" s="54">
        <f t="shared" si="12"/>
        <v>0</v>
      </c>
      <c r="N51" s="54">
        <f t="shared" si="12"/>
        <v>0</v>
      </c>
      <c r="O51" s="67">
        <f t="shared" si="12"/>
        <v>37440</v>
      </c>
      <c r="P51" s="54">
        <f t="shared" si="12"/>
        <v>0</v>
      </c>
      <c r="Q51" s="54">
        <f t="shared" si="12"/>
        <v>0</v>
      </c>
      <c r="R51" s="54">
        <f t="shared" si="12"/>
        <v>0</v>
      </c>
      <c r="S51" s="54">
        <f t="shared" si="12"/>
        <v>0</v>
      </c>
      <c r="T51" s="54">
        <f t="shared" si="12"/>
        <v>0</v>
      </c>
      <c r="U51" s="54">
        <f t="shared" si="12"/>
        <v>0</v>
      </c>
      <c r="V51" s="54">
        <f t="shared" si="12"/>
        <v>0</v>
      </c>
      <c r="W51" s="54">
        <f t="shared" si="12"/>
        <v>0</v>
      </c>
      <c r="X51" s="54">
        <f t="shared" si="12"/>
        <v>0</v>
      </c>
      <c r="Y51" s="54">
        <f t="shared" si="12"/>
        <v>0</v>
      </c>
      <c r="Z51" s="67">
        <f t="shared" si="12"/>
        <v>37440</v>
      </c>
      <c r="AA51" s="67">
        <f t="shared" si="12"/>
        <v>37440</v>
      </c>
      <c r="AB51" s="55">
        <f t="shared" si="12"/>
        <v>0</v>
      </c>
    </row>
    <row r="52" spans="1:28" s="37" customFormat="1" ht="31.5" customHeight="1" thickBot="1">
      <c r="A52" s="57" t="s">
        <v>135</v>
      </c>
      <c r="B52" s="58" t="s">
        <v>146</v>
      </c>
      <c r="C52" s="59">
        <f>C19+C24+C29+C34+C40+C51</f>
        <v>37440</v>
      </c>
      <c r="D52" s="59">
        <f t="shared" ref="D52:AB52" si="13">D19+D24+D29+D34+D40+D51</f>
        <v>0</v>
      </c>
      <c r="E52" s="59">
        <f t="shared" si="13"/>
        <v>1108</v>
      </c>
      <c r="F52" s="59">
        <f t="shared" si="13"/>
        <v>0</v>
      </c>
      <c r="G52" s="59">
        <f t="shared" si="13"/>
        <v>1108</v>
      </c>
      <c r="H52" s="59">
        <f t="shared" si="13"/>
        <v>0</v>
      </c>
      <c r="I52" s="59">
        <f t="shared" si="13"/>
        <v>38548</v>
      </c>
      <c r="J52" s="59">
        <f t="shared" si="13"/>
        <v>0</v>
      </c>
      <c r="K52" s="59">
        <f t="shared" si="13"/>
        <v>0</v>
      </c>
      <c r="L52" s="59">
        <f t="shared" si="13"/>
        <v>0</v>
      </c>
      <c r="M52" s="59">
        <f t="shared" si="13"/>
        <v>-232</v>
      </c>
      <c r="N52" s="59">
        <f t="shared" si="13"/>
        <v>0</v>
      </c>
      <c r="O52" s="59">
        <f t="shared" si="13"/>
        <v>38316</v>
      </c>
      <c r="P52" s="59">
        <f t="shared" si="13"/>
        <v>0</v>
      </c>
      <c r="Q52" s="59">
        <f t="shared" si="13"/>
        <v>0</v>
      </c>
      <c r="R52" s="59">
        <f t="shared" si="13"/>
        <v>0</v>
      </c>
      <c r="S52" s="59">
        <f t="shared" si="13"/>
        <v>0</v>
      </c>
      <c r="T52" s="59">
        <f t="shared" si="13"/>
        <v>0</v>
      </c>
      <c r="U52" s="59">
        <f t="shared" si="13"/>
        <v>0</v>
      </c>
      <c r="V52" s="59">
        <f t="shared" si="13"/>
        <v>0</v>
      </c>
      <c r="W52" s="59">
        <f t="shared" si="13"/>
        <v>0</v>
      </c>
      <c r="X52" s="59">
        <f t="shared" si="13"/>
        <v>0</v>
      </c>
      <c r="Y52" s="59">
        <f t="shared" si="13"/>
        <v>0</v>
      </c>
      <c r="Z52" s="59">
        <f t="shared" si="13"/>
        <v>38316</v>
      </c>
      <c r="AA52" s="59">
        <f t="shared" si="13"/>
        <v>38316</v>
      </c>
      <c r="AB52" s="59">
        <f t="shared" si="13"/>
        <v>0</v>
      </c>
    </row>
  </sheetData>
  <mergeCells count="14">
    <mergeCell ref="C7:I7"/>
    <mergeCell ref="P7:U7"/>
    <mergeCell ref="W7:X9"/>
    <mergeCell ref="E8:F8"/>
    <mergeCell ref="H8:H13"/>
    <mergeCell ref="W10:W11"/>
    <mergeCell ref="X10:X11"/>
    <mergeCell ref="W12:X13"/>
    <mergeCell ref="C8:C13"/>
    <mergeCell ref="Z1:AB1"/>
    <mergeCell ref="Z2:AB2"/>
    <mergeCell ref="A3:Z3"/>
    <mergeCell ref="A4:Y4"/>
    <mergeCell ref="U5:Y5"/>
  </mergeCells>
  <printOptions horizontalCentered="1" verticalCentered="1"/>
  <pageMargins left="0.19685039370078741" right="0.11811023622047245" top="0.19685039370078741" bottom="0.19685039370078741" header="0.19685039370078741" footer="0.19685039370078741"/>
  <pageSetup paperSize="9" scale="2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Munka5">
    <pageSetUpPr fitToPage="1"/>
  </sheetPr>
  <dimension ref="A1:AC48"/>
  <sheetViews>
    <sheetView view="pageBreakPreview" topLeftCell="P4" zoomScale="70" zoomScaleNormal="65" zoomScaleSheetLayoutView="70" workbookViewId="0">
      <selection activeCell="AC24" sqref="AC24"/>
    </sheetView>
  </sheetViews>
  <sheetFormatPr defaultRowHeight="18.75"/>
  <cols>
    <col min="1" max="1" width="11.5703125" style="2" customWidth="1"/>
    <col min="2" max="2" width="123.85546875" style="3" customWidth="1"/>
    <col min="3" max="3" width="13.7109375" style="4" customWidth="1"/>
    <col min="4" max="4" width="12.85546875" style="4" customWidth="1"/>
    <col min="5" max="5" width="14.85546875" style="4" customWidth="1"/>
    <col min="6" max="6" width="13.85546875" style="4" customWidth="1"/>
    <col min="7" max="7" width="13.140625" style="4" customWidth="1"/>
    <col min="8" max="8" width="12.5703125" style="4" customWidth="1"/>
    <col min="9" max="9" width="13.28515625" style="4" customWidth="1"/>
    <col min="10" max="10" width="15.140625" style="4" customWidth="1"/>
    <col min="11" max="11" width="14.140625" style="4" customWidth="1"/>
    <col min="12" max="12" width="14.85546875" style="4" customWidth="1"/>
    <col min="13" max="13" width="12.85546875" style="4" customWidth="1"/>
    <col min="14" max="14" width="15.85546875" style="4" customWidth="1"/>
    <col min="15" max="15" width="17.28515625" style="4" customWidth="1"/>
    <col min="16" max="16" width="14.7109375" style="4" customWidth="1"/>
    <col min="17" max="17" width="10.7109375" style="4" customWidth="1"/>
    <col min="18" max="18" width="13.7109375" style="4" customWidth="1"/>
    <col min="19" max="19" width="13.5703125" style="4" customWidth="1"/>
    <col min="20" max="20" width="16.140625" style="4" customWidth="1"/>
    <col min="21" max="21" width="15" style="4" customWidth="1"/>
    <col min="22" max="22" width="16" style="4" customWidth="1"/>
    <col min="23" max="23" width="12.42578125" style="4" customWidth="1"/>
    <col min="24" max="24" width="13.85546875" style="4" customWidth="1"/>
    <col min="25" max="25" width="14.7109375" style="4" customWidth="1"/>
    <col min="26" max="26" width="14.5703125" style="4" customWidth="1"/>
    <col min="27" max="27" width="16.5703125" style="4" bestFit="1" customWidth="1"/>
    <col min="28" max="28" width="14" style="6" customWidth="1"/>
    <col min="29" max="16384" width="9.140625" style="1"/>
  </cols>
  <sheetData>
    <row r="1" spans="1:28">
      <c r="A1" s="11"/>
      <c r="B1" s="14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4" t="s">
        <v>142</v>
      </c>
      <c r="AA1" s="94"/>
      <c r="AB1" s="94"/>
    </row>
    <row r="2" spans="1:28">
      <c r="A2" s="11"/>
      <c r="B2" s="14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102" t="s">
        <v>86</v>
      </c>
      <c r="AA2" s="103"/>
      <c r="AB2" s="103"/>
    </row>
    <row r="3" spans="1:28">
      <c r="A3" s="101" t="s">
        <v>81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"/>
      <c r="AB3" s="9"/>
    </row>
    <row r="4" spans="1:28" ht="54" customHeight="1">
      <c r="A4" s="104" t="s">
        <v>154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"/>
      <c r="AA4" s="10"/>
      <c r="AB4" s="9"/>
    </row>
    <row r="5" spans="1:28">
      <c r="A5" s="11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05"/>
      <c r="V5" s="105"/>
      <c r="W5" s="105"/>
      <c r="X5" s="105"/>
      <c r="Y5" s="105"/>
      <c r="Z5" s="10"/>
      <c r="AA5" s="10"/>
      <c r="AB5" s="9"/>
    </row>
    <row r="6" spans="1:28" ht="19.5" thickBot="1">
      <c r="A6" s="11"/>
      <c r="B6" s="14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15" t="s">
        <v>82</v>
      </c>
      <c r="AB6" s="15"/>
    </row>
    <row r="7" spans="1:28" ht="19.5" thickBot="1">
      <c r="A7" s="16"/>
      <c r="B7" s="17"/>
      <c r="C7" s="98" t="s">
        <v>0</v>
      </c>
      <c r="D7" s="99"/>
      <c r="E7" s="99"/>
      <c r="F7" s="99"/>
      <c r="G7" s="99"/>
      <c r="H7" s="99"/>
      <c r="I7" s="100"/>
      <c r="J7" s="18"/>
      <c r="K7" s="19"/>
      <c r="L7" s="19" t="s">
        <v>75</v>
      </c>
      <c r="M7" s="19"/>
      <c r="N7" s="19"/>
      <c r="O7" s="69"/>
      <c r="P7" s="98" t="s">
        <v>1</v>
      </c>
      <c r="Q7" s="99"/>
      <c r="R7" s="99"/>
      <c r="S7" s="99"/>
      <c r="T7" s="99"/>
      <c r="U7" s="100"/>
      <c r="V7" s="19"/>
      <c r="W7" s="88" t="s">
        <v>49</v>
      </c>
      <c r="X7" s="89"/>
      <c r="Y7" s="19"/>
      <c r="Z7" s="19"/>
      <c r="AA7" s="19"/>
      <c r="AB7" s="20"/>
    </row>
    <row r="8" spans="1:28" ht="19.5" customHeight="1" thickBot="1">
      <c r="A8" s="21"/>
      <c r="B8" s="38"/>
      <c r="C8" s="95" t="s">
        <v>149</v>
      </c>
      <c r="D8" s="21" t="s">
        <v>2</v>
      </c>
      <c r="E8" s="98" t="s">
        <v>42</v>
      </c>
      <c r="F8" s="100"/>
      <c r="G8" s="19"/>
      <c r="H8" s="95" t="s">
        <v>40</v>
      </c>
      <c r="I8" s="61" t="s">
        <v>25</v>
      </c>
      <c r="J8" s="21" t="s">
        <v>70</v>
      </c>
      <c r="K8" s="21"/>
      <c r="L8" s="21" t="s">
        <v>74</v>
      </c>
      <c r="M8" s="21"/>
      <c r="N8" s="21"/>
      <c r="O8" s="61"/>
      <c r="P8" s="23" t="s">
        <v>51</v>
      </c>
      <c r="Q8" s="21"/>
      <c r="R8" s="21"/>
      <c r="S8" s="21"/>
      <c r="T8" s="21" t="s">
        <v>3</v>
      </c>
      <c r="U8" s="21"/>
      <c r="V8" s="21" t="s">
        <v>4</v>
      </c>
      <c r="W8" s="106"/>
      <c r="X8" s="107"/>
      <c r="Y8" s="21"/>
      <c r="Z8" s="71"/>
      <c r="AA8" s="61"/>
      <c r="AB8" s="24"/>
    </row>
    <row r="9" spans="1:28" ht="21" thickBot="1">
      <c r="A9" s="21" t="s">
        <v>27</v>
      </c>
      <c r="B9" s="25" t="s">
        <v>76</v>
      </c>
      <c r="C9" s="108"/>
      <c r="D9" s="21" t="s">
        <v>5</v>
      </c>
      <c r="E9" s="21"/>
      <c r="F9" s="21"/>
      <c r="G9" s="21"/>
      <c r="H9" s="96"/>
      <c r="I9" s="61" t="s">
        <v>16</v>
      </c>
      <c r="J9" s="21" t="s">
        <v>28</v>
      </c>
      <c r="K9" s="21" t="s">
        <v>6</v>
      </c>
      <c r="L9" s="21" t="s">
        <v>50</v>
      </c>
      <c r="M9" s="21" t="s">
        <v>7</v>
      </c>
      <c r="N9" s="21" t="s">
        <v>4</v>
      </c>
      <c r="O9" s="61" t="s">
        <v>26</v>
      </c>
      <c r="P9" s="23" t="s">
        <v>52</v>
      </c>
      <c r="Q9" s="21" t="s">
        <v>55</v>
      </c>
      <c r="R9" s="21" t="s">
        <v>8</v>
      </c>
      <c r="S9" s="21" t="s">
        <v>57</v>
      </c>
      <c r="T9" s="21" t="s">
        <v>9</v>
      </c>
      <c r="U9" s="21" t="s">
        <v>32</v>
      </c>
      <c r="V9" s="21" t="s">
        <v>9</v>
      </c>
      <c r="W9" s="90"/>
      <c r="X9" s="91"/>
      <c r="Y9" s="21" t="s">
        <v>10</v>
      </c>
      <c r="Z9" s="71" t="s">
        <v>34</v>
      </c>
      <c r="AA9" s="61" t="s">
        <v>41</v>
      </c>
      <c r="AB9" s="24" t="s">
        <v>38</v>
      </c>
    </row>
    <row r="10" spans="1:28" ht="20.25">
      <c r="A10" s="21" t="s">
        <v>30</v>
      </c>
      <c r="B10" s="26" t="s">
        <v>77</v>
      </c>
      <c r="C10" s="108"/>
      <c r="D10" s="21" t="s">
        <v>11</v>
      </c>
      <c r="E10" s="21" t="s">
        <v>12</v>
      </c>
      <c r="F10" s="21" t="s">
        <v>13</v>
      </c>
      <c r="G10" s="21" t="s">
        <v>14</v>
      </c>
      <c r="H10" s="96"/>
      <c r="I10" s="61" t="s">
        <v>18</v>
      </c>
      <c r="J10" s="7" t="s">
        <v>29</v>
      </c>
      <c r="K10" s="21" t="s">
        <v>15</v>
      </c>
      <c r="L10" s="21" t="s">
        <v>45</v>
      </c>
      <c r="M10" s="21" t="s">
        <v>16</v>
      </c>
      <c r="N10" s="21" t="s">
        <v>16</v>
      </c>
      <c r="O10" s="61" t="s">
        <v>16</v>
      </c>
      <c r="P10" s="23" t="s">
        <v>53</v>
      </c>
      <c r="Q10" s="21" t="s">
        <v>56</v>
      </c>
      <c r="R10" s="21" t="s">
        <v>31</v>
      </c>
      <c r="S10" s="21" t="s">
        <v>58</v>
      </c>
      <c r="T10" s="21" t="s">
        <v>59</v>
      </c>
      <c r="U10" s="7" t="s">
        <v>33</v>
      </c>
      <c r="V10" s="21" t="s">
        <v>45</v>
      </c>
      <c r="W10" s="92" t="s">
        <v>33</v>
      </c>
      <c r="X10" s="92" t="s">
        <v>62</v>
      </c>
      <c r="Y10" s="21" t="s">
        <v>18</v>
      </c>
      <c r="Z10" s="71" t="s">
        <v>35</v>
      </c>
      <c r="AA10" s="61" t="s">
        <v>17</v>
      </c>
      <c r="AB10" s="24" t="s">
        <v>46</v>
      </c>
    </row>
    <row r="11" spans="1:28" ht="19.5" thickBot="1">
      <c r="A11" s="21"/>
      <c r="B11" s="22"/>
      <c r="C11" s="108"/>
      <c r="D11" s="21" t="s">
        <v>19</v>
      </c>
      <c r="E11" s="21" t="s">
        <v>16</v>
      </c>
      <c r="F11" s="21" t="s">
        <v>16</v>
      </c>
      <c r="G11" s="21" t="s">
        <v>20</v>
      </c>
      <c r="H11" s="96"/>
      <c r="I11" s="61" t="s">
        <v>24</v>
      </c>
      <c r="J11" s="7" t="s">
        <v>71</v>
      </c>
      <c r="K11" s="21" t="s">
        <v>43</v>
      </c>
      <c r="L11" s="21" t="s">
        <v>47</v>
      </c>
      <c r="M11" s="21" t="s">
        <v>44</v>
      </c>
      <c r="N11" s="21" t="s">
        <v>44</v>
      </c>
      <c r="O11" s="61" t="s">
        <v>18</v>
      </c>
      <c r="P11" s="23" t="s">
        <v>33</v>
      </c>
      <c r="Q11" s="21" t="s">
        <v>54</v>
      </c>
      <c r="R11" s="21" t="s">
        <v>21</v>
      </c>
      <c r="S11" s="21" t="s">
        <v>17</v>
      </c>
      <c r="T11" s="21" t="s">
        <v>22</v>
      </c>
      <c r="U11" s="21" t="s">
        <v>17</v>
      </c>
      <c r="V11" s="21" t="s">
        <v>22</v>
      </c>
      <c r="W11" s="93"/>
      <c r="X11" s="93"/>
      <c r="Y11" s="21" t="s">
        <v>66</v>
      </c>
      <c r="Z11" s="71" t="s">
        <v>67</v>
      </c>
      <c r="AA11" s="61" t="s">
        <v>18</v>
      </c>
      <c r="AB11" s="24" t="s">
        <v>39</v>
      </c>
    </row>
    <row r="12" spans="1:28">
      <c r="A12" s="21"/>
      <c r="B12" s="22"/>
      <c r="C12" s="108"/>
      <c r="D12" s="21"/>
      <c r="E12" s="21"/>
      <c r="F12" s="21"/>
      <c r="G12" s="21"/>
      <c r="H12" s="96"/>
      <c r="I12" s="61"/>
      <c r="J12" s="21" t="s">
        <v>72</v>
      </c>
      <c r="K12" s="21"/>
      <c r="L12" s="21" t="s">
        <v>18</v>
      </c>
      <c r="M12" s="21"/>
      <c r="N12" s="21"/>
      <c r="O12" s="61" t="s">
        <v>37</v>
      </c>
      <c r="P12" s="23" t="s">
        <v>54</v>
      </c>
      <c r="Q12" s="21"/>
      <c r="R12" s="21" t="s">
        <v>23</v>
      </c>
      <c r="S12" s="21" t="s">
        <v>18</v>
      </c>
      <c r="T12" s="21" t="s">
        <v>60</v>
      </c>
      <c r="U12" s="21" t="s">
        <v>18</v>
      </c>
      <c r="V12" s="21" t="s">
        <v>60</v>
      </c>
      <c r="W12" s="88" t="s">
        <v>54</v>
      </c>
      <c r="X12" s="89"/>
      <c r="Y12" s="21"/>
      <c r="Z12" s="71"/>
      <c r="AA12" s="61" t="s">
        <v>68</v>
      </c>
      <c r="AB12" s="24"/>
    </row>
    <row r="13" spans="1:28" ht="19.5" thickBot="1">
      <c r="A13" s="27"/>
      <c r="B13" s="28"/>
      <c r="C13" s="109"/>
      <c r="D13" s="27"/>
      <c r="E13" s="27"/>
      <c r="F13" s="27"/>
      <c r="G13" s="27"/>
      <c r="H13" s="97"/>
      <c r="I13" s="57"/>
      <c r="J13" s="27" t="s">
        <v>73</v>
      </c>
      <c r="K13" s="27"/>
      <c r="L13" s="27"/>
      <c r="M13" s="27"/>
      <c r="N13" s="27"/>
      <c r="O13" s="57"/>
      <c r="P13" s="29"/>
      <c r="Q13" s="27"/>
      <c r="R13" s="27"/>
      <c r="S13" s="27"/>
      <c r="T13" s="27" t="s">
        <v>61</v>
      </c>
      <c r="U13" s="21" t="s">
        <v>65</v>
      </c>
      <c r="V13" s="27" t="s">
        <v>61</v>
      </c>
      <c r="W13" s="90"/>
      <c r="X13" s="91"/>
      <c r="Y13" s="27"/>
      <c r="Z13" s="72"/>
      <c r="AA13" s="57"/>
      <c r="AB13" s="30"/>
    </row>
    <row r="14" spans="1:28" s="5" customFormat="1" ht="19.5" thickBot="1">
      <c r="A14" s="16">
        <v>1</v>
      </c>
      <c r="B14" s="31">
        <v>2</v>
      </c>
      <c r="C14" s="31">
        <f>B14+1</f>
        <v>3</v>
      </c>
      <c r="D14" s="31">
        <f t="shared" ref="D14:AB14" si="0">C14+1</f>
        <v>4</v>
      </c>
      <c r="E14" s="31">
        <f t="shared" si="0"/>
        <v>5</v>
      </c>
      <c r="F14" s="31">
        <f t="shared" si="0"/>
        <v>6</v>
      </c>
      <c r="G14" s="31">
        <f t="shared" si="0"/>
        <v>7</v>
      </c>
      <c r="H14" s="31">
        <f t="shared" si="0"/>
        <v>8</v>
      </c>
      <c r="I14" s="62">
        <f t="shared" si="0"/>
        <v>9</v>
      </c>
      <c r="J14" s="31">
        <f t="shared" si="0"/>
        <v>10</v>
      </c>
      <c r="K14" s="31">
        <f t="shared" si="0"/>
        <v>11</v>
      </c>
      <c r="L14" s="31">
        <f t="shared" si="0"/>
        <v>12</v>
      </c>
      <c r="M14" s="31">
        <f t="shared" si="0"/>
        <v>13</v>
      </c>
      <c r="N14" s="31">
        <f t="shared" si="0"/>
        <v>14</v>
      </c>
      <c r="O14" s="62">
        <f t="shared" si="0"/>
        <v>15</v>
      </c>
      <c r="P14" s="31">
        <f t="shared" si="0"/>
        <v>16</v>
      </c>
      <c r="Q14" s="31">
        <f t="shared" si="0"/>
        <v>17</v>
      </c>
      <c r="R14" s="31">
        <f t="shared" si="0"/>
        <v>18</v>
      </c>
      <c r="S14" s="31">
        <f t="shared" si="0"/>
        <v>19</v>
      </c>
      <c r="T14" s="31">
        <f t="shared" si="0"/>
        <v>20</v>
      </c>
      <c r="U14" s="31">
        <f t="shared" si="0"/>
        <v>21</v>
      </c>
      <c r="V14" s="31">
        <f t="shared" si="0"/>
        <v>22</v>
      </c>
      <c r="W14" s="31">
        <f t="shared" si="0"/>
        <v>23</v>
      </c>
      <c r="X14" s="31">
        <f t="shared" si="0"/>
        <v>24</v>
      </c>
      <c r="Y14" s="31">
        <f t="shared" si="0"/>
        <v>25</v>
      </c>
      <c r="Z14" s="73">
        <f t="shared" si="0"/>
        <v>26</v>
      </c>
      <c r="AA14" s="62">
        <f t="shared" si="0"/>
        <v>27</v>
      </c>
      <c r="AB14" s="31">
        <f t="shared" si="0"/>
        <v>28</v>
      </c>
    </row>
    <row r="15" spans="1:28" s="5" customFormat="1">
      <c r="A15" s="21"/>
      <c r="B15" s="84"/>
      <c r="C15" s="84"/>
      <c r="D15" s="84"/>
      <c r="E15" s="84"/>
      <c r="F15" s="84"/>
      <c r="G15" s="84"/>
      <c r="H15" s="84"/>
      <c r="I15" s="85"/>
      <c r="J15" s="84"/>
      <c r="K15" s="84"/>
      <c r="L15" s="84"/>
      <c r="M15" s="84"/>
      <c r="N15" s="84"/>
      <c r="O15" s="85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6"/>
      <c r="AA15" s="85"/>
      <c r="AB15" s="84"/>
    </row>
    <row r="16" spans="1:28">
      <c r="A16" s="71" t="s">
        <v>125</v>
      </c>
      <c r="B16" s="22" t="s">
        <v>137</v>
      </c>
      <c r="C16" s="34"/>
      <c r="D16" s="34"/>
      <c r="E16" s="34"/>
      <c r="F16" s="34"/>
      <c r="G16" s="34"/>
      <c r="H16" s="34"/>
      <c r="I16" s="64"/>
      <c r="J16" s="34"/>
      <c r="K16" s="34"/>
      <c r="L16" s="34"/>
      <c r="M16" s="34"/>
      <c r="N16" s="34"/>
      <c r="O16" s="6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64"/>
      <c r="AA16" s="64"/>
      <c r="AB16" s="35"/>
    </row>
    <row r="17" spans="1:28" s="10" customFormat="1" ht="21" customHeight="1">
      <c r="A17" s="21"/>
      <c r="B17" s="22" t="s">
        <v>78</v>
      </c>
      <c r="C17" s="34">
        <v>3688</v>
      </c>
      <c r="D17" s="34">
        <v>1066</v>
      </c>
      <c r="E17" s="34"/>
      <c r="F17" s="34"/>
      <c r="G17" s="34">
        <f t="shared" ref="G17:G22" si="1">SUM(E17:F17)</f>
        <v>0</v>
      </c>
      <c r="H17" s="34"/>
      <c r="I17" s="64">
        <f t="shared" ref="I17:I22" si="2">G17+D17+C17</f>
        <v>4754</v>
      </c>
      <c r="J17" s="34"/>
      <c r="K17" s="34"/>
      <c r="L17" s="34"/>
      <c r="M17" s="34"/>
      <c r="N17" s="34"/>
      <c r="O17" s="64">
        <f t="shared" ref="O17:O22" si="3">SUM(I17:N17)</f>
        <v>4754</v>
      </c>
      <c r="P17" s="34"/>
      <c r="Q17" s="34"/>
      <c r="R17" s="34"/>
      <c r="S17" s="34"/>
      <c r="T17" s="34"/>
      <c r="U17" s="34">
        <f t="shared" ref="U17:U22" si="4">SUM(P17:S17)</f>
        <v>0</v>
      </c>
      <c r="V17" s="34"/>
      <c r="W17" s="34"/>
      <c r="X17" s="34"/>
      <c r="Y17" s="34"/>
      <c r="Z17" s="75">
        <f t="shared" ref="Z17:Z22" si="5">O17-Y17</f>
        <v>4754</v>
      </c>
      <c r="AA17" s="64">
        <f t="shared" ref="AA17:AA22" si="6">SUM(Y17:Z17)</f>
        <v>4754</v>
      </c>
      <c r="AB17" s="35"/>
    </row>
    <row r="18" spans="1:28" s="10" customFormat="1" ht="21" customHeight="1">
      <c r="A18" s="21"/>
      <c r="B18" s="22" t="s">
        <v>128</v>
      </c>
      <c r="C18" s="34">
        <v>3263</v>
      </c>
      <c r="D18" s="34">
        <v>948</v>
      </c>
      <c r="E18" s="34"/>
      <c r="F18" s="34"/>
      <c r="G18" s="34">
        <f t="shared" si="1"/>
        <v>0</v>
      </c>
      <c r="H18" s="34"/>
      <c r="I18" s="64">
        <f t="shared" si="2"/>
        <v>4211</v>
      </c>
      <c r="J18" s="34"/>
      <c r="K18" s="34"/>
      <c r="L18" s="34"/>
      <c r="M18" s="34"/>
      <c r="N18" s="34"/>
      <c r="O18" s="64">
        <f t="shared" si="3"/>
        <v>4211</v>
      </c>
      <c r="P18" s="34"/>
      <c r="Q18" s="34"/>
      <c r="R18" s="34"/>
      <c r="S18" s="34"/>
      <c r="T18" s="34"/>
      <c r="U18" s="34">
        <f t="shared" si="4"/>
        <v>0</v>
      </c>
      <c r="V18" s="34"/>
      <c r="W18" s="34"/>
      <c r="X18" s="34"/>
      <c r="Y18" s="34"/>
      <c r="Z18" s="75">
        <f t="shared" si="5"/>
        <v>4211</v>
      </c>
      <c r="AA18" s="64">
        <f t="shared" si="6"/>
        <v>4211</v>
      </c>
      <c r="AB18" s="35"/>
    </row>
    <row r="19" spans="1:28" s="10" customFormat="1" ht="21" customHeight="1">
      <c r="A19" s="21"/>
      <c r="B19" s="22" t="s">
        <v>79</v>
      </c>
      <c r="C19" s="34">
        <v>3148</v>
      </c>
      <c r="D19" s="34">
        <v>257</v>
      </c>
      <c r="E19" s="34"/>
      <c r="F19" s="34"/>
      <c r="G19" s="34">
        <f t="shared" si="1"/>
        <v>0</v>
      </c>
      <c r="H19" s="34"/>
      <c r="I19" s="64">
        <f t="shared" si="2"/>
        <v>3405</v>
      </c>
      <c r="J19" s="34"/>
      <c r="K19" s="34"/>
      <c r="L19" s="34"/>
      <c r="M19" s="34"/>
      <c r="N19" s="34"/>
      <c r="O19" s="64">
        <f t="shared" si="3"/>
        <v>3405</v>
      </c>
      <c r="P19" s="34"/>
      <c r="Q19" s="34"/>
      <c r="R19" s="34"/>
      <c r="S19" s="34"/>
      <c r="T19" s="34"/>
      <c r="U19" s="34">
        <f t="shared" si="4"/>
        <v>0</v>
      </c>
      <c r="V19" s="34"/>
      <c r="W19" s="34"/>
      <c r="X19" s="34"/>
      <c r="Y19" s="34"/>
      <c r="Z19" s="75">
        <f t="shared" si="5"/>
        <v>3405</v>
      </c>
      <c r="AA19" s="64">
        <f t="shared" si="6"/>
        <v>3405</v>
      </c>
      <c r="AB19" s="35"/>
    </row>
    <row r="20" spans="1:28" s="10" customFormat="1" ht="21" customHeight="1">
      <c r="A20" s="21"/>
      <c r="B20" s="22" t="s">
        <v>85</v>
      </c>
      <c r="C20" s="34">
        <v>2516</v>
      </c>
      <c r="D20" s="34">
        <v>743</v>
      </c>
      <c r="E20" s="34"/>
      <c r="F20" s="34"/>
      <c r="G20" s="34">
        <f t="shared" si="1"/>
        <v>0</v>
      </c>
      <c r="H20" s="34"/>
      <c r="I20" s="64">
        <f t="shared" si="2"/>
        <v>3259</v>
      </c>
      <c r="J20" s="34"/>
      <c r="K20" s="34"/>
      <c r="L20" s="34"/>
      <c r="M20" s="34"/>
      <c r="N20" s="34"/>
      <c r="O20" s="64">
        <f t="shared" si="3"/>
        <v>3259</v>
      </c>
      <c r="P20" s="34"/>
      <c r="Q20" s="34"/>
      <c r="R20" s="34"/>
      <c r="S20" s="34"/>
      <c r="T20" s="34"/>
      <c r="U20" s="34">
        <f t="shared" si="4"/>
        <v>0</v>
      </c>
      <c r="V20" s="34"/>
      <c r="W20" s="34"/>
      <c r="X20" s="34"/>
      <c r="Y20" s="34"/>
      <c r="Z20" s="75">
        <f t="shared" si="5"/>
        <v>3259</v>
      </c>
      <c r="AA20" s="64">
        <f t="shared" si="6"/>
        <v>3259</v>
      </c>
      <c r="AB20" s="35"/>
    </row>
    <row r="21" spans="1:28" s="10" customFormat="1" ht="21" customHeight="1">
      <c r="A21" s="21"/>
      <c r="B21" s="22" t="s">
        <v>80</v>
      </c>
      <c r="C21" s="34">
        <v>1973</v>
      </c>
      <c r="D21" s="34">
        <v>563</v>
      </c>
      <c r="E21" s="34"/>
      <c r="F21" s="34"/>
      <c r="G21" s="34">
        <f t="shared" si="1"/>
        <v>0</v>
      </c>
      <c r="H21" s="34"/>
      <c r="I21" s="64">
        <f t="shared" si="2"/>
        <v>2536</v>
      </c>
      <c r="J21" s="34"/>
      <c r="K21" s="34"/>
      <c r="L21" s="34"/>
      <c r="M21" s="34"/>
      <c r="N21" s="34"/>
      <c r="O21" s="64">
        <f t="shared" si="3"/>
        <v>2536</v>
      </c>
      <c r="P21" s="34"/>
      <c r="Q21" s="34"/>
      <c r="R21" s="34"/>
      <c r="S21" s="34"/>
      <c r="T21" s="34"/>
      <c r="U21" s="34">
        <f t="shared" si="4"/>
        <v>0</v>
      </c>
      <c r="V21" s="34"/>
      <c r="W21" s="34"/>
      <c r="X21" s="34"/>
      <c r="Y21" s="34"/>
      <c r="Z21" s="75">
        <f t="shared" si="5"/>
        <v>2536</v>
      </c>
      <c r="AA21" s="64">
        <f t="shared" si="6"/>
        <v>2536</v>
      </c>
      <c r="AB21" s="35"/>
    </row>
    <row r="22" spans="1:28" s="10" customFormat="1" ht="21" customHeight="1">
      <c r="A22" s="21"/>
      <c r="B22" s="22" t="s">
        <v>139</v>
      </c>
      <c r="C22" s="34">
        <v>823</v>
      </c>
      <c r="D22" s="34">
        <v>240</v>
      </c>
      <c r="E22" s="34"/>
      <c r="F22" s="34"/>
      <c r="G22" s="34">
        <f t="shared" si="1"/>
        <v>0</v>
      </c>
      <c r="H22" s="34"/>
      <c r="I22" s="64">
        <f t="shared" si="2"/>
        <v>1063</v>
      </c>
      <c r="J22" s="34"/>
      <c r="K22" s="34"/>
      <c r="L22" s="34"/>
      <c r="M22" s="34"/>
      <c r="N22" s="34"/>
      <c r="O22" s="64">
        <f t="shared" si="3"/>
        <v>1063</v>
      </c>
      <c r="P22" s="34"/>
      <c r="Q22" s="34"/>
      <c r="R22" s="34"/>
      <c r="S22" s="34"/>
      <c r="T22" s="34"/>
      <c r="U22" s="34">
        <f t="shared" si="4"/>
        <v>0</v>
      </c>
      <c r="V22" s="34"/>
      <c r="W22" s="34"/>
      <c r="X22" s="34"/>
      <c r="Y22" s="34"/>
      <c r="Z22" s="75">
        <f t="shared" si="5"/>
        <v>1063</v>
      </c>
      <c r="AA22" s="64">
        <f t="shared" si="6"/>
        <v>1063</v>
      </c>
      <c r="AB22" s="35"/>
    </row>
    <row r="23" spans="1:28" s="12" customFormat="1" ht="19.5" thickBot="1">
      <c r="A23" s="48"/>
      <c r="B23" s="49"/>
      <c r="C23" s="50"/>
      <c r="D23" s="50"/>
      <c r="E23" s="50"/>
      <c r="F23" s="50"/>
      <c r="G23" s="34"/>
      <c r="H23" s="50"/>
      <c r="I23" s="64"/>
      <c r="J23" s="50"/>
      <c r="K23" s="50"/>
      <c r="L23" s="50"/>
      <c r="M23" s="50"/>
      <c r="N23" s="50"/>
      <c r="O23" s="7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70"/>
      <c r="AA23" s="70"/>
      <c r="AB23" s="51"/>
    </row>
    <row r="24" spans="1:28" s="13" customFormat="1" ht="19.5" thickBot="1">
      <c r="A24" s="52"/>
      <c r="B24" s="53" t="s">
        <v>36</v>
      </c>
      <c r="C24" s="54">
        <f t="shared" ref="C24:AA24" si="7">SUM(C16:C23)</f>
        <v>15411</v>
      </c>
      <c r="D24" s="54">
        <f t="shared" si="7"/>
        <v>3817</v>
      </c>
      <c r="E24" s="54">
        <f t="shared" si="7"/>
        <v>0</v>
      </c>
      <c r="F24" s="54">
        <f t="shared" si="7"/>
        <v>0</v>
      </c>
      <c r="G24" s="54">
        <f t="shared" si="7"/>
        <v>0</v>
      </c>
      <c r="H24" s="54">
        <f t="shared" si="7"/>
        <v>0</v>
      </c>
      <c r="I24" s="67">
        <f t="shared" si="7"/>
        <v>19228</v>
      </c>
      <c r="J24" s="54">
        <f t="shared" si="7"/>
        <v>0</v>
      </c>
      <c r="K24" s="54">
        <f t="shared" si="7"/>
        <v>0</v>
      </c>
      <c r="L24" s="54">
        <f t="shared" si="7"/>
        <v>0</v>
      </c>
      <c r="M24" s="54">
        <f t="shared" si="7"/>
        <v>0</v>
      </c>
      <c r="N24" s="54">
        <f t="shared" si="7"/>
        <v>0</v>
      </c>
      <c r="O24" s="67">
        <f t="shared" si="7"/>
        <v>19228</v>
      </c>
      <c r="P24" s="54">
        <f t="shared" si="7"/>
        <v>0</v>
      </c>
      <c r="Q24" s="54">
        <f t="shared" si="7"/>
        <v>0</v>
      </c>
      <c r="R24" s="54">
        <f t="shared" si="7"/>
        <v>0</v>
      </c>
      <c r="S24" s="54">
        <f t="shared" si="7"/>
        <v>0</v>
      </c>
      <c r="T24" s="54">
        <f t="shared" si="7"/>
        <v>0</v>
      </c>
      <c r="U24" s="54">
        <f t="shared" si="7"/>
        <v>0</v>
      </c>
      <c r="V24" s="54">
        <f t="shared" si="7"/>
        <v>0</v>
      </c>
      <c r="W24" s="54">
        <f t="shared" si="7"/>
        <v>0</v>
      </c>
      <c r="X24" s="54">
        <f t="shared" si="7"/>
        <v>0</v>
      </c>
      <c r="Y24" s="54">
        <f t="shared" si="7"/>
        <v>0</v>
      </c>
      <c r="Z24" s="67">
        <f t="shared" si="7"/>
        <v>19228</v>
      </c>
      <c r="AA24" s="67">
        <f t="shared" si="7"/>
        <v>19228</v>
      </c>
      <c r="AB24" s="55">
        <f>SUM(AB17:AB23)</f>
        <v>0</v>
      </c>
    </row>
    <row r="25" spans="1:28" s="13" customFormat="1" ht="15.75" customHeight="1">
      <c r="A25" s="44"/>
      <c r="B25" s="45"/>
      <c r="C25" s="46"/>
      <c r="D25" s="46"/>
      <c r="E25" s="46"/>
      <c r="F25" s="46"/>
      <c r="G25" s="46"/>
      <c r="H25" s="46"/>
      <c r="I25" s="68"/>
      <c r="J25" s="46"/>
      <c r="K25" s="46"/>
      <c r="L25" s="46"/>
      <c r="M25" s="46"/>
      <c r="N25" s="46"/>
      <c r="O25" s="68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68"/>
      <c r="AA25" s="68"/>
      <c r="AB25" s="47"/>
    </row>
    <row r="26" spans="1:28" ht="21.75" customHeight="1">
      <c r="A26" s="21" t="s">
        <v>127</v>
      </c>
      <c r="B26" s="22" t="s">
        <v>140</v>
      </c>
      <c r="C26" s="34"/>
      <c r="D26" s="34"/>
      <c r="E26" s="34"/>
      <c r="F26" s="34"/>
      <c r="G26" s="34"/>
      <c r="H26" s="34"/>
      <c r="I26" s="64"/>
      <c r="J26" s="34"/>
      <c r="K26" s="34"/>
      <c r="L26" s="34"/>
      <c r="M26" s="34"/>
      <c r="N26" s="34"/>
      <c r="O26" s="6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64"/>
      <c r="AA26" s="64"/>
      <c r="AB26" s="35"/>
    </row>
    <row r="27" spans="1:28" s="10" customFormat="1" ht="21.75" customHeight="1">
      <c r="A27" s="21"/>
      <c r="B27" s="22" t="s">
        <v>139</v>
      </c>
      <c r="C27" s="34">
        <v>5951</v>
      </c>
      <c r="D27" s="34">
        <v>744</v>
      </c>
      <c r="E27" s="34"/>
      <c r="F27" s="34"/>
      <c r="G27" s="34">
        <f>SUM(E27:F27)</f>
        <v>0</v>
      </c>
      <c r="H27" s="34"/>
      <c r="I27" s="64">
        <f>G27+D27+C27</f>
        <v>6695</v>
      </c>
      <c r="J27" s="34"/>
      <c r="K27" s="34"/>
      <c r="L27" s="34"/>
      <c r="M27" s="34"/>
      <c r="N27" s="34"/>
      <c r="O27" s="64">
        <f>SUM(I27:N27)</f>
        <v>6695</v>
      </c>
      <c r="P27" s="34"/>
      <c r="Q27" s="34"/>
      <c r="R27" s="34"/>
      <c r="S27" s="34"/>
      <c r="T27" s="34"/>
      <c r="U27" s="34">
        <f>SUM(P27:S27)</f>
        <v>0</v>
      </c>
      <c r="V27" s="34"/>
      <c r="W27" s="34"/>
      <c r="X27" s="34"/>
      <c r="Y27" s="34"/>
      <c r="Z27" s="75">
        <f>O27-Y27</f>
        <v>6695</v>
      </c>
      <c r="AA27" s="64">
        <f>SUM(Y27:Z27)</f>
        <v>6695</v>
      </c>
      <c r="AB27" s="35"/>
    </row>
    <row r="28" spans="1:28" s="12" customFormat="1" ht="21.75" customHeight="1" thickBot="1">
      <c r="A28" s="48"/>
      <c r="B28" s="49"/>
      <c r="C28" s="50"/>
      <c r="D28" s="50"/>
      <c r="E28" s="50"/>
      <c r="F28" s="50"/>
      <c r="G28" s="34"/>
      <c r="H28" s="50"/>
      <c r="I28" s="64"/>
      <c r="J28" s="50"/>
      <c r="K28" s="50"/>
      <c r="L28" s="50"/>
      <c r="M28" s="50"/>
      <c r="N28" s="50"/>
      <c r="O28" s="7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70"/>
      <c r="AA28" s="70"/>
      <c r="AB28" s="51"/>
    </row>
    <row r="29" spans="1:28" s="13" customFormat="1" ht="21.75" customHeight="1" thickBot="1">
      <c r="A29" s="52"/>
      <c r="B29" s="53" t="s">
        <v>36</v>
      </c>
      <c r="C29" s="54">
        <f t="shared" ref="C29:AA29" si="8">SUM(C26:C28)</f>
        <v>5951</v>
      </c>
      <c r="D29" s="54">
        <f t="shared" si="8"/>
        <v>744</v>
      </c>
      <c r="E29" s="54">
        <f t="shared" si="8"/>
        <v>0</v>
      </c>
      <c r="F29" s="54">
        <f t="shared" si="8"/>
        <v>0</v>
      </c>
      <c r="G29" s="54">
        <f t="shared" si="8"/>
        <v>0</v>
      </c>
      <c r="H29" s="54">
        <f t="shared" si="8"/>
        <v>0</v>
      </c>
      <c r="I29" s="67">
        <f t="shared" si="8"/>
        <v>6695</v>
      </c>
      <c r="J29" s="54">
        <f t="shared" si="8"/>
        <v>0</v>
      </c>
      <c r="K29" s="54">
        <f t="shared" si="8"/>
        <v>0</v>
      </c>
      <c r="L29" s="54">
        <f t="shared" si="8"/>
        <v>0</v>
      </c>
      <c r="M29" s="54">
        <f t="shared" si="8"/>
        <v>0</v>
      </c>
      <c r="N29" s="54">
        <f t="shared" si="8"/>
        <v>0</v>
      </c>
      <c r="O29" s="67">
        <f t="shared" si="8"/>
        <v>6695</v>
      </c>
      <c r="P29" s="54">
        <f t="shared" si="8"/>
        <v>0</v>
      </c>
      <c r="Q29" s="54">
        <f t="shared" si="8"/>
        <v>0</v>
      </c>
      <c r="R29" s="54">
        <f t="shared" si="8"/>
        <v>0</v>
      </c>
      <c r="S29" s="54">
        <f t="shared" si="8"/>
        <v>0</v>
      </c>
      <c r="T29" s="54">
        <f t="shared" si="8"/>
        <v>0</v>
      </c>
      <c r="U29" s="54">
        <f t="shared" si="8"/>
        <v>0</v>
      </c>
      <c r="V29" s="54">
        <f t="shared" si="8"/>
        <v>0</v>
      </c>
      <c r="W29" s="54">
        <f t="shared" si="8"/>
        <v>0</v>
      </c>
      <c r="X29" s="54">
        <f t="shared" si="8"/>
        <v>0</v>
      </c>
      <c r="Y29" s="54">
        <f t="shared" si="8"/>
        <v>0</v>
      </c>
      <c r="Z29" s="67">
        <f t="shared" si="8"/>
        <v>6695</v>
      </c>
      <c r="AA29" s="67">
        <f t="shared" si="8"/>
        <v>6695</v>
      </c>
      <c r="AB29" s="55">
        <f>SUM(AB27:AB28)</f>
        <v>0</v>
      </c>
    </row>
    <row r="30" spans="1:28" s="13" customFormat="1" ht="12" customHeight="1">
      <c r="A30" s="44"/>
      <c r="B30" s="45"/>
      <c r="C30" s="46"/>
      <c r="D30" s="46"/>
      <c r="E30" s="46"/>
      <c r="F30" s="46"/>
      <c r="G30" s="46"/>
      <c r="H30" s="46"/>
      <c r="I30" s="68"/>
      <c r="J30" s="46"/>
      <c r="K30" s="46"/>
      <c r="L30" s="46"/>
      <c r="M30" s="46"/>
      <c r="N30" s="46"/>
      <c r="O30" s="68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68"/>
      <c r="AA30" s="68"/>
      <c r="AB30" s="47"/>
    </row>
    <row r="31" spans="1:28">
      <c r="A31" s="21" t="s">
        <v>132</v>
      </c>
      <c r="B31" s="22" t="s">
        <v>108</v>
      </c>
      <c r="C31" s="34"/>
      <c r="D31" s="34"/>
      <c r="E31" s="34"/>
      <c r="F31" s="34"/>
      <c r="G31" s="34"/>
      <c r="H31" s="34"/>
      <c r="I31" s="64"/>
      <c r="J31" s="34"/>
      <c r="K31" s="34"/>
      <c r="L31" s="34"/>
      <c r="M31" s="34"/>
      <c r="N31" s="34"/>
      <c r="O31" s="6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64"/>
      <c r="AA31" s="64"/>
      <c r="AB31" s="35"/>
    </row>
    <row r="32" spans="1:28" s="10" customFormat="1" ht="24.75" customHeight="1">
      <c r="A32" s="21"/>
      <c r="B32" s="22" t="s">
        <v>78</v>
      </c>
      <c r="C32" s="34"/>
      <c r="D32" s="34"/>
      <c r="E32" s="34">
        <v>10891</v>
      </c>
      <c r="F32" s="34"/>
      <c r="G32" s="34">
        <f>SUM(E32:F32)</f>
        <v>10891</v>
      </c>
      <c r="H32" s="34"/>
      <c r="I32" s="64">
        <f>C32+D32+G32</f>
        <v>10891</v>
      </c>
      <c r="J32" s="34"/>
      <c r="K32" s="34"/>
      <c r="L32" s="34"/>
      <c r="M32" s="34"/>
      <c r="N32" s="34"/>
      <c r="O32" s="64">
        <f>SUM(I32:N32)</f>
        <v>10891</v>
      </c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64">
        <f>O32-Y32</f>
        <v>10891</v>
      </c>
      <c r="AA32" s="64">
        <f>SUM(Y32:Z32)</f>
        <v>10891</v>
      </c>
      <c r="AB32" s="35"/>
    </row>
    <row r="33" spans="1:29" s="10" customFormat="1" ht="24.75" customHeight="1" thickBot="1">
      <c r="A33" s="21"/>
      <c r="B33" s="22"/>
      <c r="C33" s="34"/>
      <c r="D33" s="34"/>
      <c r="E33" s="34"/>
      <c r="F33" s="34"/>
      <c r="G33" s="34"/>
      <c r="H33" s="34"/>
      <c r="I33" s="64"/>
      <c r="J33" s="34"/>
      <c r="K33" s="34"/>
      <c r="L33" s="34"/>
      <c r="M33" s="34"/>
      <c r="N33" s="34"/>
      <c r="O33" s="6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64"/>
      <c r="AA33" s="64"/>
      <c r="AB33" s="35"/>
      <c r="AC33" s="9"/>
    </row>
    <row r="34" spans="1:29" ht="19.5" thickBot="1">
      <c r="A34" s="16"/>
      <c r="B34" s="17" t="s">
        <v>36</v>
      </c>
      <c r="C34" s="42">
        <f t="shared" ref="C34:AA34" si="9">SUM(C32:C32)</f>
        <v>0</v>
      </c>
      <c r="D34" s="42">
        <f t="shared" si="9"/>
        <v>0</v>
      </c>
      <c r="E34" s="42">
        <f t="shared" si="9"/>
        <v>10891</v>
      </c>
      <c r="F34" s="42">
        <f t="shared" si="9"/>
        <v>0</v>
      </c>
      <c r="G34" s="42">
        <f t="shared" si="9"/>
        <v>10891</v>
      </c>
      <c r="H34" s="42">
        <f t="shared" si="9"/>
        <v>0</v>
      </c>
      <c r="I34" s="65">
        <f t="shared" si="9"/>
        <v>10891</v>
      </c>
      <c r="J34" s="42">
        <f t="shared" si="9"/>
        <v>0</v>
      </c>
      <c r="K34" s="42">
        <f t="shared" si="9"/>
        <v>0</v>
      </c>
      <c r="L34" s="42">
        <f t="shared" si="9"/>
        <v>0</v>
      </c>
      <c r="M34" s="42">
        <f t="shared" si="9"/>
        <v>0</v>
      </c>
      <c r="N34" s="42">
        <f t="shared" si="9"/>
        <v>0</v>
      </c>
      <c r="O34" s="65">
        <f t="shared" si="9"/>
        <v>10891</v>
      </c>
      <c r="P34" s="42">
        <f t="shared" si="9"/>
        <v>0</v>
      </c>
      <c r="Q34" s="42">
        <f t="shared" si="9"/>
        <v>0</v>
      </c>
      <c r="R34" s="42">
        <f t="shared" si="9"/>
        <v>0</v>
      </c>
      <c r="S34" s="42">
        <f t="shared" si="9"/>
        <v>0</v>
      </c>
      <c r="T34" s="42">
        <f t="shared" si="9"/>
        <v>0</v>
      </c>
      <c r="U34" s="42">
        <f t="shared" si="9"/>
        <v>0</v>
      </c>
      <c r="V34" s="42">
        <f t="shared" si="9"/>
        <v>0</v>
      </c>
      <c r="W34" s="42">
        <f t="shared" si="9"/>
        <v>0</v>
      </c>
      <c r="X34" s="42">
        <f t="shared" si="9"/>
        <v>0</v>
      </c>
      <c r="Y34" s="42">
        <f t="shared" si="9"/>
        <v>0</v>
      </c>
      <c r="Z34" s="65">
        <f t="shared" si="9"/>
        <v>10891</v>
      </c>
      <c r="AA34" s="65">
        <f t="shared" si="9"/>
        <v>10891</v>
      </c>
      <c r="AB34" s="43">
        <v>0</v>
      </c>
    </row>
    <row r="35" spans="1:29">
      <c r="A35" s="21" t="s">
        <v>134</v>
      </c>
      <c r="B35" s="22" t="s">
        <v>116</v>
      </c>
      <c r="C35" s="34"/>
      <c r="D35" s="34"/>
      <c r="E35" s="34"/>
      <c r="F35" s="34"/>
      <c r="G35" s="34"/>
      <c r="H35" s="34"/>
      <c r="I35" s="64"/>
      <c r="J35" s="34"/>
      <c r="K35" s="34"/>
      <c r="L35" s="34"/>
      <c r="M35" s="34"/>
      <c r="N35" s="34"/>
      <c r="O35" s="6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64"/>
      <c r="AA35" s="64"/>
      <c r="AB35" s="35"/>
    </row>
    <row r="36" spans="1:29" s="10" customFormat="1" ht="21" customHeight="1">
      <c r="A36" s="21"/>
      <c r="B36" s="22" t="s">
        <v>78</v>
      </c>
      <c r="C36" s="34"/>
      <c r="D36" s="34"/>
      <c r="E36" s="34">
        <v>1896</v>
      </c>
      <c r="F36" s="34"/>
      <c r="G36" s="34">
        <f>SUM(E36:F36)</f>
        <v>1896</v>
      </c>
      <c r="H36" s="34"/>
      <c r="I36" s="64">
        <f>G36+D36+C36</f>
        <v>1896</v>
      </c>
      <c r="J36" s="34"/>
      <c r="K36" s="34"/>
      <c r="L36" s="34"/>
      <c r="M36" s="34"/>
      <c r="N36" s="34">
        <v>475</v>
      </c>
      <c r="O36" s="64">
        <f>SUM(I36:N36)</f>
        <v>2371</v>
      </c>
      <c r="P36" s="34"/>
      <c r="Q36" s="34"/>
      <c r="R36" s="34"/>
      <c r="S36" s="34"/>
      <c r="T36" s="34"/>
      <c r="U36" s="34">
        <f>SUM(P36:S36)</f>
        <v>0</v>
      </c>
      <c r="V36" s="34"/>
      <c r="W36" s="34"/>
      <c r="X36" s="34"/>
      <c r="Y36" s="34"/>
      <c r="Z36" s="75">
        <f>O36-Y36</f>
        <v>2371</v>
      </c>
      <c r="AA36" s="64">
        <f>SUM(Y36:Z36)</f>
        <v>2371</v>
      </c>
      <c r="AB36" s="35"/>
    </row>
    <row r="37" spans="1:29" s="10" customFormat="1" ht="21" customHeight="1">
      <c r="A37" s="21"/>
      <c r="B37" s="22" t="s">
        <v>138</v>
      </c>
      <c r="C37" s="34"/>
      <c r="D37" s="34"/>
      <c r="E37" s="34">
        <v>475</v>
      </c>
      <c r="F37" s="34"/>
      <c r="G37" s="34">
        <f>SUM(E37:F37)</f>
        <v>475</v>
      </c>
      <c r="H37" s="34"/>
      <c r="I37" s="64">
        <f>G37+D37+C37</f>
        <v>475</v>
      </c>
      <c r="J37" s="34"/>
      <c r="K37" s="34"/>
      <c r="L37" s="34"/>
      <c r="M37" s="34"/>
      <c r="N37" s="34">
        <v>2505</v>
      </c>
      <c r="O37" s="64">
        <f>SUM(I37:N37)</f>
        <v>2980</v>
      </c>
      <c r="P37" s="34"/>
      <c r="Q37" s="34"/>
      <c r="R37" s="34"/>
      <c r="S37" s="34"/>
      <c r="T37" s="34"/>
      <c r="U37" s="34">
        <f>SUM(P37:S37)</f>
        <v>0</v>
      </c>
      <c r="V37" s="34"/>
      <c r="W37" s="34"/>
      <c r="X37" s="34"/>
      <c r="Y37" s="34"/>
      <c r="Z37" s="75">
        <f>O37-Y37</f>
        <v>2980</v>
      </c>
      <c r="AA37" s="64">
        <f>SUM(Y37:Z37)</f>
        <v>2980</v>
      </c>
      <c r="AB37" s="35"/>
    </row>
    <row r="38" spans="1:29" s="10" customFormat="1" ht="21" customHeight="1">
      <c r="A38" s="21"/>
      <c r="B38" s="22" t="s">
        <v>79</v>
      </c>
      <c r="C38" s="34"/>
      <c r="D38" s="34"/>
      <c r="E38" s="34">
        <v>2039</v>
      </c>
      <c r="F38" s="34"/>
      <c r="G38" s="34">
        <f>SUM(E38:F38)</f>
        <v>2039</v>
      </c>
      <c r="H38" s="34"/>
      <c r="I38" s="64">
        <f>G38+D38+C38</f>
        <v>2039</v>
      </c>
      <c r="J38" s="34"/>
      <c r="K38" s="34"/>
      <c r="L38" s="34"/>
      <c r="M38" s="34"/>
      <c r="N38" s="34">
        <v>346</v>
      </c>
      <c r="O38" s="64">
        <f>SUM(I38:N38)</f>
        <v>2385</v>
      </c>
      <c r="P38" s="34"/>
      <c r="Q38" s="34"/>
      <c r="R38" s="34"/>
      <c r="S38" s="34"/>
      <c r="T38" s="34"/>
      <c r="U38" s="34">
        <f>SUM(P38:S38)</f>
        <v>0</v>
      </c>
      <c r="V38" s="34"/>
      <c r="W38" s="34"/>
      <c r="X38" s="34"/>
      <c r="Y38" s="34"/>
      <c r="Z38" s="75">
        <f>O38-Y38</f>
        <v>2385</v>
      </c>
      <c r="AA38" s="64">
        <f>SUM(Y38:Z38)</f>
        <v>2385</v>
      </c>
      <c r="AB38" s="35"/>
    </row>
    <row r="39" spans="1:29" s="10" customFormat="1" ht="21" customHeight="1">
      <c r="A39" s="21"/>
      <c r="B39" s="22" t="s">
        <v>85</v>
      </c>
      <c r="C39" s="34">
        <v>3428</v>
      </c>
      <c r="D39" s="34">
        <v>830</v>
      </c>
      <c r="E39" s="34">
        <v>2025</v>
      </c>
      <c r="F39" s="34"/>
      <c r="G39" s="34">
        <f>SUM(E39:F39)</f>
        <v>2025</v>
      </c>
      <c r="H39" s="34"/>
      <c r="I39" s="64">
        <f>G39+D39+C39</f>
        <v>6283</v>
      </c>
      <c r="J39" s="34"/>
      <c r="K39" s="34"/>
      <c r="L39" s="34"/>
      <c r="M39" s="34"/>
      <c r="N39" s="34">
        <v>993</v>
      </c>
      <c r="O39" s="64">
        <f>SUM(I39:N39)</f>
        <v>7276</v>
      </c>
      <c r="P39" s="34"/>
      <c r="Q39" s="34"/>
      <c r="R39" s="34"/>
      <c r="S39" s="34"/>
      <c r="T39" s="34"/>
      <c r="U39" s="34">
        <f>SUM(P39:S39)</f>
        <v>0</v>
      </c>
      <c r="V39" s="34"/>
      <c r="W39" s="34"/>
      <c r="X39" s="34"/>
      <c r="Y39" s="34"/>
      <c r="Z39" s="75">
        <f>O39-Y39</f>
        <v>7276</v>
      </c>
      <c r="AA39" s="64">
        <f>SUM(Y39:Z39)</f>
        <v>7276</v>
      </c>
      <c r="AB39" s="35"/>
    </row>
    <row r="40" spans="1:29" s="10" customFormat="1" ht="21" customHeight="1">
      <c r="A40" s="21"/>
      <c r="B40" s="22" t="s">
        <v>80</v>
      </c>
      <c r="C40" s="34"/>
      <c r="D40" s="34"/>
      <c r="E40" s="34">
        <v>2173</v>
      </c>
      <c r="F40" s="34"/>
      <c r="G40" s="34">
        <f>SUM(E40:F40)</f>
        <v>2173</v>
      </c>
      <c r="H40" s="34"/>
      <c r="I40" s="64">
        <f>G40+D40+C40</f>
        <v>2173</v>
      </c>
      <c r="J40" s="34"/>
      <c r="K40" s="34"/>
      <c r="L40" s="34"/>
      <c r="M40" s="34"/>
      <c r="N40" s="34">
        <v>492</v>
      </c>
      <c r="O40" s="64">
        <f>SUM(I40:N40)</f>
        <v>2665</v>
      </c>
      <c r="P40" s="34"/>
      <c r="Q40" s="34"/>
      <c r="R40" s="34"/>
      <c r="S40" s="34"/>
      <c r="T40" s="34"/>
      <c r="U40" s="34">
        <f>SUM(P40:S40)</f>
        <v>0</v>
      </c>
      <c r="V40" s="34"/>
      <c r="W40" s="34"/>
      <c r="X40" s="34"/>
      <c r="Y40" s="34"/>
      <c r="Z40" s="75">
        <f>O40-Y40</f>
        <v>2665</v>
      </c>
      <c r="AA40" s="64">
        <f>SUM(Y40:Z40)</f>
        <v>2665</v>
      </c>
      <c r="AB40" s="35"/>
    </row>
    <row r="41" spans="1:29" s="12" customFormat="1" ht="19.5" thickBot="1">
      <c r="A41" s="48"/>
      <c r="B41" s="49"/>
      <c r="C41" s="50"/>
      <c r="D41" s="50"/>
      <c r="E41" s="50"/>
      <c r="F41" s="50"/>
      <c r="G41" s="34"/>
      <c r="H41" s="50"/>
      <c r="I41" s="64"/>
      <c r="J41" s="50"/>
      <c r="K41" s="50"/>
      <c r="L41" s="50"/>
      <c r="M41" s="50"/>
      <c r="N41" s="50"/>
      <c r="O41" s="7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70"/>
      <c r="AA41" s="70"/>
      <c r="AB41" s="51"/>
    </row>
    <row r="42" spans="1:29" s="13" customFormat="1" ht="19.5" thickBot="1">
      <c r="A42" s="52"/>
      <c r="B42" s="53" t="s">
        <v>36</v>
      </c>
      <c r="C42" s="54">
        <f t="shared" ref="C42:AA42" si="10">SUM(C35:C41)</f>
        <v>3428</v>
      </c>
      <c r="D42" s="54">
        <f t="shared" si="10"/>
        <v>830</v>
      </c>
      <c r="E42" s="54">
        <f t="shared" si="10"/>
        <v>8608</v>
      </c>
      <c r="F42" s="54">
        <f t="shared" si="10"/>
        <v>0</v>
      </c>
      <c r="G42" s="54">
        <f t="shared" si="10"/>
        <v>8608</v>
      </c>
      <c r="H42" s="54">
        <f t="shared" si="10"/>
        <v>0</v>
      </c>
      <c r="I42" s="67">
        <f t="shared" si="10"/>
        <v>12866</v>
      </c>
      <c r="J42" s="54">
        <f t="shared" si="10"/>
        <v>0</v>
      </c>
      <c r="K42" s="54">
        <f t="shared" si="10"/>
        <v>0</v>
      </c>
      <c r="L42" s="54">
        <f t="shared" si="10"/>
        <v>0</v>
      </c>
      <c r="M42" s="54">
        <f t="shared" si="10"/>
        <v>0</v>
      </c>
      <c r="N42" s="54">
        <f t="shared" si="10"/>
        <v>4811</v>
      </c>
      <c r="O42" s="67">
        <f t="shared" si="10"/>
        <v>17677</v>
      </c>
      <c r="P42" s="54">
        <f t="shared" si="10"/>
        <v>0</v>
      </c>
      <c r="Q42" s="54">
        <f t="shared" si="10"/>
        <v>0</v>
      </c>
      <c r="R42" s="54">
        <f t="shared" si="10"/>
        <v>0</v>
      </c>
      <c r="S42" s="54">
        <f t="shared" si="10"/>
        <v>0</v>
      </c>
      <c r="T42" s="54">
        <f t="shared" si="10"/>
        <v>0</v>
      </c>
      <c r="U42" s="54">
        <f t="shared" si="10"/>
        <v>0</v>
      </c>
      <c r="V42" s="54">
        <f t="shared" si="10"/>
        <v>0</v>
      </c>
      <c r="W42" s="54">
        <f t="shared" si="10"/>
        <v>0</v>
      </c>
      <c r="X42" s="54">
        <f t="shared" si="10"/>
        <v>0</v>
      </c>
      <c r="Y42" s="54">
        <f t="shared" si="10"/>
        <v>0</v>
      </c>
      <c r="Z42" s="67">
        <f t="shared" si="10"/>
        <v>17677</v>
      </c>
      <c r="AA42" s="67">
        <f t="shared" si="10"/>
        <v>17677</v>
      </c>
      <c r="AB42" s="55">
        <f>SUM(AB36:AB41)</f>
        <v>0</v>
      </c>
    </row>
    <row r="43" spans="1:29" s="37" customFormat="1" ht="31.5" customHeight="1" thickBot="1">
      <c r="A43" s="57" t="s">
        <v>136</v>
      </c>
      <c r="B43" s="58" t="s">
        <v>147</v>
      </c>
      <c r="C43" s="59">
        <f>C24+C29+C34+C42</f>
        <v>24790</v>
      </c>
      <c r="D43" s="59">
        <f t="shared" ref="D43:AB43" si="11">D24+D29+D34+D42</f>
        <v>5391</v>
      </c>
      <c r="E43" s="59">
        <f t="shared" si="11"/>
        <v>19499</v>
      </c>
      <c r="F43" s="59">
        <f t="shared" si="11"/>
        <v>0</v>
      </c>
      <c r="G43" s="59">
        <f t="shared" si="11"/>
        <v>19499</v>
      </c>
      <c r="H43" s="59">
        <f t="shared" si="11"/>
        <v>0</v>
      </c>
      <c r="I43" s="59">
        <f t="shared" si="11"/>
        <v>49680</v>
      </c>
      <c r="J43" s="59">
        <f t="shared" si="11"/>
        <v>0</v>
      </c>
      <c r="K43" s="59">
        <f t="shared" si="11"/>
        <v>0</v>
      </c>
      <c r="L43" s="59">
        <f t="shared" si="11"/>
        <v>0</v>
      </c>
      <c r="M43" s="59">
        <f t="shared" si="11"/>
        <v>0</v>
      </c>
      <c r="N43" s="59">
        <f t="shared" si="11"/>
        <v>4811</v>
      </c>
      <c r="O43" s="59">
        <f t="shared" si="11"/>
        <v>54491</v>
      </c>
      <c r="P43" s="59">
        <f t="shared" si="11"/>
        <v>0</v>
      </c>
      <c r="Q43" s="59">
        <f t="shared" si="11"/>
        <v>0</v>
      </c>
      <c r="R43" s="59">
        <f t="shared" si="11"/>
        <v>0</v>
      </c>
      <c r="S43" s="59">
        <f t="shared" si="11"/>
        <v>0</v>
      </c>
      <c r="T43" s="59">
        <f t="shared" si="11"/>
        <v>0</v>
      </c>
      <c r="U43" s="59">
        <f t="shared" si="11"/>
        <v>0</v>
      </c>
      <c r="V43" s="59">
        <f t="shared" si="11"/>
        <v>0</v>
      </c>
      <c r="W43" s="59">
        <f t="shared" si="11"/>
        <v>0</v>
      </c>
      <c r="X43" s="59">
        <f t="shared" si="11"/>
        <v>0</v>
      </c>
      <c r="Y43" s="59">
        <f t="shared" si="11"/>
        <v>0</v>
      </c>
      <c r="Z43" s="59">
        <f t="shared" si="11"/>
        <v>54491</v>
      </c>
      <c r="AA43" s="59">
        <f t="shared" si="11"/>
        <v>54491</v>
      </c>
      <c r="AB43" s="59">
        <f t="shared" si="11"/>
        <v>0</v>
      </c>
    </row>
    <row r="44" spans="1:29" s="37" customFormat="1" ht="31.5" customHeight="1" thickBot="1">
      <c r="A44" s="57" t="s">
        <v>136</v>
      </c>
      <c r="B44" s="58" t="s">
        <v>141</v>
      </c>
      <c r="C44" s="59">
        <f>C43+Munka1!C61+'Munka1 (2)'!C60+'Munka1 (3)'!C52</f>
        <v>41329</v>
      </c>
      <c r="D44" s="59">
        <f>D43+Munka1!D61+'Munka1 (2)'!D60+'Munka1 (3)'!D52</f>
        <v>2279</v>
      </c>
      <c r="E44" s="59">
        <f>E43+Munka1!E61+'Munka1 (2)'!E60+'Munka1 (3)'!E52</f>
        <v>19069</v>
      </c>
      <c r="F44" s="59">
        <f>F43+Munka1!F61+'Munka1 (2)'!F60+'Munka1 (3)'!F52</f>
        <v>659</v>
      </c>
      <c r="G44" s="59">
        <f>G43+Munka1!G61+'Munka1 (2)'!G60+'Munka1 (3)'!G52</f>
        <v>19728</v>
      </c>
      <c r="H44" s="59">
        <f>H43+Munka1!H61+'Munka1 (2)'!H60+'Munka1 (3)'!H52</f>
        <v>0</v>
      </c>
      <c r="I44" s="59">
        <f>I43+Munka1!I61+'Munka1 (2)'!I60+'Munka1 (3)'!I52</f>
        <v>63336</v>
      </c>
      <c r="J44" s="59">
        <f>J43+Munka1!J61+'Munka1 (2)'!J60+'Munka1 (3)'!J52</f>
        <v>0</v>
      </c>
      <c r="K44" s="59">
        <f>K43+Munka1!K61+'Munka1 (2)'!K60+'Munka1 (3)'!K52</f>
        <v>11978</v>
      </c>
      <c r="L44" s="59">
        <f>L43+Munka1!L61+'Munka1 (2)'!L60+'Munka1 (3)'!L52</f>
        <v>0</v>
      </c>
      <c r="M44" s="59">
        <f>M43+Munka1!M61+'Munka1 (2)'!M60+'Munka1 (3)'!M52</f>
        <v>178</v>
      </c>
      <c r="N44" s="59">
        <f>N43+Munka1!N61+'Munka1 (2)'!N60+'Munka1 (3)'!N52</f>
        <v>8366</v>
      </c>
      <c r="O44" s="59">
        <f>O43+Munka1!O61+'Munka1 (2)'!O60+'Munka1 (3)'!O52</f>
        <v>83858</v>
      </c>
      <c r="P44" s="59">
        <f>P43+Munka1!P61+'Munka1 (2)'!P60+'Munka1 (3)'!P52</f>
        <v>0</v>
      </c>
      <c r="Q44" s="59">
        <f>Q43+Munka1!Q61+'Munka1 (2)'!Q60+'Munka1 (3)'!Q52</f>
        <v>2633</v>
      </c>
      <c r="R44" s="59">
        <f>R43+Munka1!R61+'Munka1 (2)'!R60+'Munka1 (3)'!R52</f>
        <v>-2633</v>
      </c>
      <c r="S44" s="59">
        <f>S43+Munka1!S61+'Munka1 (2)'!S60+'Munka1 (3)'!S52</f>
        <v>0</v>
      </c>
      <c r="T44" s="59">
        <f>T43+Munka1!T61+'Munka1 (2)'!T60+'Munka1 (3)'!T52</f>
        <v>0</v>
      </c>
      <c r="U44" s="59">
        <f>U43+Munka1!U61+'Munka1 (2)'!U60+'Munka1 (3)'!U52</f>
        <v>0</v>
      </c>
      <c r="V44" s="59">
        <f>V43+Munka1!V61+'Munka1 (2)'!V60+'Munka1 (3)'!V52</f>
        <v>0</v>
      </c>
      <c r="W44" s="59">
        <f>W43+Munka1!W61+'Munka1 (2)'!W60+'Munka1 (3)'!W52</f>
        <v>0</v>
      </c>
      <c r="X44" s="59">
        <f>X43+Munka1!X61+'Munka1 (2)'!X60+'Munka1 (3)'!X52</f>
        <v>0</v>
      </c>
      <c r="Y44" s="59">
        <f>Y43+Munka1!Y61+'Munka1 (2)'!Y60+'Munka1 (3)'!Y52</f>
        <v>0</v>
      </c>
      <c r="Z44" s="59">
        <f>Z43+Munka1!Z61+'Munka1 (2)'!Z60+'Munka1 (3)'!Z52</f>
        <v>83858</v>
      </c>
      <c r="AA44" s="59">
        <f>AA43+Munka1!AA61+'Munka1 (2)'!AA60+'Munka1 (3)'!AA52</f>
        <v>83858</v>
      </c>
      <c r="AB44" s="59">
        <f>AB43+Munka1!AB61+'Munka1 (2)'!AB60+'Munka1 (3)'!AB52</f>
        <v>0</v>
      </c>
    </row>
    <row r="46" spans="1:29">
      <c r="B46" s="3" t="s">
        <v>153</v>
      </c>
    </row>
    <row r="47" spans="1:29">
      <c r="B47" s="3" t="s">
        <v>152</v>
      </c>
    </row>
    <row r="48" spans="1:29">
      <c r="B48" s="3" t="s">
        <v>151</v>
      </c>
    </row>
  </sheetData>
  <mergeCells count="14">
    <mergeCell ref="W10:W11"/>
    <mergeCell ref="X10:X11"/>
    <mergeCell ref="W12:X13"/>
    <mergeCell ref="Z1:AB1"/>
    <mergeCell ref="Z2:AB2"/>
    <mergeCell ref="A3:Z3"/>
    <mergeCell ref="A4:Y4"/>
    <mergeCell ref="U5:Y5"/>
    <mergeCell ref="C7:I7"/>
    <mergeCell ref="P7:U7"/>
    <mergeCell ref="W7:X9"/>
    <mergeCell ref="E8:F8"/>
    <mergeCell ref="H8:H13"/>
    <mergeCell ref="C8:C13"/>
  </mergeCells>
  <printOptions horizontalCentered="1" verticalCentered="1"/>
  <pageMargins left="0.19685039370078741" right="0.11811023622047245" top="0.19685039370078741" bottom="0.19685039370078741" header="0.19685039370078741" footer="0.19685039370078741"/>
  <pageSetup paperSize="9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4</vt:i4>
      </vt:variant>
    </vt:vector>
  </HeadingPairs>
  <TitlesOfParts>
    <vt:vector size="8" baseType="lpstr">
      <vt:lpstr>Munka1</vt:lpstr>
      <vt:lpstr>Munka1 (2)</vt:lpstr>
      <vt:lpstr>Munka1 (3)</vt:lpstr>
      <vt:lpstr>Munka1 (4)</vt:lpstr>
      <vt:lpstr>Munka1!Nyomtatási_terület</vt:lpstr>
      <vt:lpstr>'Munka1 (2)'!Nyomtatási_terület</vt:lpstr>
      <vt:lpstr>'Munka1 (3)'!Nyomtatási_terület</vt:lpstr>
      <vt:lpstr>'Munka1 (4)'!Nyomtatási_terület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vargas</cp:lastModifiedBy>
  <cp:lastPrinted>2010-02-12T09:54:29Z</cp:lastPrinted>
  <dcterms:created xsi:type="dcterms:W3CDTF">1997-01-17T14:02:09Z</dcterms:created>
  <dcterms:modified xsi:type="dcterms:W3CDTF">2010-02-23T10:49:28Z</dcterms:modified>
</cp:coreProperties>
</file>