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5"/>
  </bookViews>
  <sheets>
    <sheet name="4 iskola" sheetId="1" r:id="rId1"/>
    <sheet name="3 óvoda" sheetId="2" r:id="rId2"/>
    <sheet name="4 óvoda" sheetId="3" r:id="rId3"/>
    <sheet name="egyéb" sheetId="4" r:id="rId4"/>
    <sheet name="vegyes" sheetId="5" r:id="rId5"/>
    <sheet name="összesen" sheetId="10" r:id="rId6"/>
    <sheet name="Munka1" sheetId="11" r:id="rId7"/>
  </sheets>
  <definedNames>
    <definedName name="_xlnm.Print_Titles" localSheetId="1">'3 óvoda'!$A:$B</definedName>
    <definedName name="_xlnm.Print_Titles" localSheetId="0">'4 iskola'!$A:$B</definedName>
    <definedName name="_xlnm.Print_Titles" localSheetId="2">'4 óvoda'!$A:$B</definedName>
    <definedName name="_xlnm.Print_Titles" localSheetId="3">egyéb!$A:$B</definedName>
    <definedName name="_xlnm.Print_Titles" localSheetId="5">összesen!$A:$B</definedName>
    <definedName name="_xlnm.Print_Titles" localSheetId="4">vegyes!$A:$B</definedName>
    <definedName name="_xlnm.Print_Area" localSheetId="5">összesen!$A$1:$H$67</definedName>
  </definedNames>
  <calcPr calcId="125725"/>
</workbook>
</file>

<file path=xl/calcChain.xml><?xml version="1.0" encoding="utf-8"?>
<calcChain xmlns="http://schemas.openxmlformats.org/spreadsheetml/2006/main">
  <c r="D67" i="10"/>
  <c r="G67" i="5"/>
  <c r="D55" i="10"/>
  <c r="D54"/>
  <c r="D53"/>
  <c r="D52"/>
  <c r="D51"/>
  <c r="D50"/>
  <c r="D49"/>
  <c r="D48"/>
  <c r="D47"/>
  <c r="D46"/>
  <c r="D45"/>
  <c r="D44"/>
  <c r="D43"/>
  <c r="D17"/>
  <c r="D15"/>
  <c r="D14"/>
  <c r="D13"/>
  <c r="D12"/>
  <c r="G12" i="2"/>
  <c r="G67" i="10" l="1"/>
  <c r="G63"/>
  <c r="G62"/>
  <c r="G61"/>
  <c r="G60"/>
  <c r="G59"/>
  <c r="G57"/>
  <c r="G39"/>
  <c r="G38"/>
  <c r="G37"/>
  <c r="G35"/>
  <c r="G34"/>
  <c r="G33"/>
  <c r="G31"/>
  <c r="G30"/>
  <c r="G23"/>
  <c r="G22"/>
  <c r="G21"/>
  <c r="G20"/>
  <c r="G19"/>
  <c r="C67"/>
  <c r="C63"/>
  <c r="C62"/>
  <c r="C61"/>
  <c r="C60"/>
  <c r="C57"/>
  <c r="C59"/>
  <c r="C55"/>
  <c r="C54"/>
  <c r="C53"/>
  <c r="C52"/>
  <c r="C51"/>
  <c r="C50"/>
  <c r="C49"/>
  <c r="C48"/>
  <c r="C47"/>
  <c r="C46"/>
  <c r="C45"/>
  <c r="C44"/>
  <c r="C43"/>
  <c r="C39"/>
  <c r="C38"/>
  <c r="C37"/>
  <c r="C35"/>
  <c r="C34"/>
  <c r="C33"/>
  <c r="C31"/>
  <c r="C30"/>
  <c r="C29"/>
  <c r="C28"/>
  <c r="C27"/>
  <c r="C26"/>
  <c r="C25"/>
  <c r="C23"/>
  <c r="C22"/>
  <c r="C21"/>
  <c r="C20"/>
  <c r="C19"/>
  <c r="C17"/>
  <c r="C15"/>
  <c r="C14"/>
  <c r="C13"/>
  <c r="C12"/>
  <c r="N44" i="5"/>
  <c r="K44"/>
  <c r="F57"/>
  <c r="F31"/>
  <c r="F30"/>
  <c r="G67" i="2"/>
  <c r="G48"/>
  <c r="G44"/>
  <c r="G67" i="4"/>
  <c r="G63"/>
  <c r="G62"/>
  <c r="G61"/>
  <c r="G60"/>
  <c r="G59"/>
  <c r="G55"/>
  <c r="G55" i="5" s="1"/>
  <c r="G55" i="10" s="1"/>
  <c r="G54" i="4"/>
  <c r="G54" i="5" s="1"/>
  <c r="G54" i="10" s="1"/>
  <c r="G53" i="4"/>
  <c r="G53" i="5" s="1"/>
  <c r="G53" i="10" s="1"/>
  <c r="G52" i="4"/>
  <c r="G52" i="5" s="1"/>
  <c r="G52" i="10" s="1"/>
  <c r="G51" i="4"/>
  <c r="G51" i="5" s="1"/>
  <c r="G51" i="10" s="1"/>
  <c r="G50" i="4"/>
  <c r="G50" i="5" s="1"/>
  <c r="G50" i="10" s="1"/>
  <c r="G49" i="4"/>
  <c r="G49" i="5" s="1"/>
  <c r="G49" i="10" s="1"/>
  <c r="G48" i="4"/>
  <c r="G48" i="5" s="1"/>
  <c r="G48" i="10" s="1"/>
  <c r="G47" i="4"/>
  <c r="G47" i="5" s="1"/>
  <c r="G47" i="10" s="1"/>
  <c r="G46" i="4"/>
  <c r="G46" i="5" s="1"/>
  <c r="G46" i="10" s="1"/>
  <c r="G45" i="4"/>
  <c r="G45" i="5" s="1"/>
  <c r="G45" i="10" s="1"/>
  <c r="G44" i="4"/>
  <c r="G44" i="5" s="1"/>
  <c r="G44" i="10" s="1"/>
  <c r="G43" i="4"/>
  <c r="G43" i="5" s="1"/>
  <c r="G43" i="10" s="1"/>
  <c r="G39" i="4"/>
  <c r="G38"/>
  <c r="G37"/>
  <c r="G35"/>
  <c r="G34"/>
  <c r="G33"/>
  <c r="G29"/>
  <c r="G29" i="5" s="1"/>
  <c r="G29" i="10" s="1"/>
  <c r="G28" i="4"/>
  <c r="G28" i="5" s="1"/>
  <c r="G28" i="10" s="1"/>
  <c r="G27" i="4"/>
  <c r="G27" i="5" s="1"/>
  <c r="G27" i="10" s="1"/>
  <c r="G26" i="4"/>
  <c r="G26" i="5" s="1"/>
  <c r="G26" i="10" s="1"/>
  <c r="G25" i="4"/>
  <c r="G25" i="5" s="1"/>
  <c r="G25" i="10" s="1"/>
  <c r="G23" i="4"/>
  <c r="G22"/>
  <c r="G21"/>
  <c r="G20"/>
  <c r="G19"/>
  <c r="E44" i="2"/>
  <c r="N44" i="1"/>
  <c r="K44"/>
  <c r="H44"/>
  <c r="E44"/>
  <c r="F67" i="4"/>
  <c r="F63"/>
  <c r="F63" i="5" s="1"/>
  <c r="F62" i="4"/>
  <c r="F62" i="5" s="1"/>
  <c r="F61" i="4"/>
  <c r="F61" i="5" s="1"/>
  <c r="F64" s="1"/>
  <c r="F60" i="4"/>
  <c r="F60" i="5" s="1"/>
  <c r="F59" i="4"/>
  <c r="F59" i="5" s="1"/>
  <c r="F55" i="4"/>
  <c r="F55" i="5" s="1"/>
  <c r="F54" i="4"/>
  <c r="F54" i="5" s="1"/>
  <c r="F53" i="4"/>
  <c r="F53" i="5" s="1"/>
  <c r="F52" i="4"/>
  <c r="F52" i="5" s="1"/>
  <c r="F51" i="4"/>
  <c r="F51" i="5" s="1"/>
  <c r="F50" i="4"/>
  <c r="F50" i="5" s="1"/>
  <c r="F49" i="4"/>
  <c r="F49" i="5" s="1"/>
  <c r="F48" i="4"/>
  <c r="F47"/>
  <c r="F47" i="5" s="1"/>
  <c r="F46" i="4"/>
  <c r="F46" i="5" s="1"/>
  <c r="F45" i="4"/>
  <c r="F45" i="5" s="1"/>
  <c r="F44" i="4"/>
  <c r="F43"/>
  <c r="F43" i="5" s="1"/>
  <c r="F39" i="4"/>
  <c r="F39" i="5" s="1"/>
  <c r="F38" i="4"/>
  <c r="F38" i="5" s="1"/>
  <c r="F37" i="4"/>
  <c r="F37" i="5" s="1"/>
  <c r="F35" i="4"/>
  <c r="F35" i="5" s="1"/>
  <c r="F34" i="4"/>
  <c r="F34" i="5" s="1"/>
  <c r="F33" i="4"/>
  <c r="F33" i="5" s="1"/>
  <c r="F29" i="4"/>
  <c r="F29" i="5" s="1"/>
  <c r="F28" i="4"/>
  <c r="F28" i="5" s="1"/>
  <c r="F27" i="4"/>
  <c r="F27" i="5" s="1"/>
  <c r="F26" i="4"/>
  <c r="F26" i="5" s="1"/>
  <c r="F25" i="4"/>
  <c r="F25" i="5" s="1"/>
  <c r="F23" i="4"/>
  <c r="F23" i="5" s="1"/>
  <c r="F22" i="4"/>
  <c r="F22" i="5" s="1"/>
  <c r="F21" i="4"/>
  <c r="F21" i="5" s="1"/>
  <c r="F20" i="4"/>
  <c r="F20" i="5" s="1"/>
  <c r="F19" i="4"/>
  <c r="F19" i="5" s="1"/>
  <c r="F24" s="1"/>
  <c r="F17" i="4"/>
  <c r="F15"/>
  <c r="F14"/>
  <c r="F13"/>
  <c r="F12"/>
  <c r="E44"/>
  <c r="N44" i="3"/>
  <c r="K44"/>
  <c r="H44"/>
  <c r="E44"/>
  <c r="N44" i="2"/>
  <c r="K44"/>
  <c r="F67"/>
  <c r="F48"/>
  <c r="F44"/>
  <c r="H44" s="1"/>
  <c r="F17"/>
  <c r="F15"/>
  <c r="F14"/>
  <c r="F13"/>
  <c r="F12"/>
  <c r="M64"/>
  <c r="L64"/>
  <c r="J64"/>
  <c r="I64"/>
  <c r="G64"/>
  <c r="F64"/>
  <c r="M64" i="3"/>
  <c r="L64"/>
  <c r="J64"/>
  <c r="I64"/>
  <c r="G64"/>
  <c r="F64"/>
  <c r="J64" i="4"/>
  <c r="I64"/>
  <c r="G64"/>
  <c r="F64"/>
  <c r="M64" i="5"/>
  <c r="J64"/>
  <c r="I64"/>
  <c r="G64"/>
  <c r="M64" i="1"/>
  <c r="L64"/>
  <c r="J64"/>
  <c r="I64"/>
  <c r="G64"/>
  <c r="F64"/>
  <c r="M56" i="2"/>
  <c r="M58" s="1"/>
  <c r="M65" s="1"/>
  <c r="L56"/>
  <c r="L58" s="1"/>
  <c r="L65" s="1"/>
  <c r="J56"/>
  <c r="J58" s="1"/>
  <c r="J65" s="1"/>
  <c r="I56"/>
  <c r="I58" s="1"/>
  <c r="I65" s="1"/>
  <c r="G56"/>
  <c r="G58" s="1"/>
  <c r="G65" s="1"/>
  <c r="F56"/>
  <c r="F58" s="1"/>
  <c r="F65" s="1"/>
  <c r="M56" i="3"/>
  <c r="M58" s="1"/>
  <c r="M65" s="1"/>
  <c r="L56"/>
  <c r="L58" s="1"/>
  <c r="L65" s="1"/>
  <c r="J56"/>
  <c r="J58" s="1"/>
  <c r="J65" s="1"/>
  <c r="I56"/>
  <c r="I58" s="1"/>
  <c r="I65" s="1"/>
  <c r="G56"/>
  <c r="G58" s="1"/>
  <c r="G65" s="1"/>
  <c r="F56"/>
  <c r="F58" s="1"/>
  <c r="F65" s="1"/>
  <c r="J56" i="4"/>
  <c r="J58" s="1"/>
  <c r="J65" s="1"/>
  <c r="I56"/>
  <c r="I58" s="1"/>
  <c r="I65" s="1"/>
  <c r="G56"/>
  <c r="G58" s="1"/>
  <c r="G65" s="1"/>
  <c r="F56"/>
  <c r="F58" s="1"/>
  <c r="F65" s="1"/>
  <c r="M56" i="5"/>
  <c r="M58" s="1"/>
  <c r="M65" s="1"/>
  <c r="J56"/>
  <c r="J58" s="1"/>
  <c r="J65" s="1"/>
  <c r="I56"/>
  <c r="I58" s="1"/>
  <c r="I65" s="1"/>
  <c r="G56"/>
  <c r="G58" s="1"/>
  <c r="G65" s="1"/>
  <c r="M56" i="1"/>
  <c r="M58" s="1"/>
  <c r="M65" s="1"/>
  <c r="L56"/>
  <c r="L58" s="1"/>
  <c r="L65" s="1"/>
  <c r="J56"/>
  <c r="J58" s="1"/>
  <c r="J65" s="1"/>
  <c r="I56"/>
  <c r="I58" s="1"/>
  <c r="I65" s="1"/>
  <c r="G56"/>
  <c r="G58" s="1"/>
  <c r="G65" s="1"/>
  <c r="F56"/>
  <c r="F58" s="1"/>
  <c r="F65" s="1"/>
  <c r="M32" i="2"/>
  <c r="L32"/>
  <c r="J32"/>
  <c r="I32"/>
  <c r="G32"/>
  <c r="F32"/>
  <c r="M32" i="3"/>
  <c r="L32"/>
  <c r="J32"/>
  <c r="I32"/>
  <c r="G32"/>
  <c r="F32"/>
  <c r="M32" i="4"/>
  <c r="L32"/>
  <c r="J32"/>
  <c r="I32"/>
  <c r="G32"/>
  <c r="F32"/>
  <c r="M32" i="5"/>
  <c r="J32"/>
  <c r="I32"/>
  <c r="G32"/>
  <c r="F32"/>
  <c r="M32" i="1"/>
  <c r="L32"/>
  <c r="J32"/>
  <c r="I32"/>
  <c r="G32"/>
  <c r="F32"/>
  <c r="M24" i="2"/>
  <c r="L24"/>
  <c r="J24"/>
  <c r="I24"/>
  <c r="G24"/>
  <c r="F24"/>
  <c r="M24" i="3"/>
  <c r="L24"/>
  <c r="J24"/>
  <c r="I24"/>
  <c r="G24"/>
  <c r="F24"/>
  <c r="J24" i="4"/>
  <c r="I24"/>
  <c r="G24"/>
  <c r="F24"/>
  <c r="M24" i="5"/>
  <c r="J24"/>
  <c r="I24"/>
  <c r="G24"/>
  <c r="M24" i="1"/>
  <c r="L24"/>
  <c r="J24"/>
  <c r="I24"/>
  <c r="G24"/>
  <c r="F24"/>
  <c r="C65"/>
  <c r="C64" i="2"/>
  <c r="C64" i="3"/>
  <c r="C64" i="4"/>
  <c r="C64" i="5"/>
  <c r="C64" i="1"/>
  <c r="C58"/>
  <c r="F30" i="10" l="1"/>
  <c r="F31"/>
  <c r="F57"/>
  <c r="F12" i="5"/>
  <c r="F13"/>
  <c r="F14"/>
  <c r="F15"/>
  <c r="F17"/>
  <c r="F44"/>
  <c r="F48"/>
  <c r="F56" s="1"/>
  <c r="F67"/>
  <c r="F58"/>
  <c r="F65" s="1"/>
  <c r="F12" i="10"/>
  <c r="F13"/>
  <c r="F14"/>
  <c r="F15"/>
  <c r="F17"/>
  <c r="F19"/>
  <c r="F20"/>
  <c r="F21"/>
  <c r="F22"/>
  <c r="F23"/>
  <c r="F25"/>
  <c r="F26"/>
  <c r="F27"/>
  <c r="F28"/>
  <c r="F29"/>
  <c r="F33"/>
  <c r="F34"/>
  <c r="F35"/>
  <c r="F37"/>
  <c r="F38"/>
  <c r="F39"/>
  <c r="F43"/>
  <c r="F44"/>
  <c r="F45"/>
  <c r="F46"/>
  <c r="F47"/>
  <c r="F48"/>
  <c r="F49"/>
  <c r="F50"/>
  <c r="F51"/>
  <c r="F52"/>
  <c r="F53"/>
  <c r="F54"/>
  <c r="F55"/>
  <c r="F59"/>
  <c r="F60"/>
  <c r="F61"/>
  <c r="F62"/>
  <c r="F63"/>
  <c r="F67"/>
  <c r="H44" i="4"/>
  <c r="H44" i="5"/>
  <c r="G64" i="10"/>
  <c r="F64"/>
  <c r="D64"/>
  <c r="C64"/>
  <c r="G56"/>
  <c r="G58" s="1"/>
  <c r="G65" s="1"/>
  <c r="F56"/>
  <c r="F58" s="1"/>
  <c r="F65" s="1"/>
  <c r="D56"/>
  <c r="D58" s="1"/>
  <c r="D65" s="1"/>
  <c r="C56"/>
  <c r="C58" s="1"/>
  <c r="C65" s="1"/>
  <c r="H48"/>
  <c r="E48"/>
  <c r="G40"/>
  <c r="F40"/>
  <c r="D40"/>
  <c r="C40"/>
  <c r="G32"/>
  <c r="F32"/>
  <c r="D32"/>
  <c r="C32"/>
  <c r="G24"/>
  <c r="F24"/>
  <c r="D24"/>
  <c r="C24"/>
  <c r="F16"/>
  <c r="F18" s="1"/>
  <c r="F36" s="1"/>
  <c r="F41" s="1"/>
  <c r="D16"/>
  <c r="D18" s="1"/>
  <c r="C16"/>
  <c r="C18" s="1"/>
  <c r="C36" s="1"/>
  <c r="C41" s="1"/>
  <c r="E15"/>
  <c r="E14"/>
  <c r="E13"/>
  <c r="E12"/>
  <c r="E11"/>
  <c r="F11" s="1"/>
  <c r="G11" s="1"/>
  <c r="H11" s="1"/>
  <c r="D36" l="1"/>
  <c r="E18"/>
  <c r="E65"/>
  <c r="E58"/>
  <c r="H65"/>
  <c r="H58"/>
  <c r="E16"/>
  <c r="E56"/>
  <c r="H56"/>
  <c r="D64" i="5"/>
  <c r="L64"/>
  <c r="D56"/>
  <c r="D58" s="1"/>
  <c r="D65" s="1"/>
  <c r="C56"/>
  <c r="C58" s="1"/>
  <c r="C65" s="1"/>
  <c r="L56"/>
  <c r="K48"/>
  <c r="H48"/>
  <c r="E48"/>
  <c r="L58"/>
  <c r="L65" s="1"/>
  <c r="J40"/>
  <c r="I40"/>
  <c r="G40"/>
  <c r="F40"/>
  <c r="D40"/>
  <c r="C40"/>
  <c r="M40"/>
  <c r="L40"/>
  <c r="D32"/>
  <c r="C32"/>
  <c r="L32"/>
  <c r="D24"/>
  <c r="C24"/>
  <c r="L24"/>
  <c r="J16"/>
  <c r="J18" s="1"/>
  <c r="J36" s="1"/>
  <c r="I16"/>
  <c r="F16"/>
  <c r="D16"/>
  <c r="D18" s="1"/>
  <c r="C16"/>
  <c r="C18" s="1"/>
  <c r="C36" s="1"/>
  <c r="C41" s="1"/>
  <c r="K15"/>
  <c r="E15"/>
  <c r="M16"/>
  <c r="M18" s="1"/>
  <c r="M36" s="1"/>
  <c r="L16"/>
  <c r="L18" s="1"/>
  <c r="L36" s="1"/>
  <c r="K14"/>
  <c r="E14"/>
  <c r="K13"/>
  <c r="E13"/>
  <c r="L41"/>
  <c r="K12"/>
  <c r="E12"/>
  <c r="D11"/>
  <c r="E11" s="1"/>
  <c r="F11" s="1"/>
  <c r="G11" s="1"/>
  <c r="H11" s="1"/>
  <c r="I11" s="1"/>
  <c r="J11" s="1"/>
  <c r="K11" s="1"/>
  <c r="L11" s="1"/>
  <c r="M11" s="1"/>
  <c r="N11" s="1"/>
  <c r="D64" i="4"/>
  <c r="M64"/>
  <c r="L64"/>
  <c r="D56"/>
  <c r="D58" s="1"/>
  <c r="D65" s="1"/>
  <c r="C56"/>
  <c r="C58" s="1"/>
  <c r="C65" s="1"/>
  <c r="L56"/>
  <c r="M56"/>
  <c r="K48"/>
  <c r="H48"/>
  <c r="E48"/>
  <c r="M58"/>
  <c r="M65" s="1"/>
  <c r="L58"/>
  <c r="L65" s="1"/>
  <c r="J40"/>
  <c r="I40"/>
  <c r="G40"/>
  <c r="F40"/>
  <c r="D40"/>
  <c r="C40"/>
  <c r="M40"/>
  <c r="L40"/>
  <c r="D32"/>
  <c r="C32"/>
  <c r="D24"/>
  <c r="C24"/>
  <c r="M24"/>
  <c r="L24"/>
  <c r="E17"/>
  <c r="J16"/>
  <c r="J18" s="1"/>
  <c r="J36" s="1"/>
  <c r="I16"/>
  <c r="F16"/>
  <c r="D16"/>
  <c r="D18" s="1"/>
  <c r="C16"/>
  <c r="C18" s="1"/>
  <c r="C36" s="1"/>
  <c r="C41" s="1"/>
  <c r="K15"/>
  <c r="E15"/>
  <c r="M16"/>
  <c r="L16"/>
  <c r="L18" s="1"/>
  <c r="L36" s="1"/>
  <c r="K14"/>
  <c r="E14"/>
  <c r="K13"/>
  <c r="E13"/>
  <c r="L41"/>
  <c r="K12"/>
  <c r="E12"/>
  <c r="D11"/>
  <c r="E11" s="1"/>
  <c r="F11" s="1"/>
  <c r="G11" s="1"/>
  <c r="H11" s="1"/>
  <c r="I11" s="1"/>
  <c r="J11" s="1"/>
  <c r="K11" s="1"/>
  <c r="L11" s="1"/>
  <c r="M11" s="1"/>
  <c r="N11" s="1"/>
  <c r="D64" i="3"/>
  <c r="M57"/>
  <c r="L57"/>
  <c r="D56"/>
  <c r="D58" s="1"/>
  <c r="D65" s="1"/>
  <c r="C56"/>
  <c r="C58" s="1"/>
  <c r="C65" s="1"/>
  <c r="K48"/>
  <c r="H48"/>
  <c r="E48"/>
  <c r="J40"/>
  <c r="I40"/>
  <c r="G40"/>
  <c r="F40"/>
  <c r="D40"/>
  <c r="C40"/>
  <c r="M40"/>
  <c r="L40"/>
  <c r="D32"/>
  <c r="C32"/>
  <c r="D24"/>
  <c r="C24"/>
  <c r="H17"/>
  <c r="E17"/>
  <c r="J16"/>
  <c r="J18" s="1"/>
  <c r="J36" s="1"/>
  <c r="I16"/>
  <c r="G16"/>
  <c r="G18" s="1"/>
  <c r="G36" s="1"/>
  <c r="F16"/>
  <c r="D16"/>
  <c r="D18" s="1"/>
  <c r="C16"/>
  <c r="C18" s="1"/>
  <c r="C36" s="1"/>
  <c r="C41" s="1"/>
  <c r="K15"/>
  <c r="H15"/>
  <c r="E15"/>
  <c r="M16"/>
  <c r="M18" s="1"/>
  <c r="M36" s="1"/>
  <c r="L16"/>
  <c r="L18" s="1"/>
  <c r="L36" s="1"/>
  <c r="K14"/>
  <c r="H14"/>
  <c r="E14"/>
  <c r="K13"/>
  <c r="H13"/>
  <c r="E13"/>
  <c r="L41"/>
  <c r="K12"/>
  <c r="H12"/>
  <c r="E12"/>
  <c r="D11"/>
  <c r="E11" s="1"/>
  <c r="F11" s="1"/>
  <c r="G11" s="1"/>
  <c r="H11" s="1"/>
  <c r="I11" s="1"/>
  <c r="J11" s="1"/>
  <c r="K11" s="1"/>
  <c r="L11" s="1"/>
  <c r="M11" s="1"/>
  <c r="N11" s="1"/>
  <c r="D64" i="2"/>
  <c r="D56"/>
  <c r="D58" s="1"/>
  <c r="D65" s="1"/>
  <c r="C56"/>
  <c r="C58" s="1"/>
  <c r="C65" s="1"/>
  <c r="K48"/>
  <c r="H48"/>
  <c r="E48"/>
  <c r="J40"/>
  <c r="I40"/>
  <c r="G40"/>
  <c r="F40"/>
  <c r="D40"/>
  <c r="C40"/>
  <c r="M40"/>
  <c r="L40"/>
  <c r="D32"/>
  <c r="C32"/>
  <c r="D24"/>
  <c r="C24"/>
  <c r="E17"/>
  <c r="J16"/>
  <c r="J18" s="1"/>
  <c r="J36" s="1"/>
  <c r="I16"/>
  <c r="F16"/>
  <c r="D16"/>
  <c r="D18" s="1"/>
  <c r="C16"/>
  <c r="C18" s="1"/>
  <c r="C36" s="1"/>
  <c r="C41" s="1"/>
  <c r="K15"/>
  <c r="E15"/>
  <c r="L16"/>
  <c r="L18" s="1"/>
  <c r="L36" s="1"/>
  <c r="K14"/>
  <c r="E14"/>
  <c r="K13"/>
  <c r="E13"/>
  <c r="L41"/>
  <c r="K12"/>
  <c r="E12"/>
  <c r="D11"/>
  <c r="E11" s="1"/>
  <c r="F11" s="1"/>
  <c r="G11" s="1"/>
  <c r="H11" s="1"/>
  <c r="I11" s="1"/>
  <c r="J11" s="1"/>
  <c r="K11" s="1"/>
  <c r="L11" s="1"/>
  <c r="M11" s="1"/>
  <c r="N11" s="1"/>
  <c r="K48" i="1"/>
  <c r="K17"/>
  <c r="K15"/>
  <c r="K14"/>
  <c r="K13"/>
  <c r="K12"/>
  <c r="H48"/>
  <c r="H17"/>
  <c r="H15"/>
  <c r="H14"/>
  <c r="H13"/>
  <c r="H12"/>
  <c r="G17" i="2"/>
  <c r="G17" i="4" s="1"/>
  <c r="G15" i="2"/>
  <c r="G15" i="4" s="1"/>
  <c r="G14" i="2"/>
  <c r="G13"/>
  <c r="G13" i="4" s="1"/>
  <c r="M40" i="1"/>
  <c r="L40"/>
  <c r="J40"/>
  <c r="I40"/>
  <c r="G40"/>
  <c r="F40"/>
  <c r="M16"/>
  <c r="L16"/>
  <c r="J16"/>
  <c r="J18" s="1"/>
  <c r="J36" s="1"/>
  <c r="I16"/>
  <c r="G16"/>
  <c r="G18" s="1"/>
  <c r="G36" s="1"/>
  <c r="F16"/>
  <c r="C11"/>
  <c r="D11"/>
  <c r="E11"/>
  <c r="D64"/>
  <c r="D56"/>
  <c r="D58" s="1"/>
  <c r="D65" s="1"/>
  <c r="C56"/>
  <c r="E48"/>
  <c r="D40"/>
  <c r="C40"/>
  <c r="D32"/>
  <c r="C32"/>
  <c r="D24"/>
  <c r="C24"/>
  <c r="E17"/>
  <c r="D16"/>
  <c r="D18" s="1"/>
  <c r="C16"/>
  <c r="C18" s="1"/>
  <c r="C36" s="1"/>
  <c r="C41" s="1"/>
  <c r="E15"/>
  <c r="E14"/>
  <c r="E13"/>
  <c r="E12"/>
  <c r="H13" i="4" l="1"/>
  <c r="G13" i="5"/>
  <c r="H15" i="4"/>
  <c r="G15" i="5"/>
  <c r="H17" i="4"/>
  <c r="G17" i="5"/>
  <c r="H17" i="2"/>
  <c r="H15"/>
  <c r="G14" i="4"/>
  <c r="G14" i="5" s="1"/>
  <c r="M16" i="2"/>
  <c r="H14"/>
  <c r="G16"/>
  <c r="H13"/>
  <c r="M18" i="1"/>
  <c r="M36" s="1"/>
  <c r="M41"/>
  <c r="G18" i="2"/>
  <c r="G36" s="1"/>
  <c r="I18" i="5"/>
  <c r="I36" s="1"/>
  <c r="I41" s="1"/>
  <c r="F18"/>
  <c r="F36" s="1"/>
  <c r="F41" s="1"/>
  <c r="I18" i="4"/>
  <c r="I36" s="1"/>
  <c r="I41" s="1"/>
  <c r="F18"/>
  <c r="F36" s="1"/>
  <c r="F41" s="1"/>
  <c r="I18" i="3"/>
  <c r="I36" s="1"/>
  <c r="I41" s="1"/>
  <c r="F18"/>
  <c r="F36" s="1"/>
  <c r="F41" s="1"/>
  <c r="I18" i="2"/>
  <c r="I36" s="1"/>
  <c r="I41" s="1"/>
  <c r="F18"/>
  <c r="F36" s="1"/>
  <c r="F41" s="1"/>
  <c r="I18" i="1"/>
  <c r="I36" s="1"/>
  <c r="I41" s="1"/>
  <c r="F18"/>
  <c r="F36" s="1"/>
  <c r="F41" s="1"/>
  <c r="L18"/>
  <c r="L36" s="1"/>
  <c r="L41" s="1"/>
  <c r="N41" s="1"/>
  <c r="D41" i="10"/>
  <c r="E41" s="1"/>
  <c r="E36"/>
  <c r="K58" i="2"/>
  <c r="K58" i="3"/>
  <c r="K58" i="5"/>
  <c r="H58"/>
  <c r="N58"/>
  <c r="E58"/>
  <c r="K58" i="4"/>
  <c r="H58"/>
  <c r="N58"/>
  <c r="E58"/>
  <c r="H58" i="3"/>
  <c r="N58"/>
  <c r="E58"/>
  <c r="E58" i="2"/>
  <c r="K58" i="1"/>
  <c r="H58"/>
  <c r="N58" i="2"/>
  <c r="H58"/>
  <c r="E58" i="1"/>
  <c r="N58"/>
  <c r="N13" i="5"/>
  <c r="N15"/>
  <c r="N13" i="4"/>
  <c r="N15"/>
  <c r="N17" i="3"/>
  <c r="N13"/>
  <c r="N15"/>
  <c r="N17" i="2"/>
  <c r="N15"/>
  <c r="N13"/>
  <c r="N18" i="5"/>
  <c r="D36"/>
  <c r="E18"/>
  <c r="K18"/>
  <c r="N65"/>
  <c r="E65"/>
  <c r="H65"/>
  <c r="K65"/>
  <c r="N16"/>
  <c r="N56"/>
  <c r="N12"/>
  <c r="N14"/>
  <c r="E16"/>
  <c r="K16"/>
  <c r="N48"/>
  <c r="E56"/>
  <c r="H56"/>
  <c r="K56"/>
  <c r="D36" i="4"/>
  <c r="E18"/>
  <c r="K18"/>
  <c r="N65"/>
  <c r="E65"/>
  <c r="H65"/>
  <c r="K65"/>
  <c r="N16"/>
  <c r="N56"/>
  <c r="N14"/>
  <c r="E16"/>
  <c r="K16"/>
  <c r="N48"/>
  <c r="E56"/>
  <c r="H56"/>
  <c r="K56"/>
  <c r="N18" i="3"/>
  <c r="D36"/>
  <c r="E18"/>
  <c r="H18"/>
  <c r="K18"/>
  <c r="N65"/>
  <c r="E65"/>
  <c r="H65"/>
  <c r="K65"/>
  <c r="N16"/>
  <c r="N56"/>
  <c r="N12"/>
  <c r="N14"/>
  <c r="E16"/>
  <c r="H16"/>
  <c r="K16"/>
  <c r="N48"/>
  <c r="E56"/>
  <c r="H56"/>
  <c r="K56"/>
  <c r="D36" i="2"/>
  <c r="E18"/>
  <c r="H18"/>
  <c r="K18"/>
  <c r="N65"/>
  <c r="E65"/>
  <c r="H65"/>
  <c r="K65"/>
  <c r="N16"/>
  <c r="N56"/>
  <c r="N14"/>
  <c r="E16"/>
  <c r="H16"/>
  <c r="K16"/>
  <c r="N48"/>
  <c r="E56"/>
  <c r="H56"/>
  <c r="K56"/>
  <c r="K56" i="1"/>
  <c r="K16"/>
  <c r="H56"/>
  <c r="H16"/>
  <c r="N65"/>
  <c r="N12"/>
  <c r="N13"/>
  <c r="N14"/>
  <c r="N15"/>
  <c r="N17"/>
  <c r="N48"/>
  <c r="N16"/>
  <c r="N18"/>
  <c r="N36"/>
  <c r="N56"/>
  <c r="D36"/>
  <c r="E18"/>
  <c r="E16"/>
  <c r="E56"/>
  <c r="G14" i="10" l="1"/>
  <c r="G16" i="5"/>
  <c r="H14"/>
  <c r="G17" i="10"/>
  <c r="H17" s="1"/>
  <c r="H17" i="5"/>
  <c r="G15" i="10"/>
  <c r="H15" s="1"/>
  <c r="H15" i="5"/>
  <c r="G13" i="10"/>
  <c r="H13" s="1"/>
  <c r="H13" i="5"/>
  <c r="G16" i="4"/>
  <c r="H16" s="1"/>
  <c r="H14"/>
  <c r="H12" i="2"/>
  <c r="J41" i="5"/>
  <c r="K41" s="1"/>
  <c r="K36"/>
  <c r="D41"/>
  <c r="E41" s="1"/>
  <c r="E36"/>
  <c r="M41"/>
  <c r="N41" s="1"/>
  <c r="N36"/>
  <c r="J41" i="4"/>
  <c r="K41" s="1"/>
  <c r="K36"/>
  <c r="D41"/>
  <c r="E41" s="1"/>
  <c r="E36"/>
  <c r="J41" i="3"/>
  <c r="K41" s="1"/>
  <c r="K36"/>
  <c r="G41"/>
  <c r="H41" s="1"/>
  <c r="H36"/>
  <c r="D41"/>
  <c r="E41" s="1"/>
  <c r="E36"/>
  <c r="M41"/>
  <c r="N41" s="1"/>
  <c r="N36"/>
  <c r="J41" i="2"/>
  <c r="K41" s="1"/>
  <c r="K36"/>
  <c r="G41"/>
  <c r="H41" s="1"/>
  <c r="H36"/>
  <c r="D41"/>
  <c r="E41" s="1"/>
  <c r="E36"/>
  <c r="K65" i="1"/>
  <c r="K18"/>
  <c r="H65"/>
  <c r="H18"/>
  <c r="E65"/>
  <c r="D41"/>
  <c r="E36"/>
  <c r="H16" i="5" l="1"/>
  <c r="G16" i="10"/>
  <c r="H14"/>
  <c r="G12" i="4"/>
  <c r="G12" i="5" s="1"/>
  <c r="M18" i="2"/>
  <c r="N12"/>
  <c r="M18" i="4"/>
  <c r="N12"/>
  <c r="K36" i="1"/>
  <c r="J41"/>
  <c r="K41" s="1"/>
  <c r="H36"/>
  <c r="G41"/>
  <c r="H41" s="1"/>
  <c r="E41"/>
  <c r="G12" i="10" l="1"/>
  <c r="H12" s="1"/>
  <c r="H12" i="5"/>
  <c r="G18" i="10"/>
  <c r="H16"/>
  <c r="G18" i="5"/>
  <c r="M36" i="2"/>
  <c r="N18"/>
  <c r="G18" i="4"/>
  <c r="H12"/>
  <c r="M36"/>
  <c r="N18"/>
  <c r="G36" i="5" l="1"/>
  <c r="H18"/>
  <c r="G36" i="10"/>
  <c r="H18"/>
  <c r="G36" i="4"/>
  <c r="H18"/>
  <c r="M41" i="2"/>
  <c r="N41" s="1"/>
  <c r="N36"/>
  <c r="M41" i="4"/>
  <c r="N41" s="1"/>
  <c r="N36"/>
  <c r="G41" i="10" l="1"/>
  <c r="H41" s="1"/>
  <c r="H36"/>
  <c r="G41" i="5"/>
  <c r="H41" s="1"/>
  <c r="H36"/>
  <c r="G41" i="4"/>
  <c r="H41" s="1"/>
  <c r="H36"/>
</calcChain>
</file>

<file path=xl/sharedStrings.xml><?xml version="1.0" encoding="utf-8"?>
<sst xmlns="http://schemas.openxmlformats.org/spreadsheetml/2006/main" count="462" uniqueCount="109">
  <si>
    <t>Sorszám</t>
  </si>
  <si>
    <t xml:space="preserve">C Í M R E N D </t>
  </si>
  <si>
    <t>K I A D Á S O K</t>
  </si>
  <si>
    <t>Személyi juttatások</t>
  </si>
  <si>
    <t>Munkaadókat terhelő járulékok</t>
  </si>
  <si>
    <t>Dologi kiadások (áfá-val)</t>
  </si>
  <si>
    <t>Egyéb folyó kiadások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</si>
  <si>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</si>
  <si>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</si>
  <si>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</si>
  <si>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</si>
  <si>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</si>
  <si>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</si>
  <si>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</si>
  <si>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</si>
  <si>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</si>
  <si>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</si>
  <si>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</si>
  <si>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</si>
  <si>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</si>
  <si>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</si>
  <si>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</si>
  <si>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Általános tartalék</t>
  </si>
  <si>
    <t>Céltartalékok</t>
  </si>
  <si>
    <t>Hosszú lejáratú hitelek visszafízetése, törlesztése, kötvények beváltása</t>
  </si>
  <si>
    <t>Forgatási célú belföldi értékpapírok vásárlása</t>
  </si>
  <si>
    <t>B E V É T E L E K</t>
  </si>
  <si>
    <t>Önkormányzatok sajátos működési bevételei</t>
  </si>
  <si>
    <t>Felhalmozási és tőkejellegű bevételek
 (pénzügyi befektetések, felhalmozási célú pénzeszközátvétel Áht-n kívülről bevételekkel együtt)</t>
  </si>
  <si>
    <t>Intézményi működési kiadások támogatása</t>
  </si>
  <si>
    <t>Intézményi felhalmozási kiadások támogatása</t>
  </si>
  <si>
    <t>Önkormányzatok költségvetési támogatása</t>
  </si>
  <si>
    <t xml:space="preserve">Támogatásértékű működési bevétel 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</si>
  <si>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</si>
  <si>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</si>
  <si>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</si>
  <si>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</si>
  <si>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</si>
  <si>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</si>
  <si>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Forgatási célú belföldi értékpapírok értékesítése</t>
  </si>
  <si>
    <t>Költségvetési engedélyezett létszámkeret (fő)</t>
  </si>
  <si>
    <t>Likviditási célú hitelek felvétele</t>
  </si>
  <si>
    <t>Likviditási célú hitelek törlesztése</t>
  </si>
  <si>
    <t>Baross Gábor Általános Iskola</t>
  </si>
  <si>
    <t>Erzsébetvárosi Általános Iskola és Informatikai Szakközépiskola</t>
  </si>
  <si>
    <t>Janikovszky Éva Általános Iskola és Gimnázium</t>
  </si>
  <si>
    <t>Kópévár Óvoda</t>
  </si>
  <si>
    <t>Nefelejcs Óvoda</t>
  </si>
  <si>
    <t>Brunszvik Teréz Óvoda</t>
  </si>
  <si>
    <t>Bóbita Óvoda</t>
  </si>
  <si>
    <t>Magonc Óvoda</t>
  </si>
  <si>
    <t>Csicsergő Óvoda</t>
  </si>
  <si>
    <t>Dob Óvoda</t>
  </si>
  <si>
    <t>Budapest Főváros VII. Kerület Erzsébetváros Önkormányzata</t>
  </si>
  <si>
    <t>2010. évi eredeti előirányzat</t>
  </si>
  <si>
    <t>2011. évi előirányzat</t>
  </si>
  <si>
    <t>Index 2011/2010</t>
  </si>
  <si>
    <t>Irányító szerv alá tartozó költségvetési szerveknek folyósított működési támogatás</t>
  </si>
  <si>
    <t>Irányító szerv alá tartozó költségvetési szerveknek folyósított felhalmozási támogatás</t>
  </si>
  <si>
    <t>Tárgyévi költségvetési kiadások összesen (7+13+14+..+18+21+22+..+24)</t>
  </si>
  <si>
    <t>Belföldi finanszírozás kiadásai  (26+27+28)</t>
  </si>
  <si>
    <t>Kiadások összesen (25+29)</t>
  </si>
  <si>
    <t xml:space="preserve">Intézményi működési bevételek összesen </t>
  </si>
  <si>
    <t>Közhatalmi bevételek</t>
  </si>
  <si>
    <t>Működési célú pénzeszközátvétel államháztartáson kívülről</t>
  </si>
  <si>
    <t>Támogatások, támogatásértékű bevételek, kiegészítések összesen (35+..+38+40+..+42)</t>
  </si>
  <si>
    <t>Tárgyévi költségvetési bevételek összesen (30+..+34+43+44)</t>
  </si>
  <si>
    <t>Finanszírozási bevételek (48+49+50)</t>
  </si>
  <si>
    <t>Bevételek összesen (45+46+47+51)</t>
  </si>
  <si>
    <t>"Molnár Antal Zeneiskola" Alapfokú Művészetoktatási Intézmény</t>
  </si>
  <si>
    <t>"EPSZK" Erzsébetvárosi Pedagógiai - Szakmai Szolgáltató Intézmény</t>
  </si>
  <si>
    <t>Róth Miksa Emlékház és Gyűjtemény</t>
  </si>
  <si>
    <t>Erzsébetvárosi Közösségi Ház</t>
  </si>
  <si>
    <t>Közművelődés Összesen</t>
  </si>
  <si>
    <t>2101-11</t>
  </si>
  <si>
    <t>2101-12</t>
  </si>
  <si>
    <t>2101-13</t>
  </si>
  <si>
    <t>2101-14</t>
  </si>
  <si>
    <t>(2011. február 1-jei címrend szerint)</t>
  </si>
  <si>
    <t>Társadalom-, szociálpolitikai és egyéb juttatás, támogatás</t>
  </si>
  <si>
    <t>Nevelés-oktatás Összesen</t>
  </si>
  <si>
    <t>Magyar - Angol Kéttannyelvű Általános Iskola és Vendéglátó Szakiskola</t>
  </si>
  <si>
    <t>Alsóerdősori Bárdos Lajos Általános Iskola
és Gimnázium</t>
  </si>
  <si>
    <t>önállóan működő nevelési-oktatási és közművelődési intézményei 2011. évi tervezett előirányzatai</t>
  </si>
  <si>
    <t>Előző évek pénzmaradványának működési célú igénybevétele 
(pénzforgalom nélküli bevételek)</t>
  </si>
  <si>
    <t>Előző évek pénzmaradványának felhalmozási célú igénybevétele 
(pénzforgalom nélküli bevételek)</t>
  </si>
  <si>
    <t>Erzsébetvárosi Nevelési Tanácsadó és Egységes Pedagógiai Szakszolgálat</t>
  </si>
  <si>
    <t>Baross Gábor Általános Iskola Mindösszesen</t>
  </si>
  <si>
    <t>Iskolai oktatás Összesen</t>
  </si>
  <si>
    <t>Óvodai nevelés Összesen</t>
  </si>
  <si>
    <t>2101-22</t>
  </si>
  <si>
    <t>2101-21</t>
  </si>
  <si>
    <t>2101-23</t>
  </si>
  <si>
    <t>2101-24</t>
  </si>
  <si>
    <t>2101-25</t>
  </si>
  <si>
    <t>2101-26</t>
  </si>
  <si>
    <t>2101-27</t>
  </si>
  <si>
    <t>2101-31</t>
  </si>
  <si>
    <t>2101-32</t>
  </si>
  <si>
    <t>2101-33</t>
  </si>
  <si>
    <t>2101-41</t>
  </si>
  <si>
    <t>2101-42</t>
  </si>
  <si>
    <t>14/b számú táblázat 1. oldal a .../2011. (...) rendelethez</t>
  </si>
  <si>
    <t>14/b számú táblázat 2. oldal a .../2011. (...) rendelethez</t>
  </si>
  <si>
    <t>14/b számú táblázat 3. oldal a .../2011. (...) rendelethez</t>
  </si>
  <si>
    <t>14/b számú táblázat 4. oldal a .../2011. (...) rendelethez</t>
  </si>
  <si>
    <t>14/b számú táblázat 5. oldal a .../2011. (...) rendelethez</t>
  </si>
  <si>
    <t>14/b számú táblázat 6. oldal a .../2011. (...) rendelethez</t>
  </si>
  <si>
    <t>2101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</si>
</sst>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9" fontId="8" fillId="0" borderId="0" applyFont="0" applyFill="0" applyBorder="0" applyAlignment="0" applyProtection="0"/>
  </cellStyleXfs>
  <cellXfs count="127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3" fontId="4" fillId="0" borderId="19" xfId="0" applyNumberFormat="1" applyFont="1" applyBorder="1" applyAlignment="1">
      <alignment horizontal="center"/>
    </xf>
    <xf numFmtId="3" fontId="4" fillId="0" borderId="28" xfId="0" applyNumberFormat="1" applyFont="1" applyBorder="1" applyAlignment="1">
      <alignment horizontal="center"/>
    </xf>
    <xf numFmtId="3" fontId="4" fillId="0" borderId="29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4" fontId="4" fillId="0" borderId="28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34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5" fillId="0" borderId="39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6" fillId="0" borderId="30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right"/>
    </xf>
    <xf numFmtId="9" fontId="4" fillId="0" borderId="23" xfId="0" applyNumberFormat="1" applyFont="1" applyBorder="1" applyAlignment="1">
      <alignment horizontal="right"/>
    </xf>
    <xf numFmtId="9" fontId="4" fillId="0" borderId="24" xfId="0" applyNumberFormat="1" applyFont="1" applyBorder="1" applyAlignment="1">
      <alignment horizontal="right"/>
    </xf>
    <xf numFmtId="9" fontId="6" fillId="0" borderId="25" xfId="0" applyNumberFormat="1" applyFont="1" applyBorder="1" applyAlignment="1">
      <alignment horizontal="right"/>
    </xf>
    <xf numFmtId="9" fontId="5" fillId="0" borderId="19" xfId="0" applyNumberFormat="1" applyFont="1" applyBorder="1" applyAlignment="1">
      <alignment horizontal="right"/>
    </xf>
    <xf numFmtId="9" fontId="4" fillId="0" borderId="25" xfId="0" applyNumberFormat="1" applyFont="1" applyBorder="1" applyAlignment="1">
      <alignment horizontal="right"/>
    </xf>
    <xf numFmtId="9" fontId="5" fillId="0" borderId="20" xfId="0" applyNumberFormat="1" applyFont="1" applyBorder="1" applyAlignment="1">
      <alignment horizontal="right"/>
    </xf>
    <xf numFmtId="9" fontId="4" fillId="0" borderId="22" xfId="0" applyNumberFormat="1" applyFont="1" applyBorder="1" applyAlignment="1">
      <alignment horizontal="right"/>
    </xf>
    <xf numFmtId="9" fontId="6" fillId="0" borderId="24" xfId="0" applyNumberFormat="1" applyFont="1" applyBorder="1" applyAlignment="1">
      <alignment horizontal="right"/>
    </xf>
    <xf numFmtId="9" fontId="4" fillId="0" borderId="19" xfId="0" applyNumberFormat="1" applyFont="1" applyBorder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center" wrapText="1"/>
    </xf>
    <xf numFmtId="3" fontId="2" fillId="0" borderId="41" xfId="0" applyNumberFormat="1" applyFont="1" applyBorder="1"/>
    <xf numFmtId="3" fontId="2" fillId="0" borderId="42" xfId="0" applyNumberFormat="1" applyFont="1" applyBorder="1"/>
    <xf numFmtId="3" fontId="2" fillId="0" borderId="43" xfId="0" applyNumberFormat="1" applyFont="1" applyBorder="1"/>
    <xf numFmtId="3" fontId="2" fillId="0" borderId="18" xfId="0" applyNumberFormat="1" applyFont="1" applyBorder="1"/>
    <xf numFmtId="3" fontId="2" fillId="0" borderId="44" xfId="0" applyNumberFormat="1" applyFont="1" applyBorder="1"/>
    <xf numFmtId="165" fontId="4" fillId="0" borderId="28" xfId="0" applyNumberFormat="1" applyFont="1" applyBorder="1" applyAlignment="1">
      <alignment horizontal="right"/>
    </xf>
    <xf numFmtId="165" fontId="4" fillId="0" borderId="34" xfId="0" applyNumberFormat="1" applyFont="1" applyBorder="1" applyAlignment="1">
      <alignment horizontal="right"/>
    </xf>
    <xf numFmtId="4" fontId="4" fillId="0" borderId="34" xfId="0" applyNumberFormat="1" applyFont="1" applyBorder="1" applyAlignment="1">
      <alignment horizontal="right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3" fontId="5" fillId="0" borderId="45" xfId="0" applyNumberFormat="1" applyFont="1" applyBorder="1" applyAlignment="1">
      <alignment horizontal="right"/>
    </xf>
    <xf numFmtId="0" fontId="1" fillId="0" borderId="13" xfId="0" applyFont="1" applyBorder="1" applyAlignment="1">
      <alignment horizontal="center"/>
    </xf>
    <xf numFmtId="0" fontId="1" fillId="0" borderId="13" xfId="0" applyFont="1" applyBorder="1" applyAlignment="1">
      <alignment horizontal="left" wrapText="1"/>
    </xf>
    <xf numFmtId="3" fontId="5" fillId="0" borderId="47" xfId="0" applyNumberFormat="1" applyFont="1" applyBorder="1" applyAlignment="1">
      <alignment horizontal="right"/>
    </xf>
    <xf numFmtId="9" fontId="5" fillId="0" borderId="48" xfId="0" applyNumberFormat="1" applyFont="1" applyBorder="1" applyAlignment="1">
      <alignment horizontal="right"/>
    </xf>
    <xf numFmtId="3" fontId="5" fillId="0" borderId="49" xfId="0" applyNumberFormat="1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3" fontId="5" fillId="0" borderId="35" xfId="0" applyNumberFormat="1" applyFont="1" applyBorder="1" applyAlignment="1">
      <alignment horizontal="right"/>
    </xf>
    <xf numFmtId="9" fontId="5" fillId="0" borderId="23" xfId="0" applyNumberFormat="1" applyFont="1" applyBorder="1" applyAlignment="1">
      <alignment horizontal="right"/>
    </xf>
    <xf numFmtId="3" fontId="5" fillId="0" borderId="29" xfId="0" applyNumberFormat="1" applyFont="1" applyBorder="1" applyAlignment="1">
      <alignment horizontal="right"/>
    </xf>
    <xf numFmtId="9" fontId="5" fillId="0" borderId="27" xfId="0" applyNumberFormat="1" applyFont="1" applyBorder="1" applyAlignment="1">
      <alignment horizontal="right"/>
    </xf>
    <xf numFmtId="9" fontId="5" fillId="0" borderId="46" xfId="0" applyNumberFormat="1" applyFont="1" applyBorder="1" applyAlignment="1">
      <alignment horizontal="right"/>
    </xf>
    <xf numFmtId="0" fontId="0" fillId="0" borderId="0" xfId="0" applyBorder="1"/>
    <xf numFmtId="9" fontId="4" fillId="0" borderId="16" xfId="0" applyNumberFormat="1" applyFont="1" applyBorder="1" applyAlignment="1">
      <alignment horizontal="right"/>
    </xf>
    <xf numFmtId="0" fontId="9" fillId="0" borderId="0" xfId="0" applyFont="1" applyAlignment="1">
      <alignment wrapText="1"/>
    </xf>
    <xf numFmtId="0" fontId="2" fillId="0" borderId="50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5" fillId="0" borderId="3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right" wrapText="1"/>
    </xf>
    <xf numFmtId="49" fontId="5" fillId="0" borderId="6" xfId="0" applyNumberFormat="1" applyFont="1" applyBorder="1" applyAlignment="1">
      <alignment horizontal="center"/>
    </xf>
    <xf numFmtId="49" fontId="5" fillId="0" borderId="7" xfId="0" applyNumberFormat="1" applyFont="1" applyBorder="1" applyAlignment="1">
      <alignment horizontal="center"/>
    </xf>
    <xf numFmtId="49" fontId="5" fillId="0" borderId="19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2" fillId="0" borderId="12" xfId="0" applyFont="1" applyBorder="1" applyAlignment="1">
      <alignment horizontal="center"/>
    </xf>
    <xf numFmtId="0" fontId="9" fillId="0" borderId="0" xfId="0" applyFont="1" applyAlignment="1">
      <alignment horizontal="right"/>
    </xf>
  </cellXfs>
  <cellStyles count="3">
    <cellStyle name="Normál" xfId="0" builtinId="0"/>
    <cellStyle name="Normál 2" xfId="1"/>
    <cellStyle name="Százalék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7"/>
  <sheetViews>
    <sheetView view="pageBreakPreview" zoomScale="82" zoomScaleNormal="80" zoomScaleSheetLayoutView="82" workbookViewId="0">
      <pane xSplit="2" ySplit="10" topLeftCell="K11" activePane="bottomRight" state="frozen"/>
      <selection activeCell="B61" sqref="B61"/>
      <selection pane="topRight" activeCell="B61" sqref="B61"/>
      <selection pane="bottomLeft" activeCell="B61" sqref="B61"/>
      <selection pane="bottomRight" activeCell="K1" sqref="K1:N1"/>
    </sheetView>
  </sheetViews>
  <sheetFormatPr defaultRowHeight="15"/>
  <cols>
    <col min="1" max="1" width="11.7109375" bestFit="1" customWidth="1"/>
    <col min="2" max="2" width="94.42578125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60"/>
      <c r="B1" s="60"/>
      <c r="C1" s="71"/>
      <c r="D1" s="71"/>
      <c r="E1" s="71"/>
      <c r="F1" s="70"/>
      <c r="G1" s="70"/>
      <c r="H1" s="61"/>
      <c r="I1" s="61"/>
      <c r="J1" s="61"/>
      <c r="K1" s="116" t="s">
        <v>102</v>
      </c>
      <c r="L1" s="116"/>
      <c r="M1" s="116"/>
      <c r="N1" s="116"/>
    </row>
    <row r="2" spans="1:14" ht="42" customHeight="1">
      <c r="A2" s="120" t="s">
        <v>53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</row>
    <row r="3" spans="1:14" ht="18.75">
      <c r="A3" s="120" t="s">
        <v>83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</row>
    <row r="4" spans="1:14" ht="18.75">
      <c r="A4" s="115" t="s">
        <v>78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</row>
    <row r="5" spans="1:14" ht="15.75" thickBot="1"/>
    <row r="6" spans="1:14" ht="16.5" thickBot="1">
      <c r="A6" s="91" t="s">
        <v>0</v>
      </c>
      <c r="B6" s="94" t="s">
        <v>1</v>
      </c>
      <c r="C6" s="121">
        <v>2101</v>
      </c>
      <c r="D6" s="122"/>
      <c r="E6" s="123"/>
      <c r="F6" s="117" t="s">
        <v>74</v>
      </c>
      <c r="G6" s="118"/>
      <c r="H6" s="119"/>
      <c r="I6" s="117" t="s">
        <v>75</v>
      </c>
      <c r="J6" s="118"/>
      <c r="K6" s="119"/>
      <c r="L6" s="117" t="s">
        <v>76</v>
      </c>
      <c r="M6" s="118"/>
      <c r="N6" s="119"/>
    </row>
    <row r="7" spans="1:14" ht="15" customHeight="1">
      <c r="A7" s="92"/>
      <c r="B7" s="95"/>
      <c r="C7" s="109" t="s">
        <v>43</v>
      </c>
      <c r="D7" s="110"/>
      <c r="E7" s="107"/>
      <c r="F7" s="109" t="s">
        <v>82</v>
      </c>
      <c r="G7" s="110"/>
      <c r="H7" s="110"/>
      <c r="I7" s="109" t="s">
        <v>44</v>
      </c>
      <c r="J7" s="110"/>
      <c r="K7" s="107"/>
      <c r="L7" s="109" t="s">
        <v>45</v>
      </c>
      <c r="M7" s="110"/>
      <c r="N7" s="107"/>
    </row>
    <row r="8" spans="1:14" ht="51.75" customHeight="1" thickBot="1">
      <c r="A8" s="92"/>
      <c r="B8" s="95"/>
      <c r="C8" s="111"/>
      <c r="D8" s="112"/>
      <c r="E8" s="108"/>
      <c r="F8" s="111"/>
      <c r="G8" s="112"/>
      <c r="H8" s="112"/>
      <c r="I8" s="111"/>
      <c r="J8" s="112"/>
      <c r="K8" s="108"/>
      <c r="L8" s="111"/>
      <c r="M8" s="112"/>
      <c r="N8" s="108"/>
    </row>
    <row r="9" spans="1:14" ht="15" customHeight="1">
      <c r="A9" s="92"/>
      <c r="B9" s="95"/>
      <c r="C9" s="113" t="s">
        <v>54</v>
      </c>
      <c r="D9" s="105" t="s">
        <v>55</v>
      </c>
      <c r="E9" s="107" t="s">
        <v>56</v>
      </c>
      <c r="F9" s="113" t="s">
        <v>54</v>
      </c>
      <c r="G9" s="105" t="s">
        <v>55</v>
      </c>
      <c r="H9" s="107" t="s">
        <v>56</v>
      </c>
      <c r="I9" s="113" t="s">
        <v>54</v>
      </c>
      <c r="J9" s="105" t="s">
        <v>55</v>
      </c>
      <c r="K9" s="107" t="s">
        <v>56</v>
      </c>
      <c r="L9" s="113" t="s">
        <v>54</v>
      </c>
      <c r="M9" s="105" t="s">
        <v>55</v>
      </c>
      <c r="N9" s="107" t="s">
        <v>56</v>
      </c>
    </row>
    <row r="10" spans="1:14" ht="44.25" customHeight="1" thickBot="1">
      <c r="A10" s="93"/>
      <c r="B10" s="96"/>
      <c r="C10" s="114"/>
      <c r="D10" s="106"/>
      <c r="E10" s="108"/>
      <c r="F10" s="114"/>
      <c r="G10" s="106"/>
      <c r="H10" s="108"/>
      <c r="I10" s="114"/>
      <c r="J10" s="106"/>
      <c r="K10" s="108"/>
      <c r="L10" s="114"/>
      <c r="M10" s="106"/>
      <c r="N10" s="108"/>
    </row>
    <row r="11" spans="1:14" ht="16.5" thickBot="1">
      <c r="A11" s="97" t="s">
        <v>2</v>
      </c>
      <c r="B11" s="98"/>
      <c r="C11" s="32">
        <f>1</f>
        <v>1</v>
      </c>
      <c r="D11" s="37">
        <f t="shared" ref="D11:E11" si="0">+C11+1</f>
        <v>2</v>
      </c>
      <c r="E11" s="31">
        <f t="shared" si="0"/>
        <v>3</v>
      </c>
      <c r="F11" s="32">
        <v>4</v>
      </c>
      <c r="G11" s="37">
        <v>5</v>
      </c>
      <c r="H11" s="31">
        <v>6</v>
      </c>
      <c r="I11" s="32">
        <v>7</v>
      </c>
      <c r="J11" s="37">
        <v>8</v>
      </c>
      <c r="K11" s="31">
        <v>9</v>
      </c>
      <c r="L11" s="32">
        <v>10</v>
      </c>
      <c r="M11" s="37">
        <v>11</v>
      </c>
      <c r="N11" s="31">
        <v>12</v>
      </c>
    </row>
    <row r="12" spans="1:14" ht="15.75">
      <c r="A12" s="1">
        <v>1</v>
      </c>
      <c r="B12" s="21" t="s">
        <v>3</v>
      </c>
      <c r="C12" s="64">
        <v>134114</v>
      </c>
      <c r="D12" s="38">
        <v>150573</v>
      </c>
      <c r="E12" s="51">
        <f t="shared" ref="E12:E41" si="1">+D12/C12</f>
        <v>1.1227239512653415</v>
      </c>
      <c r="F12" s="64">
        <v>178684</v>
      </c>
      <c r="G12" s="38">
        <v>153544</v>
      </c>
      <c r="H12" s="51">
        <f>G12/F12</f>
        <v>0.85930469432070022</v>
      </c>
      <c r="I12" s="64">
        <v>193696</v>
      </c>
      <c r="J12" s="38">
        <v>153867</v>
      </c>
      <c r="K12" s="51">
        <f>J12/I12</f>
        <v>0.79437365769040147</v>
      </c>
      <c r="L12" s="33">
        <v>118260</v>
      </c>
      <c r="M12" s="38">
        <v>105537</v>
      </c>
      <c r="N12" s="51">
        <f>M12/L12</f>
        <v>0.89241501775748355</v>
      </c>
    </row>
    <row r="13" spans="1:14" ht="15.75">
      <c r="A13" s="2">
        <v>2</v>
      </c>
      <c r="B13" s="15" t="s">
        <v>4</v>
      </c>
      <c r="C13" s="65">
        <v>36266</v>
      </c>
      <c r="D13" s="39">
        <v>40631</v>
      </c>
      <c r="E13" s="52">
        <f t="shared" si="1"/>
        <v>1.1203606683946397</v>
      </c>
      <c r="F13" s="65">
        <v>46134</v>
      </c>
      <c r="G13" s="39">
        <v>39421</v>
      </c>
      <c r="H13" s="52">
        <f t="shared" ref="H13:H65" si="2">G13/F13</f>
        <v>0.85448909697836739</v>
      </c>
      <c r="I13" s="65">
        <v>52030</v>
      </c>
      <c r="J13" s="39">
        <v>41202</v>
      </c>
      <c r="K13" s="52">
        <f t="shared" ref="K13:K65" si="3">J13/I13</f>
        <v>0.79188929463770896</v>
      </c>
      <c r="L13" s="62">
        <v>31163</v>
      </c>
      <c r="M13" s="39">
        <v>27726</v>
      </c>
      <c r="N13" s="52">
        <f t="shared" ref="N13:N65" si="4">M13/L13</f>
        <v>0.88970894971600933</v>
      </c>
    </row>
    <row r="14" spans="1:14" ht="15.75">
      <c r="A14" s="2">
        <v>3</v>
      </c>
      <c r="B14" s="22" t="s">
        <v>5</v>
      </c>
      <c r="C14" s="65">
        <v>43934</v>
      </c>
      <c r="D14" s="39">
        <v>56509</v>
      </c>
      <c r="E14" s="52">
        <f t="shared" si="1"/>
        <v>1.286224791733054</v>
      </c>
      <c r="F14" s="65">
        <v>71488</v>
      </c>
      <c r="G14" s="39">
        <v>51654</v>
      </c>
      <c r="H14" s="52">
        <f t="shared" si="2"/>
        <v>0.72255483437779766</v>
      </c>
      <c r="I14" s="65">
        <v>41225</v>
      </c>
      <c r="J14" s="39">
        <v>35488</v>
      </c>
      <c r="K14" s="52">
        <f t="shared" si="3"/>
        <v>0.86083687083080651</v>
      </c>
      <c r="L14" s="62">
        <v>51737</v>
      </c>
      <c r="M14" s="39">
        <v>44939</v>
      </c>
      <c r="N14" s="52">
        <f t="shared" si="4"/>
        <v>0.86860467363782201</v>
      </c>
    </row>
    <row r="15" spans="1:14" ht="15.75">
      <c r="A15" s="3">
        <v>4</v>
      </c>
      <c r="B15" s="23" t="s">
        <v>6</v>
      </c>
      <c r="C15" s="66">
        <v>1054</v>
      </c>
      <c r="D15" s="39">
        <v>3608</v>
      </c>
      <c r="E15" s="52">
        <f t="shared" si="1"/>
        <v>3.4231499051233398</v>
      </c>
      <c r="F15" s="66">
        <v>176</v>
      </c>
      <c r="G15" s="39">
        <v>4259</v>
      </c>
      <c r="H15" s="52">
        <f t="shared" si="2"/>
        <v>24.198863636363637</v>
      </c>
      <c r="I15" s="66">
        <v>1125</v>
      </c>
      <c r="J15" s="39">
        <v>1835</v>
      </c>
      <c r="K15" s="52">
        <f t="shared" si="3"/>
        <v>1.6311111111111112</v>
      </c>
      <c r="L15" s="63">
        <v>261</v>
      </c>
      <c r="M15" s="39">
        <v>2700</v>
      </c>
      <c r="N15" s="52">
        <f t="shared" si="4"/>
        <v>10.344827586206897</v>
      </c>
    </row>
    <row r="16" spans="1:14" ht="15.75">
      <c r="A16" s="2">
        <v>5</v>
      </c>
      <c r="B16" s="24" t="s">
        <v>7</v>
      </c>
      <c r="C16" s="34">
        <f t="shared" ref="C16:M16" si="5">SUM(C14:C15)</f>
        <v>44988</v>
      </c>
      <c r="D16" s="39">
        <f t="shared" si="5"/>
        <v>60117</v>
      </c>
      <c r="E16" s="52">
        <f t="shared" si="1"/>
        <v>1.3362896772472659</v>
      </c>
      <c r="F16" s="34">
        <f t="shared" si="5"/>
        <v>71664</v>
      </c>
      <c r="G16" s="39">
        <f t="shared" si="5"/>
        <v>55913</v>
      </c>
      <c r="H16" s="52">
        <f t="shared" si="2"/>
        <v>0.78021042643447203</v>
      </c>
      <c r="I16" s="34">
        <f t="shared" si="5"/>
        <v>42350</v>
      </c>
      <c r="J16" s="39">
        <f t="shared" si="5"/>
        <v>37323</v>
      </c>
      <c r="K16" s="52">
        <f t="shared" si="3"/>
        <v>0.88129870129870125</v>
      </c>
      <c r="L16" s="34">
        <f t="shared" si="5"/>
        <v>51998</v>
      </c>
      <c r="M16" s="39">
        <f t="shared" si="5"/>
        <v>47639</v>
      </c>
      <c r="N16" s="52">
        <f t="shared" si="4"/>
        <v>0.91616985268664175</v>
      </c>
    </row>
    <row r="17" spans="1:14" ht="16.5" thickBot="1">
      <c r="A17" s="4">
        <v>6</v>
      </c>
      <c r="B17" s="16" t="s">
        <v>8</v>
      </c>
      <c r="C17" s="43">
        <v>18287</v>
      </c>
      <c r="D17" s="44">
        <v>18686</v>
      </c>
      <c r="E17" s="53">
        <f t="shared" si="1"/>
        <v>1.021818778367146</v>
      </c>
      <c r="F17" s="43">
        <v>33708</v>
      </c>
      <c r="G17" s="44">
        <v>27689</v>
      </c>
      <c r="H17" s="53">
        <f t="shared" si="2"/>
        <v>0.82143704758514302</v>
      </c>
      <c r="I17" s="43">
        <v>12893</v>
      </c>
      <c r="J17" s="44">
        <v>13005</v>
      </c>
      <c r="K17" s="53">
        <f t="shared" si="3"/>
        <v>1.0086868843558521</v>
      </c>
      <c r="L17" s="43">
        <v>25339</v>
      </c>
      <c r="M17" s="44">
        <v>23672</v>
      </c>
      <c r="N17" s="53">
        <f t="shared" si="4"/>
        <v>0.93421208413907419</v>
      </c>
    </row>
    <row r="18" spans="1:14" ht="16.5" thickBot="1">
      <c r="A18" s="5">
        <v>7</v>
      </c>
      <c r="B18" s="20" t="s">
        <v>9</v>
      </c>
      <c r="C18" s="41">
        <f t="shared" ref="C18:M18" si="6">SUM(C12:C13,C16)</f>
        <v>215368</v>
      </c>
      <c r="D18" s="42">
        <f t="shared" si="6"/>
        <v>251321</v>
      </c>
      <c r="E18" s="54">
        <f t="shared" si="1"/>
        <v>1.166937520894469</v>
      </c>
      <c r="F18" s="41">
        <f t="shared" si="6"/>
        <v>296482</v>
      </c>
      <c r="G18" s="42">
        <f t="shared" si="6"/>
        <v>248878</v>
      </c>
      <c r="H18" s="54">
        <f t="shared" si="2"/>
        <v>0.83943713277703202</v>
      </c>
      <c r="I18" s="41">
        <f t="shared" si="6"/>
        <v>288076</v>
      </c>
      <c r="J18" s="42">
        <f t="shared" si="6"/>
        <v>232392</v>
      </c>
      <c r="K18" s="54">
        <f t="shared" si="3"/>
        <v>0.80670378650078456</v>
      </c>
      <c r="L18" s="41">
        <f t="shared" si="6"/>
        <v>201421</v>
      </c>
      <c r="M18" s="42">
        <f t="shared" si="6"/>
        <v>180902</v>
      </c>
      <c r="N18" s="54">
        <f t="shared" si="4"/>
        <v>0.89812879491214914</v>
      </c>
    </row>
    <row r="19" spans="1:14" ht="15.75">
      <c r="A19" s="6">
        <v>8</v>
      </c>
      <c r="B19" s="13" t="s">
        <v>10</v>
      </c>
      <c r="C19" s="33"/>
      <c r="D19" s="38"/>
      <c r="E19" s="51"/>
      <c r="F19" s="33"/>
      <c r="G19" s="38"/>
      <c r="H19" s="51"/>
      <c r="I19" s="33"/>
      <c r="J19" s="38"/>
      <c r="K19" s="51"/>
      <c r="L19" s="33"/>
      <c r="M19" s="38"/>
      <c r="N19" s="51"/>
    </row>
    <row r="20" spans="1:14" ht="15.75">
      <c r="A20" s="2">
        <v>9</v>
      </c>
      <c r="B20" s="15" t="s">
        <v>11</v>
      </c>
      <c r="C20" s="34"/>
      <c r="D20" s="39"/>
      <c r="E20" s="52"/>
      <c r="F20" s="34"/>
      <c r="G20" s="39"/>
      <c r="H20" s="52"/>
      <c r="I20" s="34"/>
      <c r="J20" s="39"/>
      <c r="K20" s="52"/>
      <c r="L20" s="34"/>
      <c r="M20" s="39"/>
      <c r="N20" s="52"/>
    </row>
    <row r="21" spans="1:14" ht="15.75">
      <c r="A21" s="6">
        <v>10</v>
      </c>
      <c r="B21" s="13" t="s">
        <v>12</v>
      </c>
      <c r="C21" s="34"/>
      <c r="D21" s="39"/>
      <c r="E21" s="52"/>
      <c r="F21" s="34"/>
      <c r="G21" s="39"/>
      <c r="H21" s="52"/>
      <c r="I21" s="34"/>
      <c r="J21" s="39"/>
      <c r="K21" s="52"/>
      <c r="L21" s="34"/>
      <c r="M21" s="39"/>
      <c r="N21" s="52"/>
    </row>
    <row r="22" spans="1:14" ht="15.75">
      <c r="A22" s="2">
        <v>11</v>
      </c>
      <c r="B22" s="25" t="s">
        <v>57</v>
      </c>
      <c r="C22" s="34"/>
      <c r="D22" s="39"/>
      <c r="E22" s="52"/>
      <c r="F22" s="34"/>
      <c r="G22" s="39"/>
      <c r="H22" s="52"/>
      <c r="I22" s="34"/>
      <c r="J22" s="39"/>
      <c r="K22" s="52"/>
      <c r="L22" s="34"/>
      <c r="M22" s="39"/>
      <c r="N22" s="52"/>
    </row>
    <row r="23" spans="1:14" ht="16.5" thickBot="1">
      <c r="A23" s="1">
        <v>12</v>
      </c>
      <c r="B23" s="26" t="s">
        <v>58</v>
      </c>
      <c r="C23" s="35"/>
      <c r="D23" s="40"/>
      <c r="E23" s="55"/>
      <c r="F23" s="35"/>
      <c r="G23" s="40"/>
      <c r="H23" s="55"/>
      <c r="I23" s="35"/>
      <c r="J23" s="40"/>
      <c r="K23" s="55"/>
      <c r="L23" s="35"/>
      <c r="M23" s="40"/>
      <c r="N23" s="55"/>
    </row>
    <row r="24" spans="1:14" ht="16.5" thickBot="1">
      <c r="A24" s="5">
        <v>13</v>
      </c>
      <c r="B24" s="27" t="s">
        <v>13</v>
      </c>
      <c r="C24" s="41">
        <f t="shared" ref="C24:M24" si="7">SUM(C19:C23)</f>
        <v>0</v>
      </c>
      <c r="D24" s="42">
        <f t="shared" si="7"/>
        <v>0</v>
      </c>
      <c r="E24" s="54"/>
      <c r="F24" s="41">
        <f t="shared" si="7"/>
        <v>0</v>
      </c>
      <c r="G24" s="42">
        <f t="shared" si="7"/>
        <v>0</v>
      </c>
      <c r="H24" s="54"/>
      <c r="I24" s="41">
        <f t="shared" si="7"/>
        <v>0</v>
      </c>
      <c r="J24" s="42">
        <f t="shared" si="7"/>
        <v>0</v>
      </c>
      <c r="K24" s="54"/>
      <c r="L24" s="41">
        <f t="shared" si="7"/>
        <v>0</v>
      </c>
      <c r="M24" s="42">
        <f t="shared" si="7"/>
        <v>0</v>
      </c>
      <c r="N24" s="54"/>
    </row>
    <row r="25" spans="1:14" ht="15.75">
      <c r="A25" s="6">
        <v>14</v>
      </c>
      <c r="B25" s="13" t="s">
        <v>14</v>
      </c>
      <c r="C25" s="33"/>
      <c r="D25" s="38"/>
      <c r="E25" s="51"/>
      <c r="F25" s="33"/>
      <c r="G25" s="38"/>
      <c r="H25" s="51"/>
      <c r="I25" s="33"/>
      <c r="J25" s="38"/>
      <c r="K25" s="51"/>
      <c r="L25" s="33"/>
      <c r="M25" s="38"/>
      <c r="N25" s="51"/>
    </row>
    <row r="26" spans="1:14" ht="15.75">
      <c r="A26" s="2">
        <v>15</v>
      </c>
      <c r="B26" s="15" t="s">
        <v>15</v>
      </c>
      <c r="C26" s="34"/>
      <c r="D26" s="39"/>
      <c r="E26" s="52"/>
      <c r="F26" s="34"/>
      <c r="G26" s="39"/>
      <c r="H26" s="52"/>
      <c r="I26" s="34"/>
      <c r="J26" s="39"/>
      <c r="K26" s="52"/>
      <c r="L26" s="34"/>
      <c r="M26" s="39"/>
      <c r="N26" s="52"/>
    </row>
    <row r="27" spans="1:14" ht="15.75">
      <c r="A27" s="6">
        <v>16</v>
      </c>
      <c r="B27" s="13" t="s">
        <v>79</v>
      </c>
      <c r="C27" s="34"/>
      <c r="D27" s="39"/>
      <c r="E27" s="52"/>
      <c r="F27" s="34"/>
      <c r="G27" s="39"/>
      <c r="H27" s="52"/>
      <c r="I27" s="34"/>
      <c r="J27" s="39"/>
      <c r="K27" s="52"/>
      <c r="L27" s="34"/>
      <c r="M27" s="39"/>
      <c r="N27" s="52"/>
    </row>
    <row r="28" spans="1:14" ht="15.75">
      <c r="A28" s="2">
        <v>17</v>
      </c>
      <c r="B28" s="28" t="s">
        <v>16</v>
      </c>
      <c r="C28" s="34"/>
      <c r="D28" s="39"/>
      <c r="E28" s="52"/>
      <c r="F28" s="34"/>
      <c r="G28" s="39"/>
      <c r="H28" s="52"/>
      <c r="I28" s="34"/>
      <c r="J28" s="39"/>
      <c r="K28" s="52"/>
      <c r="L28" s="34"/>
      <c r="M28" s="39"/>
      <c r="N28" s="52"/>
    </row>
    <row r="29" spans="1:14" ht="16.5" thickBot="1">
      <c r="A29" s="8">
        <v>18</v>
      </c>
      <c r="B29" s="29" t="s">
        <v>17</v>
      </c>
      <c r="C29" s="35"/>
      <c r="D29" s="40"/>
      <c r="E29" s="55"/>
      <c r="F29" s="35"/>
      <c r="G29" s="40"/>
      <c r="H29" s="55"/>
      <c r="I29" s="35"/>
      <c r="J29" s="40"/>
      <c r="K29" s="55"/>
      <c r="L29" s="35"/>
      <c r="M29" s="40"/>
      <c r="N29" s="55"/>
    </row>
    <row r="30" spans="1:14" ht="15.75">
      <c r="A30" s="6">
        <v>19</v>
      </c>
      <c r="B30" s="13" t="s">
        <v>18</v>
      </c>
      <c r="C30" s="33"/>
      <c r="D30" s="38"/>
      <c r="E30" s="51"/>
      <c r="F30" s="33"/>
      <c r="G30" s="38"/>
      <c r="H30" s="51"/>
      <c r="I30" s="33"/>
      <c r="J30" s="38"/>
      <c r="K30" s="51"/>
      <c r="L30" s="33"/>
      <c r="M30" s="38"/>
      <c r="N30" s="51"/>
    </row>
    <row r="31" spans="1:14" ht="16.5" thickBot="1">
      <c r="A31" s="3">
        <v>20</v>
      </c>
      <c r="B31" s="24" t="s">
        <v>19</v>
      </c>
      <c r="C31" s="35"/>
      <c r="D31" s="40"/>
      <c r="E31" s="55"/>
      <c r="F31" s="35"/>
      <c r="G31" s="40"/>
      <c r="H31" s="55"/>
      <c r="I31" s="35"/>
      <c r="J31" s="40"/>
      <c r="K31" s="55"/>
      <c r="L31" s="35"/>
      <c r="M31" s="40"/>
      <c r="N31" s="55"/>
    </row>
    <row r="32" spans="1:14" ht="16.5" thickBot="1">
      <c r="A32" s="5">
        <v>21</v>
      </c>
      <c r="B32" s="20" t="s">
        <v>20</v>
      </c>
      <c r="C32" s="41">
        <f t="shared" ref="C32:M32" si="8">SUM(C30:C31)</f>
        <v>0</v>
      </c>
      <c r="D32" s="42">
        <f t="shared" si="8"/>
        <v>0</v>
      </c>
      <c r="E32" s="54"/>
      <c r="F32" s="41">
        <f t="shared" si="8"/>
        <v>0</v>
      </c>
      <c r="G32" s="42">
        <f t="shared" si="8"/>
        <v>0</v>
      </c>
      <c r="H32" s="54"/>
      <c r="I32" s="41">
        <f t="shared" si="8"/>
        <v>0</v>
      </c>
      <c r="J32" s="42">
        <f t="shared" si="8"/>
        <v>0</v>
      </c>
      <c r="K32" s="54"/>
      <c r="L32" s="41">
        <f t="shared" si="8"/>
        <v>0</v>
      </c>
      <c r="M32" s="42">
        <f t="shared" si="8"/>
        <v>0</v>
      </c>
      <c r="N32" s="54"/>
    </row>
    <row r="33" spans="1:14" ht="15.75">
      <c r="A33" s="7">
        <v>22</v>
      </c>
      <c r="B33" s="24" t="s">
        <v>21</v>
      </c>
      <c r="C33" s="33"/>
      <c r="D33" s="38"/>
      <c r="E33" s="51"/>
      <c r="F33" s="33"/>
      <c r="G33" s="38"/>
      <c r="H33" s="51"/>
      <c r="I33" s="33"/>
      <c r="J33" s="38"/>
      <c r="K33" s="51"/>
      <c r="L33" s="33"/>
      <c r="M33" s="38"/>
      <c r="N33" s="51"/>
    </row>
    <row r="34" spans="1:14" ht="15.75">
      <c r="A34" s="6">
        <v>23</v>
      </c>
      <c r="B34" s="15" t="s">
        <v>22</v>
      </c>
      <c r="C34" s="34"/>
      <c r="D34" s="39"/>
      <c r="E34" s="52"/>
      <c r="F34" s="34"/>
      <c r="G34" s="39"/>
      <c r="H34" s="52"/>
      <c r="I34" s="34"/>
      <c r="J34" s="39"/>
      <c r="K34" s="52"/>
      <c r="L34" s="34"/>
      <c r="M34" s="39"/>
      <c r="N34" s="52"/>
    </row>
    <row r="35" spans="1:14" ht="16.5" thickBot="1">
      <c r="A35" s="2">
        <v>24</v>
      </c>
      <c r="B35" s="15" t="s">
        <v>23</v>
      </c>
      <c r="C35" s="35"/>
      <c r="D35" s="40"/>
      <c r="E35" s="55"/>
      <c r="F35" s="35"/>
      <c r="G35" s="40"/>
      <c r="H35" s="55"/>
      <c r="I35" s="35"/>
      <c r="J35" s="40"/>
      <c r="K35" s="55"/>
      <c r="L35" s="35"/>
      <c r="M35" s="40"/>
      <c r="N35" s="55"/>
    </row>
    <row r="36" spans="1:14" ht="16.5" thickBot="1">
      <c r="A36" s="5">
        <v>25</v>
      </c>
      <c r="B36" s="20" t="s">
        <v>59</v>
      </c>
      <c r="C36" s="41">
        <f>SUM(C18,C24,C25:C29,C32,C33:C35)</f>
        <v>215368</v>
      </c>
      <c r="D36" s="42">
        <f>SUM(D18,D24,D25:D29,D32,D33:D35)</f>
        <v>251321</v>
      </c>
      <c r="E36" s="54">
        <f t="shared" si="1"/>
        <v>1.166937520894469</v>
      </c>
      <c r="F36" s="41">
        <f>SUM(F18,F24,F25:F29,F32,F33:F35)</f>
        <v>296482</v>
      </c>
      <c r="G36" s="42">
        <f>SUM(G18,G24,G25:G29,G32,G33:G35)</f>
        <v>248878</v>
      </c>
      <c r="H36" s="54">
        <f t="shared" si="2"/>
        <v>0.83943713277703202</v>
      </c>
      <c r="I36" s="41">
        <f>SUM(I18,I24,I25:I29,I32,I33:I35)</f>
        <v>288076</v>
      </c>
      <c r="J36" s="42">
        <f>SUM(J18,J24,J25:J29,J32,J33:J35)</f>
        <v>232392</v>
      </c>
      <c r="K36" s="54">
        <f t="shared" si="3"/>
        <v>0.80670378650078456</v>
      </c>
      <c r="L36" s="41">
        <f>SUM(L18,L24,L25:L29,L32,L33:L35)</f>
        <v>201421</v>
      </c>
      <c r="M36" s="42">
        <f>SUM(M18,M24,M25:M29,M32,M33:M35)</f>
        <v>180902</v>
      </c>
      <c r="N36" s="54">
        <f t="shared" si="4"/>
        <v>0.89812879491214914</v>
      </c>
    </row>
    <row r="37" spans="1:14" ht="15.75">
      <c r="A37" s="7">
        <v>26</v>
      </c>
      <c r="B37" s="30" t="s">
        <v>42</v>
      </c>
      <c r="C37" s="33"/>
      <c r="D37" s="38"/>
      <c r="E37" s="51"/>
      <c r="F37" s="33"/>
      <c r="G37" s="38"/>
      <c r="H37" s="51"/>
      <c r="I37" s="33"/>
      <c r="J37" s="38"/>
      <c r="K37" s="51"/>
      <c r="L37" s="33"/>
      <c r="M37" s="38"/>
      <c r="N37" s="51"/>
    </row>
    <row r="38" spans="1:14" ht="15.75">
      <c r="A38" s="6">
        <v>27</v>
      </c>
      <c r="B38" s="13" t="s">
        <v>24</v>
      </c>
      <c r="C38" s="34"/>
      <c r="D38" s="39"/>
      <c r="E38" s="52"/>
      <c r="F38" s="34"/>
      <c r="G38" s="39"/>
      <c r="H38" s="52"/>
      <c r="I38" s="34"/>
      <c r="J38" s="39"/>
      <c r="K38" s="52"/>
      <c r="L38" s="34"/>
      <c r="M38" s="39"/>
      <c r="N38" s="52"/>
    </row>
    <row r="39" spans="1:14" ht="16.5" thickBot="1">
      <c r="A39" s="3">
        <v>28</v>
      </c>
      <c r="B39" s="24" t="s">
        <v>25</v>
      </c>
      <c r="C39" s="35"/>
      <c r="D39" s="40"/>
      <c r="E39" s="55"/>
      <c r="F39" s="35"/>
      <c r="G39" s="40"/>
      <c r="H39" s="55"/>
      <c r="I39" s="35"/>
      <c r="J39" s="40"/>
      <c r="K39" s="55"/>
      <c r="L39" s="35"/>
      <c r="M39" s="40"/>
      <c r="N39" s="55"/>
    </row>
    <row r="40" spans="1:14" ht="16.5" thickBot="1">
      <c r="A40" s="5">
        <v>29</v>
      </c>
      <c r="B40" s="20" t="s">
        <v>60</v>
      </c>
      <c r="C40" s="41">
        <f t="shared" ref="C40:M40" si="9">SUM(C37:C39)</f>
        <v>0</v>
      </c>
      <c r="D40" s="42">
        <f t="shared" si="9"/>
        <v>0</v>
      </c>
      <c r="E40" s="54"/>
      <c r="F40" s="41">
        <f t="shared" si="9"/>
        <v>0</v>
      </c>
      <c r="G40" s="42">
        <f t="shared" si="9"/>
        <v>0</v>
      </c>
      <c r="H40" s="54"/>
      <c r="I40" s="41">
        <f t="shared" si="9"/>
        <v>0</v>
      </c>
      <c r="J40" s="42">
        <f t="shared" si="9"/>
        <v>0</v>
      </c>
      <c r="K40" s="54"/>
      <c r="L40" s="41">
        <f t="shared" si="9"/>
        <v>0</v>
      </c>
      <c r="M40" s="42">
        <f t="shared" si="9"/>
        <v>0</v>
      </c>
      <c r="N40" s="54"/>
    </row>
    <row r="41" spans="1:14" ht="16.5" thickBot="1">
      <c r="A41" s="99" t="s">
        <v>61</v>
      </c>
      <c r="B41" s="100"/>
      <c r="C41" s="45">
        <f>C36+C40</f>
        <v>215368</v>
      </c>
      <c r="D41" s="46">
        <f t="shared" ref="D41:M41" si="10">SUM(D36,D40)</f>
        <v>251321</v>
      </c>
      <c r="E41" s="56">
        <f t="shared" si="1"/>
        <v>1.166937520894469</v>
      </c>
      <c r="F41" s="45">
        <f t="shared" si="10"/>
        <v>296482</v>
      </c>
      <c r="G41" s="46">
        <f t="shared" si="10"/>
        <v>248878</v>
      </c>
      <c r="H41" s="56">
        <f t="shared" si="2"/>
        <v>0.83943713277703202</v>
      </c>
      <c r="I41" s="45">
        <f t="shared" si="10"/>
        <v>288076</v>
      </c>
      <c r="J41" s="46">
        <f t="shared" si="10"/>
        <v>232392</v>
      </c>
      <c r="K41" s="56">
        <f t="shared" si="3"/>
        <v>0.80670378650078456</v>
      </c>
      <c r="L41" s="45">
        <f t="shared" si="10"/>
        <v>201421</v>
      </c>
      <c r="M41" s="46">
        <f t="shared" si="10"/>
        <v>180902</v>
      </c>
      <c r="N41" s="56">
        <f t="shared" si="4"/>
        <v>0.89812879491214914</v>
      </c>
    </row>
    <row r="42" spans="1:14" ht="29.25" customHeight="1" thickTop="1" thickBot="1">
      <c r="A42" s="101" t="s">
        <v>26</v>
      </c>
      <c r="B42" s="102"/>
      <c r="C42" s="47"/>
      <c r="D42" s="48"/>
      <c r="E42" s="57"/>
      <c r="F42" s="47"/>
      <c r="G42" s="48"/>
      <c r="H42" s="57"/>
      <c r="I42" s="47"/>
      <c r="J42" s="48"/>
      <c r="K42" s="57"/>
      <c r="L42" s="47"/>
      <c r="M42" s="48"/>
      <c r="N42" s="57"/>
    </row>
    <row r="43" spans="1:14" ht="15.75">
      <c r="A43" s="6">
        <v>30</v>
      </c>
      <c r="B43" s="12" t="s">
        <v>63</v>
      </c>
      <c r="C43" s="33"/>
      <c r="D43" s="38"/>
      <c r="E43" s="51"/>
      <c r="F43" s="33"/>
      <c r="G43" s="38"/>
      <c r="H43" s="51"/>
      <c r="I43" s="33"/>
      <c r="J43" s="38"/>
      <c r="K43" s="51"/>
      <c r="L43" s="33"/>
      <c r="M43" s="38"/>
      <c r="N43" s="51"/>
    </row>
    <row r="44" spans="1:14" ht="15.75">
      <c r="A44" s="6">
        <v>31</v>
      </c>
      <c r="B44" s="14" t="s">
        <v>62</v>
      </c>
      <c r="C44" s="33">
        <v>7103</v>
      </c>
      <c r="D44" s="38">
        <v>6261</v>
      </c>
      <c r="E44" s="51">
        <f>+D44/C44</f>
        <v>0.88145853864564272</v>
      </c>
      <c r="F44" s="33">
        <v>25148</v>
      </c>
      <c r="G44" s="38">
        <v>19685</v>
      </c>
      <c r="H44" s="51">
        <f>G44/F44</f>
        <v>0.78276602513122318</v>
      </c>
      <c r="I44" s="33">
        <v>11600</v>
      </c>
      <c r="J44" s="38">
        <v>9694</v>
      </c>
      <c r="K44" s="51">
        <f>J44/I44</f>
        <v>0.83568965517241378</v>
      </c>
      <c r="L44" s="33">
        <v>13657</v>
      </c>
      <c r="M44" s="38">
        <v>12258</v>
      </c>
      <c r="N44" s="51">
        <f>M44/L44</f>
        <v>0.89756168997583652</v>
      </c>
    </row>
    <row r="45" spans="1:14" ht="15.75">
      <c r="A45" s="6">
        <v>32</v>
      </c>
      <c r="B45" s="14" t="s">
        <v>64</v>
      </c>
      <c r="C45" s="33"/>
      <c r="D45" s="38"/>
      <c r="E45" s="51"/>
      <c r="F45" s="33"/>
      <c r="G45" s="38"/>
      <c r="H45" s="51"/>
      <c r="I45" s="33"/>
      <c r="J45" s="38"/>
      <c r="K45" s="51"/>
      <c r="L45" s="33"/>
      <c r="M45" s="38"/>
      <c r="N45" s="51"/>
    </row>
    <row r="46" spans="1:14" ht="15.75">
      <c r="A46" s="6">
        <v>33</v>
      </c>
      <c r="B46" s="13" t="s">
        <v>27</v>
      </c>
      <c r="C46" s="34"/>
      <c r="D46" s="39"/>
      <c r="E46" s="52"/>
      <c r="F46" s="34"/>
      <c r="G46" s="39"/>
      <c r="H46" s="52"/>
      <c r="I46" s="34"/>
      <c r="J46" s="39"/>
      <c r="K46" s="52"/>
      <c r="L46" s="34"/>
      <c r="M46" s="39"/>
      <c r="N46" s="52"/>
    </row>
    <row r="47" spans="1:14" ht="31.5">
      <c r="A47" s="6">
        <v>34</v>
      </c>
      <c r="B47" s="14" t="s">
        <v>28</v>
      </c>
      <c r="C47" s="34"/>
      <c r="D47" s="39"/>
      <c r="E47" s="52"/>
      <c r="F47" s="34"/>
      <c r="G47" s="39"/>
      <c r="H47" s="52"/>
      <c r="I47" s="34"/>
      <c r="J47" s="39"/>
      <c r="K47" s="52"/>
      <c r="L47" s="34"/>
      <c r="M47" s="39"/>
      <c r="N47" s="52"/>
    </row>
    <row r="48" spans="1:14" ht="15.75">
      <c r="A48" s="6">
        <v>35</v>
      </c>
      <c r="B48" s="15" t="s">
        <v>29</v>
      </c>
      <c r="C48" s="34">
        <v>208265</v>
      </c>
      <c r="D48" s="39">
        <v>245060</v>
      </c>
      <c r="E48" s="52">
        <f t="shared" ref="E48:E65" si="11">+D48/C48</f>
        <v>1.1766739490552902</v>
      </c>
      <c r="F48" s="34">
        <v>271334</v>
      </c>
      <c r="G48" s="39">
        <v>229193</v>
      </c>
      <c r="H48" s="52">
        <f t="shared" si="2"/>
        <v>0.84468957078729534</v>
      </c>
      <c r="I48" s="34">
        <v>276476</v>
      </c>
      <c r="J48" s="39">
        <v>222698</v>
      </c>
      <c r="K48" s="52">
        <f t="shared" si="3"/>
        <v>0.80548763726327055</v>
      </c>
      <c r="L48" s="34">
        <v>187764</v>
      </c>
      <c r="M48" s="39">
        <v>168644</v>
      </c>
      <c r="N48" s="52">
        <f t="shared" si="4"/>
        <v>0.89817004324577665</v>
      </c>
    </row>
    <row r="49" spans="1:14" ht="15.75">
      <c r="A49" s="6">
        <v>36</v>
      </c>
      <c r="B49" s="15" t="s">
        <v>30</v>
      </c>
      <c r="C49" s="34"/>
      <c r="D49" s="39"/>
      <c r="E49" s="52"/>
      <c r="F49" s="34"/>
      <c r="G49" s="39"/>
      <c r="H49" s="52"/>
      <c r="I49" s="34"/>
      <c r="J49" s="39"/>
      <c r="K49" s="52"/>
      <c r="L49" s="34"/>
      <c r="M49" s="39"/>
      <c r="N49" s="52"/>
    </row>
    <row r="50" spans="1:14" ht="15.75">
      <c r="A50" s="6">
        <v>37</v>
      </c>
      <c r="B50" s="15" t="s">
        <v>31</v>
      </c>
      <c r="C50" s="34"/>
      <c r="D50" s="39"/>
      <c r="E50" s="52"/>
      <c r="F50" s="34"/>
      <c r="G50" s="39"/>
      <c r="H50" s="52"/>
      <c r="I50" s="34"/>
      <c r="J50" s="39"/>
      <c r="K50" s="52"/>
      <c r="L50" s="34"/>
      <c r="M50" s="39"/>
      <c r="N50" s="52"/>
    </row>
    <row r="51" spans="1:14" ht="15.75">
      <c r="A51" s="6">
        <v>38</v>
      </c>
      <c r="B51" s="15" t="s">
        <v>32</v>
      </c>
      <c r="C51" s="34"/>
      <c r="D51" s="39"/>
      <c r="E51" s="52"/>
      <c r="F51" s="34"/>
      <c r="G51" s="39"/>
      <c r="H51" s="52"/>
      <c r="I51" s="34"/>
      <c r="J51" s="39"/>
      <c r="K51" s="52"/>
      <c r="L51" s="34"/>
      <c r="M51" s="39"/>
      <c r="N51" s="52"/>
    </row>
    <row r="52" spans="1:14" ht="15.75">
      <c r="A52" s="4">
        <v>39</v>
      </c>
      <c r="B52" s="16" t="s">
        <v>33</v>
      </c>
      <c r="C52" s="49"/>
      <c r="D52" s="50"/>
      <c r="E52" s="58"/>
      <c r="F52" s="49"/>
      <c r="G52" s="50"/>
      <c r="H52" s="58"/>
      <c r="I52" s="49"/>
      <c r="J52" s="50"/>
      <c r="K52" s="58"/>
      <c r="L52" s="49"/>
      <c r="M52" s="50"/>
      <c r="N52" s="58"/>
    </row>
    <row r="53" spans="1:14" ht="15.75">
      <c r="A53" s="6">
        <v>40</v>
      </c>
      <c r="B53" s="15" t="s">
        <v>34</v>
      </c>
      <c r="C53" s="34"/>
      <c r="D53" s="39"/>
      <c r="E53" s="52"/>
      <c r="F53" s="34"/>
      <c r="G53" s="39"/>
      <c r="H53" s="52"/>
      <c r="I53" s="34"/>
      <c r="J53" s="39"/>
      <c r="K53" s="52"/>
      <c r="L53" s="34"/>
      <c r="M53" s="39"/>
      <c r="N53" s="52"/>
    </row>
    <row r="54" spans="1:14" ht="15.75">
      <c r="A54" s="6">
        <v>41</v>
      </c>
      <c r="B54" s="17" t="s">
        <v>35</v>
      </c>
      <c r="C54" s="34"/>
      <c r="D54" s="39"/>
      <c r="E54" s="52"/>
      <c r="F54" s="34"/>
      <c r="G54" s="39"/>
      <c r="H54" s="52"/>
      <c r="I54" s="34"/>
      <c r="J54" s="39"/>
      <c r="K54" s="52"/>
      <c r="L54" s="34"/>
      <c r="M54" s="39"/>
      <c r="N54" s="52"/>
    </row>
    <row r="55" spans="1:14" ht="16.5" thickBot="1">
      <c r="A55" s="1">
        <v>42</v>
      </c>
      <c r="B55" s="18" t="s">
        <v>36</v>
      </c>
      <c r="C55" s="35"/>
      <c r="D55" s="40"/>
      <c r="E55" s="55"/>
      <c r="F55" s="35"/>
      <c r="G55" s="40"/>
      <c r="H55" s="55"/>
      <c r="I55" s="35"/>
      <c r="J55" s="40"/>
      <c r="K55" s="55"/>
      <c r="L55" s="35"/>
      <c r="M55" s="40"/>
      <c r="N55" s="55"/>
    </row>
    <row r="56" spans="1:14" ht="16.5" thickBot="1">
      <c r="A56" s="5">
        <v>43</v>
      </c>
      <c r="B56" s="19" t="s">
        <v>65</v>
      </c>
      <c r="C56" s="41">
        <f t="shared" ref="C56:M56" si="12">SUM(C48:C51,C53:C55)</f>
        <v>208265</v>
      </c>
      <c r="D56" s="42">
        <f t="shared" si="12"/>
        <v>245060</v>
      </c>
      <c r="E56" s="54">
        <f t="shared" si="11"/>
        <v>1.1766739490552902</v>
      </c>
      <c r="F56" s="41">
        <f t="shared" si="12"/>
        <v>271334</v>
      </c>
      <c r="G56" s="42">
        <f t="shared" si="12"/>
        <v>229193</v>
      </c>
      <c r="H56" s="54">
        <f t="shared" si="2"/>
        <v>0.84468957078729534</v>
      </c>
      <c r="I56" s="41">
        <f t="shared" si="12"/>
        <v>276476</v>
      </c>
      <c r="J56" s="42">
        <f t="shared" si="12"/>
        <v>222698</v>
      </c>
      <c r="K56" s="54">
        <f t="shared" si="3"/>
        <v>0.80548763726327055</v>
      </c>
      <c r="L56" s="41">
        <f t="shared" si="12"/>
        <v>187764</v>
      </c>
      <c r="M56" s="42">
        <f t="shared" si="12"/>
        <v>168644</v>
      </c>
      <c r="N56" s="54">
        <f t="shared" si="4"/>
        <v>0.89817004324577665</v>
      </c>
    </row>
    <row r="57" spans="1:14" ht="16.5" thickBot="1">
      <c r="A57" s="6">
        <v>44</v>
      </c>
      <c r="B57" s="13" t="s">
        <v>37</v>
      </c>
      <c r="C57" s="33"/>
      <c r="D57" s="38"/>
      <c r="E57" s="51"/>
      <c r="F57" s="33"/>
      <c r="G57" s="38"/>
      <c r="H57" s="51"/>
      <c r="I57" s="33"/>
      <c r="J57" s="38"/>
      <c r="K57" s="51"/>
      <c r="L57" s="33"/>
      <c r="M57" s="38"/>
      <c r="N57" s="51"/>
    </row>
    <row r="58" spans="1:14" ht="16.5" thickBot="1">
      <c r="A58" s="5">
        <v>45</v>
      </c>
      <c r="B58" s="19" t="s">
        <v>66</v>
      </c>
      <c r="C58" s="41">
        <f>C43+C44+C45+C46+C47+C56+C57</f>
        <v>215368</v>
      </c>
      <c r="D58" s="42">
        <f>D43+D44+D45+D46+D47+D56+D57</f>
        <v>251321</v>
      </c>
      <c r="E58" s="54">
        <f t="shared" ref="E58" si="13">+D58/C58</f>
        <v>1.166937520894469</v>
      </c>
      <c r="F58" s="41">
        <f>F43+F44+F45+F46+F47+F56+F57</f>
        <v>296482</v>
      </c>
      <c r="G58" s="42">
        <f>G43+G44+G45+G46+G47+G56+G57</f>
        <v>248878</v>
      </c>
      <c r="H58" s="54">
        <f t="shared" ref="H58" si="14">G58/F58</f>
        <v>0.83943713277703202</v>
      </c>
      <c r="I58" s="41">
        <f>I43+I44+I45+I46+I47+I56+I57</f>
        <v>288076</v>
      </c>
      <c r="J58" s="42">
        <f>J43+J44+J45+J46+J47+J56+J57</f>
        <v>232392</v>
      </c>
      <c r="K58" s="54">
        <f t="shared" ref="K58" si="15">J58/I58</f>
        <v>0.80670378650078456</v>
      </c>
      <c r="L58" s="41">
        <f>L43+L44+L45+L46+L47+L56+L57</f>
        <v>201421</v>
      </c>
      <c r="M58" s="42">
        <f>M43+M44+M45+M46+M47+M56+M57</f>
        <v>180902</v>
      </c>
      <c r="N58" s="54">
        <f t="shared" ref="N58" si="16">M58/L58</f>
        <v>0.89812879491214914</v>
      </c>
    </row>
    <row r="59" spans="1:14" ht="31.5">
      <c r="A59" s="74">
        <v>46</v>
      </c>
      <c r="B59" s="75" t="s">
        <v>84</v>
      </c>
      <c r="C59" s="78"/>
      <c r="D59" s="76"/>
      <c r="E59" s="77"/>
      <c r="F59" s="78"/>
      <c r="G59" s="76"/>
      <c r="H59" s="77"/>
      <c r="I59" s="78"/>
      <c r="J59" s="76"/>
      <c r="K59" s="77"/>
      <c r="L59" s="78"/>
      <c r="M59" s="76"/>
      <c r="N59" s="84"/>
    </row>
    <row r="60" spans="1:14" ht="31.5">
      <c r="A60" s="79">
        <v>47</v>
      </c>
      <c r="B60" s="80" t="s">
        <v>85</v>
      </c>
      <c r="C60" s="73"/>
      <c r="D60" s="81"/>
      <c r="E60" s="82"/>
      <c r="F60" s="83"/>
      <c r="G60" s="81"/>
      <c r="H60" s="82"/>
      <c r="I60" s="83"/>
      <c r="J60" s="81"/>
      <c r="K60" s="82"/>
      <c r="L60" s="83"/>
      <c r="M60" s="81"/>
      <c r="N60" s="85"/>
    </row>
    <row r="61" spans="1:14" ht="15.75">
      <c r="A61" s="6">
        <v>48</v>
      </c>
      <c r="B61" s="13" t="s">
        <v>41</v>
      </c>
      <c r="C61" s="34"/>
      <c r="D61" s="38"/>
      <c r="E61" s="51"/>
      <c r="F61" s="33"/>
      <c r="G61" s="38"/>
      <c r="H61" s="51"/>
      <c r="I61" s="33"/>
      <c r="J61" s="38"/>
      <c r="K61" s="51"/>
      <c r="L61" s="33"/>
      <c r="M61" s="38"/>
      <c r="N61" s="51"/>
    </row>
    <row r="62" spans="1:14" ht="15.75">
      <c r="A62" s="6">
        <v>49</v>
      </c>
      <c r="B62" s="15" t="s">
        <v>38</v>
      </c>
      <c r="C62" s="34"/>
      <c r="D62" s="39"/>
      <c r="E62" s="52"/>
      <c r="F62" s="34"/>
      <c r="G62" s="39"/>
      <c r="H62" s="52"/>
      <c r="I62" s="34"/>
      <c r="J62" s="39"/>
      <c r="K62" s="52"/>
      <c r="L62" s="34"/>
      <c r="M62" s="39"/>
      <c r="N62" s="52"/>
    </row>
    <row r="63" spans="1:14" ht="16.5" thickBot="1">
      <c r="A63" s="6">
        <v>50</v>
      </c>
      <c r="B63" s="15" t="s">
        <v>39</v>
      </c>
      <c r="C63" s="35"/>
      <c r="D63" s="40"/>
      <c r="E63" s="55"/>
      <c r="F63" s="35"/>
      <c r="G63" s="40"/>
      <c r="H63" s="55"/>
      <c r="I63" s="35"/>
      <c r="J63" s="40"/>
      <c r="K63" s="55"/>
      <c r="L63" s="35"/>
      <c r="M63" s="40"/>
      <c r="N63" s="55"/>
    </row>
    <row r="64" spans="1:14" ht="16.5" thickBot="1">
      <c r="A64" s="5">
        <v>51</v>
      </c>
      <c r="B64" s="20" t="s">
        <v>67</v>
      </c>
      <c r="C64" s="41">
        <f>C61+C62+C63</f>
        <v>0</v>
      </c>
      <c r="D64" s="42">
        <f t="shared" ref="D64:M64" si="17">SUM(D61:D63)</f>
        <v>0</v>
      </c>
      <c r="E64" s="54"/>
      <c r="F64" s="41">
        <f>F61+F62+F63</f>
        <v>0</v>
      </c>
      <c r="G64" s="42">
        <f t="shared" si="17"/>
        <v>0</v>
      </c>
      <c r="H64" s="54"/>
      <c r="I64" s="41">
        <f>I61+I62+I63</f>
        <v>0</v>
      </c>
      <c r="J64" s="42">
        <f t="shared" si="17"/>
        <v>0</v>
      </c>
      <c r="K64" s="54"/>
      <c r="L64" s="41">
        <f>L61+L62+L63</f>
        <v>0</v>
      </c>
      <c r="M64" s="42">
        <f t="shared" si="17"/>
        <v>0</v>
      </c>
      <c r="N64" s="54"/>
    </row>
    <row r="65" spans="1:14" ht="16.5" thickBot="1">
      <c r="A65" s="103" t="s">
        <v>68</v>
      </c>
      <c r="B65" s="104"/>
      <c r="C65" s="45">
        <f>C58+C59+C60+C64</f>
        <v>215368</v>
      </c>
      <c r="D65" s="46">
        <f>D58+D59+D60+D64</f>
        <v>251321</v>
      </c>
      <c r="E65" s="56">
        <f t="shared" si="11"/>
        <v>1.166937520894469</v>
      </c>
      <c r="F65" s="45">
        <f>F58+F59+F60+F64</f>
        <v>296482</v>
      </c>
      <c r="G65" s="46">
        <f>G58+G59+G60+G64</f>
        <v>248878</v>
      </c>
      <c r="H65" s="56">
        <f t="shared" si="2"/>
        <v>0.83943713277703202</v>
      </c>
      <c r="I65" s="45">
        <f>I58+I59+I60+I64</f>
        <v>288076</v>
      </c>
      <c r="J65" s="46">
        <f>J58+J59+J60+J64</f>
        <v>232392</v>
      </c>
      <c r="K65" s="56">
        <f t="shared" si="3"/>
        <v>0.80670378650078456</v>
      </c>
      <c r="L65" s="45">
        <f>L58+L59+L60+L64</f>
        <v>201421</v>
      </c>
      <c r="M65" s="46">
        <f>M58+M59+M60+M64</f>
        <v>180902</v>
      </c>
      <c r="N65" s="56">
        <f t="shared" si="4"/>
        <v>0.89812879491214914</v>
      </c>
    </row>
    <row r="66" spans="1:14" ht="17.25" thickTop="1" thickBot="1">
      <c r="A66" s="89"/>
      <c r="B66" s="90"/>
      <c r="C66" s="48"/>
      <c r="D66" s="48"/>
      <c r="E66" s="87"/>
      <c r="F66" s="48"/>
      <c r="G66" s="10"/>
      <c r="H66" s="87"/>
      <c r="I66" s="48"/>
      <c r="J66" s="48"/>
      <c r="K66" s="87"/>
      <c r="L66" s="48"/>
      <c r="M66" s="48"/>
      <c r="N66" s="57"/>
    </row>
    <row r="67" spans="1:14" ht="16.5" thickBot="1">
      <c r="A67" s="9">
        <v>52</v>
      </c>
      <c r="B67" s="11" t="s">
        <v>40</v>
      </c>
      <c r="C67" s="36">
        <v>66</v>
      </c>
      <c r="D67" s="69">
        <v>74.5</v>
      </c>
      <c r="E67" s="59"/>
      <c r="F67" s="36">
        <v>89</v>
      </c>
      <c r="G67" s="69">
        <v>87.25</v>
      </c>
      <c r="H67" s="59"/>
      <c r="I67" s="36">
        <v>97</v>
      </c>
      <c r="J67" s="69">
        <v>87</v>
      </c>
      <c r="K67" s="59"/>
      <c r="L67" s="67">
        <v>58</v>
      </c>
      <c r="M67" s="68">
        <v>56</v>
      </c>
      <c r="N67" s="59"/>
    </row>
  </sheetData>
  <mergeCells count="31">
    <mergeCell ref="A4:N4"/>
    <mergeCell ref="K1:N1"/>
    <mergeCell ref="K9:K10"/>
    <mergeCell ref="I7:K8"/>
    <mergeCell ref="F6:H6"/>
    <mergeCell ref="I6:K6"/>
    <mergeCell ref="A2:N2"/>
    <mergeCell ref="A3:N3"/>
    <mergeCell ref="L6:N6"/>
    <mergeCell ref="C9:C10"/>
    <mergeCell ref="D9:D10"/>
    <mergeCell ref="E9:E10"/>
    <mergeCell ref="C7:E8"/>
    <mergeCell ref="C6:E6"/>
    <mergeCell ref="L7:N8"/>
    <mergeCell ref="L9:L10"/>
    <mergeCell ref="M9:M10"/>
    <mergeCell ref="N9:N10"/>
    <mergeCell ref="F7:H8"/>
    <mergeCell ref="F9:F10"/>
    <mergeCell ref="G9:G10"/>
    <mergeCell ref="H9:H10"/>
    <mergeCell ref="I9:I10"/>
    <mergeCell ref="J9:J10"/>
    <mergeCell ref="A66:B66"/>
    <mergeCell ref="A6:A10"/>
    <mergeCell ref="B6:B10"/>
    <mergeCell ref="A11:B11"/>
    <mergeCell ref="A41:B41"/>
    <mergeCell ref="A42:B42"/>
    <mergeCell ref="A65:B65"/>
  </mergeCells>
  <pageMargins left="0.39370078740157483" right="0.23622047244094491" top="0.15748031496062992" bottom="0.23622047244094491" header="0.15748031496062992" footer="0.19685039370078741"/>
  <pageSetup paperSize="9" scale="47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7"/>
  <sheetViews>
    <sheetView view="pageBreakPreview" topLeftCell="C1" zoomScale="70" zoomScaleNormal="80" zoomScaleSheetLayoutView="70" workbookViewId="0">
      <selection activeCell="K1" sqref="K1:N1"/>
    </sheetView>
  </sheetViews>
  <sheetFormatPr defaultRowHeight="15"/>
  <cols>
    <col min="1" max="1" width="11.7109375" bestFit="1" customWidth="1"/>
    <col min="2" max="2" width="94.42578125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60"/>
      <c r="B1" s="60"/>
      <c r="C1" s="124"/>
      <c r="D1" s="124"/>
      <c r="E1" s="124"/>
      <c r="F1" s="61"/>
      <c r="G1" s="61"/>
      <c r="H1" s="61"/>
      <c r="I1" s="61"/>
      <c r="J1" s="61"/>
      <c r="K1" s="116" t="s">
        <v>103</v>
      </c>
      <c r="L1" s="116"/>
      <c r="M1" s="116"/>
      <c r="N1" s="116"/>
    </row>
    <row r="2" spans="1:14" ht="42" customHeight="1">
      <c r="A2" s="60"/>
      <c r="B2" s="60"/>
      <c r="C2" s="124"/>
      <c r="D2" s="124"/>
      <c r="E2" s="124"/>
      <c r="F2" s="61"/>
      <c r="G2" s="61"/>
      <c r="H2" s="61"/>
      <c r="I2" s="61"/>
      <c r="J2" s="61"/>
      <c r="K2" s="61"/>
      <c r="L2" s="61"/>
      <c r="M2" s="61"/>
      <c r="N2" s="61"/>
    </row>
    <row r="5" spans="1:14" ht="15.75" thickBot="1"/>
    <row r="6" spans="1:14" ht="16.5" thickBot="1">
      <c r="A6" s="91" t="s">
        <v>0</v>
      </c>
      <c r="B6" s="94" t="s">
        <v>1</v>
      </c>
      <c r="C6" s="117" t="s">
        <v>77</v>
      </c>
      <c r="D6" s="118"/>
      <c r="E6" s="119"/>
      <c r="F6" s="117"/>
      <c r="G6" s="118"/>
      <c r="H6" s="119"/>
      <c r="I6" s="117" t="s">
        <v>91</v>
      </c>
      <c r="J6" s="118"/>
      <c r="K6" s="119"/>
      <c r="L6" s="117" t="s">
        <v>90</v>
      </c>
      <c r="M6" s="118"/>
      <c r="N6" s="119"/>
    </row>
    <row r="7" spans="1:14" ht="15" customHeight="1">
      <c r="A7" s="92"/>
      <c r="B7" s="95"/>
      <c r="C7" s="109" t="s">
        <v>81</v>
      </c>
      <c r="D7" s="110"/>
      <c r="E7" s="107"/>
      <c r="F7" s="109" t="s">
        <v>88</v>
      </c>
      <c r="G7" s="110"/>
      <c r="H7" s="110"/>
      <c r="I7" s="109" t="s">
        <v>46</v>
      </c>
      <c r="J7" s="110"/>
      <c r="K7" s="107"/>
      <c r="L7" s="109" t="s">
        <v>47</v>
      </c>
      <c r="M7" s="110"/>
      <c r="N7" s="107"/>
    </row>
    <row r="8" spans="1:14" ht="51.75" customHeight="1" thickBot="1">
      <c r="A8" s="92"/>
      <c r="B8" s="95"/>
      <c r="C8" s="111"/>
      <c r="D8" s="112"/>
      <c r="E8" s="108"/>
      <c r="F8" s="111"/>
      <c r="G8" s="112"/>
      <c r="H8" s="112"/>
      <c r="I8" s="111"/>
      <c r="J8" s="112"/>
      <c r="K8" s="108"/>
      <c r="L8" s="111"/>
      <c r="M8" s="112"/>
      <c r="N8" s="108"/>
    </row>
    <row r="9" spans="1:14" ht="15" customHeight="1">
      <c r="A9" s="92"/>
      <c r="B9" s="95"/>
      <c r="C9" s="113" t="s">
        <v>54</v>
      </c>
      <c r="D9" s="105" t="s">
        <v>55</v>
      </c>
      <c r="E9" s="107" t="s">
        <v>56</v>
      </c>
      <c r="F9" s="113" t="s">
        <v>54</v>
      </c>
      <c r="G9" s="105" t="s">
        <v>55</v>
      </c>
      <c r="H9" s="107" t="s">
        <v>56</v>
      </c>
      <c r="I9" s="113" t="s">
        <v>54</v>
      </c>
      <c r="J9" s="105" t="s">
        <v>55</v>
      </c>
      <c r="K9" s="107" t="s">
        <v>56</v>
      </c>
      <c r="L9" s="113" t="s">
        <v>54</v>
      </c>
      <c r="M9" s="105" t="s">
        <v>55</v>
      </c>
      <c r="N9" s="107" t="s">
        <v>56</v>
      </c>
    </row>
    <row r="10" spans="1:14" ht="44.25" customHeight="1" thickBot="1">
      <c r="A10" s="93"/>
      <c r="B10" s="96"/>
      <c r="C10" s="114"/>
      <c r="D10" s="106"/>
      <c r="E10" s="108"/>
      <c r="F10" s="114"/>
      <c r="G10" s="106"/>
      <c r="H10" s="108"/>
      <c r="I10" s="114"/>
      <c r="J10" s="106"/>
      <c r="K10" s="108"/>
      <c r="L10" s="114"/>
      <c r="M10" s="106"/>
      <c r="N10" s="108"/>
    </row>
    <row r="11" spans="1:14" ht="16.5" thickBot="1">
      <c r="A11" s="97" t="s">
        <v>2</v>
      </c>
      <c r="B11" s="98"/>
      <c r="C11" s="32">
        <v>13</v>
      </c>
      <c r="D11" s="37">
        <f t="shared" ref="D11:G11" si="0">+C11+1</f>
        <v>14</v>
      </c>
      <c r="E11" s="31">
        <f t="shared" si="0"/>
        <v>15</v>
      </c>
      <c r="F11" s="31">
        <f t="shared" si="0"/>
        <v>16</v>
      </c>
      <c r="G11" s="37">
        <f t="shared" si="0"/>
        <v>17</v>
      </c>
      <c r="H11" s="37">
        <f t="shared" ref="H11" si="1">+G11+1</f>
        <v>18</v>
      </c>
      <c r="I11" s="37">
        <f t="shared" ref="I11" si="2">+H11+1</f>
        <v>19</v>
      </c>
      <c r="J11" s="37">
        <f t="shared" ref="J11" si="3">+I11+1</f>
        <v>20</v>
      </c>
      <c r="K11" s="37">
        <f t="shared" ref="K11" si="4">+J11+1</f>
        <v>21</v>
      </c>
      <c r="L11" s="37">
        <f t="shared" ref="L11" si="5">+K11+1</f>
        <v>22</v>
      </c>
      <c r="M11" s="37">
        <f t="shared" ref="M11" si="6">+L11+1</f>
        <v>23</v>
      </c>
      <c r="N11" s="37">
        <f t="shared" ref="N11" si="7">+M11+1</f>
        <v>24</v>
      </c>
    </row>
    <row r="12" spans="1:14" ht="15.75">
      <c r="A12" s="1">
        <v>1</v>
      </c>
      <c r="B12" s="21" t="s">
        <v>3</v>
      </c>
      <c r="C12" s="38">
        <v>140121</v>
      </c>
      <c r="D12" s="38">
        <v>127328</v>
      </c>
      <c r="E12" s="51">
        <f t="shared" ref="E12:E41" si="8">+D12/C12</f>
        <v>0.90870033756538993</v>
      </c>
      <c r="F12" s="38">
        <f>C12+'4 iskola'!L12+'4 iskola'!I12+'4 iskola'!F12+'4 iskola'!C12</f>
        <v>764875</v>
      </c>
      <c r="G12" s="38">
        <f>D12+'4 iskola'!M12+'4 iskola'!J12+'4 iskola'!G12+'4 iskola'!D12</f>
        <v>690849</v>
      </c>
      <c r="H12" s="51">
        <f>G12/F12</f>
        <v>0.90321817290406925</v>
      </c>
      <c r="I12" s="64">
        <v>55485</v>
      </c>
      <c r="J12" s="38">
        <v>57422</v>
      </c>
      <c r="K12" s="51">
        <f>J12/I12</f>
        <v>1.0349103361268812</v>
      </c>
      <c r="L12" s="33">
        <v>50002</v>
      </c>
      <c r="M12" s="38">
        <v>50118</v>
      </c>
      <c r="N12" s="51">
        <f>M12/L12</f>
        <v>1.0023199072037119</v>
      </c>
    </row>
    <row r="13" spans="1:14" ht="15.75">
      <c r="A13" s="2">
        <v>2</v>
      </c>
      <c r="B13" s="15" t="s">
        <v>4</v>
      </c>
      <c r="C13" s="39">
        <v>36350</v>
      </c>
      <c r="D13" s="39">
        <v>32939</v>
      </c>
      <c r="E13" s="52">
        <f t="shared" si="8"/>
        <v>0.90616231086657495</v>
      </c>
      <c r="F13" s="39">
        <f>C13+'4 iskola'!L13+'4 iskola'!I13+'4 iskola'!F13+'4 iskola'!C13</f>
        <v>201943</v>
      </c>
      <c r="G13" s="39">
        <f>D13+'4 iskola'!M13+'4 iskola'!J13+'4 iskola'!G13+'4 iskola'!D13</f>
        <v>181919</v>
      </c>
      <c r="H13" s="52">
        <f t="shared" ref="H13:H65" si="9">G13/F13</f>
        <v>0.90084330726987316</v>
      </c>
      <c r="I13" s="65">
        <v>14409</v>
      </c>
      <c r="J13" s="39">
        <v>14901</v>
      </c>
      <c r="K13" s="52">
        <f t="shared" ref="K13:K65" si="10">J13/I13</f>
        <v>1.034145325838018</v>
      </c>
      <c r="L13" s="62">
        <v>13288</v>
      </c>
      <c r="M13" s="39">
        <v>13293</v>
      </c>
      <c r="N13" s="52">
        <f t="shared" ref="N13:N65" si="11">M13/L13</f>
        <v>1.0003762793497892</v>
      </c>
    </row>
    <row r="14" spans="1:14" ht="15.75">
      <c r="A14" s="2">
        <v>3</v>
      </c>
      <c r="B14" s="22" t="s">
        <v>5</v>
      </c>
      <c r="C14" s="39">
        <v>39399</v>
      </c>
      <c r="D14" s="39">
        <v>37256</v>
      </c>
      <c r="E14" s="52">
        <f t="shared" si="8"/>
        <v>0.94560775654204421</v>
      </c>
      <c r="F14" s="39">
        <f>C14+'4 iskola'!L14+'4 iskola'!I14+'4 iskola'!F14+'4 iskola'!C14</f>
        <v>247783</v>
      </c>
      <c r="G14" s="39">
        <f>D14+'4 iskola'!M14+'4 iskola'!J14+'4 iskola'!G14+'4 iskola'!D14</f>
        <v>225846</v>
      </c>
      <c r="H14" s="52">
        <f t="shared" si="9"/>
        <v>0.91146688836602996</v>
      </c>
      <c r="I14" s="65">
        <v>33752</v>
      </c>
      <c r="J14" s="39">
        <v>32188</v>
      </c>
      <c r="K14" s="52">
        <f t="shared" si="10"/>
        <v>0.95366200521450584</v>
      </c>
      <c r="L14" s="62">
        <v>19430</v>
      </c>
      <c r="M14" s="39">
        <v>24684</v>
      </c>
      <c r="N14" s="52">
        <f t="shared" si="11"/>
        <v>1.2704065877509008</v>
      </c>
    </row>
    <row r="15" spans="1:14" ht="15.75">
      <c r="A15" s="3">
        <v>4</v>
      </c>
      <c r="B15" s="23" t="s">
        <v>6</v>
      </c>
      <c r="C15" s="39">
        <v>648</v>
      </c>
      <c r="D15" s="39">
        <v>3423</v>
      </c>
      <c r="E15" s="52">
        <f t="shared" si="8"/>
        <v>5.2824074074074074</v>
      </c>
      <c r="F15" s="39">
        <f>C15+'4 iskola'!L15+'4 iskola'!I15+'4 iskola'!F15+'4 iskola'!C15</f>
        <v>3264</v>
      </c>
      <c r="G15" s="39">
        <f>D15+'4 iskola'!M15+'4 iskola'!J15+'4 iskola'!G15+'4 iskola'!D15</f>
        <v>15825</v>
      </c>
      <c r="H15" s="52">
        <f t="shared" si="9"/>
        <v>4.8483455882352944</v>
      </c>
      <c r="I15" s="66">
        <v>23</v>
      </c>
      <c r="J15" s="39">
        <v>1564</v>
      </c>
      <c r="K15" s="52">
        <f t="shared" si="10"/>
        <v>68</v>
      </c>
      <c r="L15" s="63">
        <v>262</v>
      </c>
      <c r="M15" s="39">
        <v>1564</v>
      </c>
      <c r="N15" s="52">
        <f t="shared" si="11"/>
        <v>5.9694656488549622</v>
      </c>
    </row>
    <row r="16" spans="1:14" ht="15.75">
      <c r="A16" s="2">
        <v>5</v>
      </c>
      <c r="B16" s="24" t="s">
        <v>7</v>
      </c>
      <c r="C16" s="34">
        <f t="shared" ref="C16:M16" si="12">SUM(C14:C15)</f>
        <v>40047</v>
      </c>
      <c r="D16" s="39">
        <f t="shared" si="12"/>
        <v>40679</v>
      </c>
      <c r="E16" s="52">
        <f t="shared" si="8"/>
        <v>1.0157814567882737</v>
      </c>
      <c r="F16" s="34">
        <f t="shared" si="12"/>
        <v>251047</v>
      </c>
      <c r="G16" s="39">
        <f t="shared" si="12"/>
        <v>241671</v>
      </c>
      <c r="H16" s="52">
        <f t="shared" si="9"/>
        <v>0.9626524116998012</v>
      </c>
      <c r="I16" s="34">
        <f t="shared" si="12"/>
        <v>33775</v>
      </c>
      <c r="J16" s="39">
        <f t="shared" si="12"/>
        <v>33752</v>
      </c>
      <c r="K16" s="52">
        <f t="shared" si="10"/>
        <v>0.99931902294596597</v>
      </c>
      <c r="L16" s="34">
        <f t="shared" si="12"/>
        <v>19692</v>
      </c>
      <c r="M16" s="39">
        <f t="shared" si="12"/>
        <v>26248</v>
      </c>
      <c r="N16" s="52">
        <f t="shared" si="11"/>
        <v>1.3329270769855779</v>
      </c>
    </row>
    <row r="17" spans="1:14" ht="16.5" thickBot="1">
      <c r="A17" s="4">
        <v>6</v>
      </c>
      <c r="B17" s="16" t="s">
        <v>8</v>
      </c>
      <c r="C17" s="43">
        <v>13712</v>
      </c>
      <c r="D17" s="44">
        <v>15262</v>
      </c>
      <c r="E17" s="53">
        <f t="shared" si="8"/>
        <v>1.1130396732788799</v>
      </c>
      <c r="F17" s="43">
        <f>C17+'4 iskola'!L17+'4 iskola'!I17+'4 iskola'!F17+'4 iskola'!C17</f>
        <v>103939</v>
      </c>
      <c r="G17" s="44">
        <f>D17+'4 iskola'!M17+'4 iskola'!J17+'4 iskola'!G17+'4 iskola'!D17</f>
        <v>98314</v>
      </c>
      <c r="H17" s="53">
        <f t="shared" si="9"/>
        <v>0.94588171908523266</v>
      </c>
      <c r="I17" s="43">
        <v>18515</v>
      </c>
      <c r="J17" s="44">
        <v>17420</v>
      </c>
      <c r="K17" s="53"/>
      <c r="L17" s="43">
        <v>12501</v>
      </c>
      <c r="M17" s="44">
        <v>14164</v>
      </c>
      <c r="N17" s="53">
        <f t="shared" si="11"/>
        <v>1.1330293576513879</v>
      </c>
    </row>
    <row r="18" spans="1:14" ht="16.5" thickBot="1">
      <c r="A18" s="5">
        <v>7</v>
      </c>
      <c r="B18" s="20" t="s">
        <v>9</v>
      </c>
      <c r="C18" s="41">
        <f t="shared" ref="C18:M18" si="13">SUM(C12:C13,C16)</f>
        <v>216518</v>
      </c>
      <c r="D18" s="42">
        <f t="shared" si="13"/>
        <v>200946</v>
      </c>
      <c r="E18" s="54">
        <f t="shared" si="8"/>
        <v>0.92807988250399509</v>
      </c>
      <c r="F18" s="41">
        <f t="shared" si="13"/>
        <v>1217865</v>
      </c>
      <c r="G18" s="42">
        <f t="shared" si="13"/>
        <v>1114439</v>
      </c>
      <c r="H18" s="54">
        <f t="shared" si="9"/>
        <v>0.91507597311688893</v>
      </c>
      <c r="I18" s="41">
        <f t="shared" si="13"/>
        <v>103669</v>
      </c>
      <c r="J18" s="42">
        <f t="shared" si="13"/>
        <v>106075</v>
      </c>
      <c r="K18" s="54">
        <f t="shared" si="10"/>
        <v>1.0232084808380519</v>
      </c>
      <c r="L18" s="41">
        <f t="shared" si="13"/>
        <v>82982</v>
      </c>
      <c r="M18" s="42">
        <f t="shared" si="13"/>
        <v>89659</v>
      </c>
      <c r="N18" s="54">
        <f t="shared" si="11"/>
        <v>1.080463232990287</v>
      </c>
    </row>
    <row r="19" spans="1:14" ht="15.75">
      <c r="A19" s="6">
        <v>8</v>
      </c>
      <c r="B19" s="13" t="s">
        <v>10</v>
      </c>
      <c r="C19" s="33"/>
      <c r="D19" s="38"/>
      <c r="E19" s="51"/>
      <c r="F19" s="33"/>
      <c r="G19" s="38"/>
      <c r="H19" s="51"/>
      <c r="I19" s="33"/>
      <c r="J19" s="38"/>
      <c r="K19" s="51"/>
      <c r="L19" s="33"/>
      <c r="M19" s="38"/>
      <c r="N19" s="51"/>
    </row>
    <row r="20" spans="1:14" ht="15.75">
      <c r="A20" s="2">
        <v>9</v>
      </c>
      <c r="B20" s="15" t="s">
        <v>11</v>
      </c>
      <c r="C20" s="34"/>
      <c r="D20" s="39"/>
      <c r="E20" s="52"/>
      <c r="F20" s="34"/>
      <c r="G20" s="39"/>
      <c r="H20" s="52"/>
      <c r="I20" s="34"/>
      <c r="J20" s="39"/>
      <c r="K20" s="52"/>
      <c r="L20" s="34"/>
      <c r="M20" s="39"/>
      <c r="N20" s="52"/>
    </row>
    <row r="21" spans="1:14" ht="15.75">
      <c r="A21" s="6">
        <v>10</v>
      </c>
      <c r="B21" s="13" t="s">
        <v>12</v>
      </c>
      <c r="C21" s="34"/>
      <c r="D21" s="39"/>
      <c r="E21" s="52"/>
      <c r="F21" s="34"/>
      <c r="G21" s="39"/>
      <c r="H21" s="52"/>
      <c r="I21" s="34"/>
      <c r="J21" s="39"/>
      <c r="K21" s="52"/>
      <c r="L21" s="34"/>
      <c r="M21" s="39"/>
      <c r="N21" s="52"/>
    </row>
    <row r="22" spans="1:14" ht="15.75">
      <c r="A22" s="2">
        <v>11</v>
      </c>
      <c r="B22" s="25" t="s">
        <v>57</v>
      </c>
      <c r="C22" s="34"/>
      <c r="D22" s="39"/>
      <c r="E22" s="52"/>
      <c r="F22" s="34"/>
      <c r="G22" s="39"/>
      <c r="H22" s="52"/>
      <c r="I22" s="34"/>
      <c r="J22" s="39"/>
      <c r="K22" s="52"/>
      <c r="L22" s="34"/>
      <c r="M22" s="39"/>
      <c r="N22" s="52"/>
    </row>
    <row r="23" spans="1:14" ht="16.5" thickBot="1">
      <c r="A23" s="1">
        <v>12</v>
      </c>
      <c r="B23" s="26" t="s">
        <v>58</v>
      </c>
      <c r="C23" s="35"/>
      <c r="D23" s="40"/>
      <c r="E23" s="55"/>
      <c r="F23" s="35"/>
      <c r="G23" s="40"/>
      <c r="H23" s="55"/>
      <c r="I23" s="35"/>
      <c r="J23" s="40"/>
      <c r="K23" s="55"/>
      <c r="L23" s="35"/>
      <c r="M23" s="40"/>
      <c r="N23" s="55"/>
    </row>
    <row r="24" spans="1:14" ht="16.5" thickBot="1">
      <c r="A24" s="5">
        <v>13</v>
      </c>
      <c r="B24" s="27" t="s">
        <v>13</v>
      </c>
      <c r="C24" s="41">
        <f t="shared" ref="C24:M24" si="14">SUM(C19:C23)</f>
        <v>0</v>
      </c>
      <c r="D24" s="42">
        <f t="shared" si="14"/>
        <v>0</v>
      </c>
      <c r="E24" s="54"/>
      <c r="F24" s="41">
        <f t="shared" si="14"/>
        <v>0</v>
      </c>
      <c r="G24" s="42">
        <f t="shared" si="14"/>
        <v>0</v>
      </c>
      <c r="H24" s="54"/>
      <c r="I24" s="41">
        <f t="shared" si="14"/>
        <v>0</v>
      </c>
      <c r="J24" s="42">
        <f t="shared" si="14"/>
        <v>0</v>
      </c>
      <c r="K24" s="54"/>
      <c r="L24" s="41">
        <f t="shared" si="14"/>
        <v>0</v>
      </c>
      <c r="M24" s="42">
        <f t="shared" si="14"/>
        <v>0</v>
      </c>
      <c r="N24" s="54"/>
    </row>
    <row r="25" spans="1:14" ht="15.75">
      <c r="A25" s="6">
        <v>14</v>
      </c>
      <c r="B25" s="13" t="s">
        <v>14</v>
      </c>
      <c r="C25" s="33"/>
      <c r="D25" s="38"/>
      <c r="E25" s="51"/>
      <c r="F25" s="33"/>
      <c r="G25" s="38"/>
      <c r="H25" s="51"/>
      <c r="I25" s="33"/>
      <c r="J25" s="38"/>
      <c r="K25" s="51"/>
      <c r="L25" s="33"/>
      <c r="M25" s="38"/>
      <c r="N25" s="51"/>
    </row>
    <row r="26" spans="1:14" ht="15.75">
      <c r="A26" s="2">
        <v>15</v>
      </c>
      <c r="B26" s="15" t="s">
        <v>15</v>
      </c>
      <c r="C26" s="34"/>
      <c r="D26" s="39"/>
      <c r="E26" s="52"/>
      <c r="F26" s="34"/>
      <c r="G26" s="39"/>
      <c r="H26" s="52"/>
      <c r="I26" s="34"/>
      <c r="J26" s="39"/>
      <c r="K26" s="52"/>
      <c r="L26" s="34"/>
      <c r="M26" s="39"/>
      <c r="N26" s="52"/>
    </row>
    <row r="27" spans="1:14" ht="15.75">
      <c r="A27" s="6">
        <v>16</v>
      </c>
      <c r="B27" s="13" t="s">
        <v>79</v>
      </c>
      <c r="C27" s="34"/>
      <c r="D27" s="39"/>
      <c r="E27" s="52"/>
      <c r="F27" s="34"/>
      <c r="G27" s="39"/>
      <c r="H27" s="52"/>
      <c r="I27" s="34"/>
      <c r="J27" s="39"/>
      <c r="K27" s="52"/>
      <c r="L27" s="34"/>
      <c r="M27" s="39"/>
      <c r="N27" s="52"/>
    </row>
    <row r="28" spans="1:14" ht="15.75">
      <c r="A28" s="2">
        <v>17</v>
      </c>
      <c r="B28" s="28" t="s">
        <v>16</v>
      </c>
      <c r="C28" s="34"/>
      <c r="D28" s="39"/>
      <c r="E28" s="52"/>
      <c r="F28" s="34"/>
      <c r="G28" s="39"/>
      <c r="H28" s="52"/>
      <c r="I28" s="34"/>
      <c r="J28" s="39"/>
      <c r="K28" s="52"/>
      <c r="L28" s="34"/>
      <c r="M28" s="39"/>
      <c r="N28" s="52"/>
    </row>
    <row r="29" spans="1:14" ht="16.5" thickBot="1">
      <c r="A29" s="8">
        <v>18</v>
      </c>
      <c r="B29" s="29" t="s">
        <v>17</v>
      </c>
      <c r="C29" s="35"/>
      <c r="D29" s="40"/>
      <c r="E29" s="55"/>
      <c r="F29" s="35"/>
      <c r="G29" s="40"/>
      <c r="H29" s="55"/>
      <c r="I29" s="35"/>
      <c r="J29" s="40"/>
      <c r="K29" s="55"/>
      <c r="L29" s="35"/>
      <c r="M29" s="40"/>
      <c r="N29" s="55"/>
    </row>
    <row r="30" spans="1:14" ht="15.75">
      <c r="A30" s="6">
        <v>19</v>
      </c>
      <c r="B30" s="13" t="s">
        <v>18</v>
      </c>
      <c r="C30" s="33"/>
      <c r="D30" s="38"/>
      <c r="E30" s="51"/>
      <c r="F30" s="33"/>
      <c r="G30" s="38"/>
      <c r="H30" s="51"/>
      <c r="I30" s="33"/>
      <c r="J30" s="38"/>
      <c r="K30" s="51"/>
      <c r="L30" s="33"/>
      <c r="M30" s="38"/>
      <c r="N30" s="51"/>
    </row>
    <row r="31" spans="1:14" ht="16.5" thickBot="1">
      <c r="A31" s="3">
        <v>20</v>
      </c>
      <c r="B31" s="24" t="s">
        <v>19</v>
      </c>
      <c r="C31" s="35"/>
      <c r="D31" s="40"/>
      <c r="E31" s="55"/>
      <c r="F31" s="35"/>
      <c r="G31" s="40"/>
      <c r="H31" s="55"/>
      <c r="I31" s="35"/>
      <c r="J31" s="40"/>
      <c r="K31" s="55"/>
      <c r="L31" s="35"/>
      <c r="M31" s="40"/>
      <c r="N31" s="55"/>
    </row>
    <row r="32" spans="1:14" ht="16.5" thickBot="1">
      <c r="A32" s="5">
        <v>21</v>
      </c>
      <c r="B32" s="20" t="s">
        <v>20</v>
      </c>
      <c r="C32" s="41">
        <f t="shared" ref="C32:M32" si="15">SUM(C30:C31)</f>
        <v>0</v>
      </c>
      <c r="D32" s="42">
        <f t="shared" si="15"/>
        <v>0</v>
      </c>
      <c r="E32" s="54"/>
      <c r="F32" s="41">
        <f t="shared" si="15"/>
        <v>0</v>
      </c>
      <c r="G32" s="42">
        <f t="shared" si="15"/>
        <v>0</v>
      </c>
      <c r="H32" s="54"/>
      <c r="I32" s="41">
        <f t="shared" si="15"/>
        <v>0</v>
      </c>
      <c r="J32" s="42">
        <f t="shared" si="15"/>
        <v>0</v>
      </c>
      <c r="K32" s="54"/>
      <c r="L32" s="41">
        <f t="shared" si="15"/>
        <v>0</v>
      </c>
      <c r="M32" s="42">
        <f t="shared" si="15"/>
        <v>0</v>
      </c>
      <c r="N32" s="54"/>
    </row>
    <row r="33" spans="1:14" ht="15.75">
      <c r="A33" s="7">
        <v>22</v>
      </c>
      <c r="B33" s="24" t="s">
        <v>21</v>
      </c>
      <c r="C33" s="33"/>
      <c r="D33" s="38"/>
      <c r="E33" s="51"/>
      <c r="F33" s="33"/>
      <c r="G33" s="38"/>
      <c r="H33" s="51"/>
      <c r="I33" s="33"/>
      <c r="J33" s="38"/>
      <c r="K33" s="51"/>
      <c r="L33" s="33"/>
      <c r="M33" s="38"/>
      <c r="N33" s="51"/>
    </row>
    <row r="34" spans="1:14" ht="15.75">
      <c r="A34" s="6">
        <v>23</v>
      </c>
      <c r="B34" s="15" t="s">
        <v>22</v>
      </c>
      <c r="C34" s="34"/>
      <c r="D34" s="39"/>
      <c r="E34" s="52"/>
      <c r="F34" s="34"/>
      <c r="G34" s="39"/>
      <c r="H34" s="52"/>
      <c r="I34" s="34"/>
      <c r="J34" s="39"/>
      <c r="K34" s="52"/>
      <c r="L34" s="34"/>
      <c r="M34" s="39"/>
      <c r="N34" s="52"/>
    </row>
    <row r="35" spans="1:14" ht="16.5" thickBot="1">
      <c r="A35" s="2">
        <v>24</v>
      </c>
      <c r="B35" s="15" t="s">
        <v>23</v>
      </c>
      <c r="C35" s="35"/>
      <c r="D35" s="40"/>
      <c r="E35" s="55"/>
      <c r="F35" s="35"/>
      <c r="G35" s="40"/>
      <c r="H35" s="55"/>
      <c r="I35" s="35"/>
      <c r="J35" s="40"/>
      <c r="K35" s="55"/>
      <c r="L35" s="35"/>
      <c r="M35" s="40"/>
      <c r="N35" s="55"/>
    </row>
    <row r="36" spans="1:14" ht="16.5" thickBot="1">
      <c r="A36" s="5">
        <v>25</v>
      </c>
      <c r="B36" s="20" t="s">
        <v>59</v>
      </c>
      <c r="C36" s="41">
        <f>SUM(C18,C24,C25:C29,C32,C33:C35)</f>
        <v>216518</v>
      </c>
      <c r="D36" s="42">
        <f>SUM(D18,D24,D25:D29,D32,D33:D35)</f>
        <v>200946</v>
      </c>
      <c r="E36" s="54">
        <f t="shared" si="8"/>
        <v>0.92807988250399509</v>
      </c>
      <c r="F36" s="41">
        <f>SUM(F18,F24,F25:F29,F32,F33:F35)</f>
        <v>1217865</v>
      </c>
      <c r="G36" s="42">
        <f>SUM(G18,G24,G25:G29,G32,G33:G35)</f>
        <v>1114439</v>
      </c>
      <c r="H36" s="54">
        <f t="shared" si="9"/>
        <v>0.91507597311688893</v>
      </c>
      <c r="I36" s="41">
        <f>SUM(I18,I24,I25:I29,I32,I33:I35)</f>
        <v>103669</v>
      </c>
      <c r="J36" s="42">
        <f>SUM(J18,J24,J25:J29,J32,J33:J35)</f>
        <v>106075</v>
      </c>
      <c r="K36" s="54">
        <f t="shared" si="10"/>
        <v>1.0232084808380519</v>
      </c>
      <c r="L36" s="41">
        <f>SUM(L18,L24,L25:L29,L32,L33:L35)</f>
        <v>82982</v>
      </c>
      <c r="M36" s="42">
        <f>SUM(M18,M24,M25:M29,M32,M33:M35)</f>
        <v>89659</v>
      </c>
      <c r="N36" s="54">
        <f t="shared" si="11"/>
        <v>1.080463232990287</v>
      </c>
    </row>
    <row r="37" spans="1:14" ht="15.75">
      <c r="A37" s="7">
        <v>26</v>
      </c>
      <c r="B37" s="30" t="s">
        <v>42</v>
      </c>
      <c r="C37" s="33"/>
      <c r="D37" s="38"/>
      <c r="E37" s="51"/>
      <c r="F37" s="33"/>
      <c r="G37" s="38"/>
      <c r="H37" s="51"/>
      <c r="I37" s="33"/>
      <c r="J37" s="38"/>
      <c r="K37" s="51"/>
      <c r="L37" s="33"/>
      <c r="M37" s="38"/>
      <c r="N37" s="51"/>
    </row>
    <row r="38" spans="1:14" ht="15.75">
      <c r="A38" s="6">
        <v>27</v>
      </c>
      <c r="B38" s="13" t="s">
        <v>24</v>
      </c>
      <c r="C38" s="34"/>
      <c r="D38" s="39"/>
      <c r="E38" s="52"/>
      <c r="F38" s="34"/>
      <c r="G38" s="39"/>
      <c r="H38" s="52"/>
      <c r="I38" s="34"/>
      <c r="J38" s="39"/>
      <c r="K38" s="52"/>
      <c r="L38" s="34"/>
      <c r="M38" s="39"/>
      <c r="N38" s="52"/>
    </row>
    <row r="39" spans="1:14" ht="16.5" thickBot="1">
      <c r="A39" s="3">
        <v>28</v>
      </c>
      <c r="B39" s="24" t="s">
        <v>25</v>
      </c>
      <c r="C39" s="35"/>
      <c r="D39" s="40"/>
      <c r="E39" s="55"/>
      <c r="F39" s="35"/>
      <c r="G39" s="40"/>
      <c r="H39" s="55"/>
      <c r="I39" s="35"/>
      <c r="J39" s="40"/>
      <c r="K39" s="55"/>
      <c r="L39" s="35"/>
      <c r="M39" s="40"/>
      <c r="N39" s="55"/>
    </row>
    <row r="40" spans="1:14" ht="16.5" thickBot="1">
      <c r="A40" s="5">
        <v>29</v>
      </c>
      <c r="B40" s="20" t="s">
        <v>60</v>
      </c>
      <c r="C40" s="41">
        <f t="shared" ref="C40:M40" si="16">SUM(C37:C39)</f>
        <v>0</v>
      </c>
      <c r="D40" s="42">
        <f t="shared" si="16"/>
        <v>0</v>
      </c>
      <c r="E40" s="54"/>
      <c r="F40" s="41">
        <f t="shared" si="16"/>
        <v>0</v>
      </c>
      <c r="G40" s="42">
        <f t="shared" si="16"/>
        <v>0</v>
      </c>
      <c r="H40" s="54"/>
      <c r="I40" s="41">
        <f t="shared" si="16"/>
        <v>0</v>
      </c>
      <c r="J40" s="42">
        <f t="shared" si="16"/>
        <v>0</v>
      </c>
      <c r="K40" s="54"/>
      <c r="L40" s="41">
        <f t="shared" si="16"/>
        <v>0</v>
      </c>
      <c r="M40" s="42">
        <f t="shared" si="16"/>
        <v>0</v>
      </c>
      <c r="N40" s="54"/>
    </row>
    <row r="41" spans="1:14" ht="16.5" thickBot="1">
      <c r="A41" s="99" t="s">
        <v>61</v>
      </c>
      <c r="B41" s="100"/>
      <c r="C41" s="45">
        <f>C36+C40</f>
        <v>216518</v>
      </c>
      <c r="D41" s="46">
        <f t="shared" ref="D41:M41" si="17">SUM(D36,D40)</f>
        <v>200946</v>
      </c>
      <c r="E41" s="56">
        <f t="shared" si="8"/>
        <v>0.92807988250399509</v>
      </c>
      <c r="F41" s="45">
        <f t="shared" si="17"/>
        <v>1217865</v>
      </c>
      <c r="G41" s="46">
        <f t="shared" si="17"/>
        <v>1114439</v>
      </c>
      <c r="H41" s="56">
        <f t="shared" si="9"/>
        <v>0.91507597311688893</v>
      </c>
      <c r="I41" s="45">
        <f t="shared" si="17"/>
        <v>103669</v>
      </c>
      <c r="J41" s="46">
        <f t="shared" si="17"/>
        <v>106075</v>
      </c>
      <c r="K41" s="56">
        <f t="shared" si="10"/>
        <v>1.0232084808380519</v>
      </c>
      <c r="L41" s="45">
        <f t="shared" si="17"/>
        <v>82982</v>
      </c>
      <c r="M41" s="46">
        <f t="shared" si="17"/>
        <v>89659</v>
      </c>
      <c r="N41" s="56">
        <f t="shared" si="11"/>
        <v>1.080463232990287</v>
      </c>
    </row>
    <row r="42" spans="1:14" ht="29.25" customHeight="1" thickTop="1" thickBot="1">
      <c r="A42" s="101" t="s">
        <v>26</v>
      </c>
      <c r="B42" s="102"/>
      <c r="C42" s="47"/>
      <c r="D42" s="48"/>
      <c r="E42" s="57"/>
      <c r="F42" s="47"/>
      <c r="G42" s="48"/>
      <c r="H42" s="57"/>
      <c r="I42" s="47"/>
      <c r="J42" s="48"/>
      <c r="K42" s="57"/>
      <c r="L42" s="47"/>
      <c r="M42" s="48"/>
      <c r="N42" s="57"/>
    </row>
    <row r="43" spans="1:14" ht="15.75">
      <c r="A43" s="6">
        <v>30</v>
      </c>
      <c r="B43" s="12" t="s">
        <v>63</v>
      </c>
      <c r="C43" s="33"/>
      <c r="D43" s="38"/>
      <c r="E43" s="51"/>
      <c r="F43" s="33"/>
      <c r="G43" s="38"/>
      <c r="H43" s="51"/>
      <c r="I43" s="33"/>
      <c r="J43" s="38"/>
      <c r="K43" s="51"/>
      <c r="L43" s="33"/>
      <c r="M43" s="38"/>
      <c r="N43" s="51"/>
    </row>
    <row r="44" spans="1:14" ht="15.75">
      <c r="A44" s="6">
        <v>31</v>
      </c>
      <c r="B44" s="14" t="s">
        <v>62</v>
      </c>
      <c r="C44" s="33">
        <v>7795</v>
      </c>
      <c r="D44" s="38">
        <v>8462</v>
      </c>
      <c r="E44" s="51">
        <f>+D44/C44</f>
        <v>1.085567671584349</v>
      </c>
      <c r="F44" s="33">
        <f>C44+'4 iskola'!L44+'4 iskola'!I44+'4 iskola'!F44+'4 iskola'!C44</f>
        <v>65303</v>
      </c>
      <c r="G44" s="38">
        <f>D44+'4 iskola'!M44+'4 iskola'!J44+'4 iskola'!G44+'4 iskola'!D44</f>
        <v>56360</v>
      </c>
      <c r="H44" s="51">
        <f>G44/F44</f>
        <v>0.86305376475812745</v>
      </c>
      <c r="I44" s="33">
        <v>4554</v>
      </c>
      <c r="J44" s="38">
        <v>6300</v>
      </c>
      <c r="K44" s="51">
        <f t="shared" si="10"/>
        <v>1.383399209486166</v>
      </c>
      <c r="L44" s="33">
        <v>3447</v>
      </c>
      <c r="M44" s="38">
        <v>7337</v>
      </c>
      <c r="N44" s="51">
        <f>M44/L44</f>
        <v>2.1285175514940526</v>
      </c>
    </row>
    <row r="45" spans="1:14" ht="15.75">
      <c r="A45" s="6">
        <v>32</v>
      </c>
      <c r="B45" s="14" t="s">
        <v>64</v>
      </c>
      <c r="C45" s="33"/>
      <c r="D45" s="38"/>
      <c r="E45" s="51"/>
      <c r="F45" s="33"/>
      <c r="G45" s="38"/>
      <c r="H45" s="51"/>
      <c r="I45" s="33"/>
      <c r="J45" s="38"/>
      <c r="K45" s="51"/>
      <c r="L45" s="33"/>
      <c r="M45" s="38"/>
      <c r="N45" s="51"/>
    </row>
    <row r="46" spans="1:14" ht="15.75">
      <c r="A46" s="6">
        <v>33</v>
      </c>
      <c r="B46" s="13" t="s">
        <v>27</v>
      </c>
      <c r="C46" s="34"/>
      <c r="D46" s="39"/>
      <c r="E46" s="52"/>
      <c r="F46" s="34"/>
      <c r="G46" s="39"/>
      <c r="H46" s="52"/>
      <c r="I46" s="34"/>
      <c r="J46" s="39"/>
      <c r="K46" s="52"/>
      <c r="L46" s="34"/>
      <c r="M46" s="39"/>
      <c r="N46" s="52"/>
    </row>
    <row r="47" spans="1:14" ht="31.5">
      <c r="A47" s="6">
        <v>34</v>
      </c>
      <c r="B47" s="14" t="s">
        <v>28</v>
      </c>
      <c r="C47" s="34"/>
      <c r="D47" s="39"/>
      <c r="E47" s="52"/>
      <c r="F47" s="34"/>
      <c r="G47" s="39"/>
      <c r="H47" s="52"/>
      <c r="I47" s="34"/>
      <c r="J47" s="39"/>
      <c r="K47" s="52"/>
      <c r="L47" s="34"/>
      <c r="M47" s="39"/>
      <c r="N47" s="52"/>
    </row>
    <row r="48" spans="1:14" ht="15.75">
      <c r="A48" s="6">
        <v>35</v>
      </c>
      <c r="B48" s="15" t="s">
        <v>29</v>
      </c>
      <c r="C48" s="34">
        <v>208723</v>
      </c>
      <c r="D48" s="39">
        <v>192484</v>
      </c>
      <c r="E48" s="52">
        <f t="shared" ref="E48:E65" si="18">+D48/C48</f>
        <v>0.92219832026178239</v>
      </c>
      <c r="F48" s="34">
        <f>C48+'4 iskola'!L48+'4 iskola'!I48+'4 iskola'!F48+'4 iskola'!C48</f>
        <v>1152562</v>
      </c>
      <c r="G48" s="39">
        <f>D48+'4 iskola'!M48+'4 iskola'!J48+'4 iskola'!G48+'4 iskola'!D48</f>
        <v>1058079</v>
      </c>
      <c r="H48" s="52">
        <f t="shared" si="9"/>
        <v>0.9180234989527678</v>
      </c>
      <c r="I48" s="34">
        <v>99115</v>
      </c>
      <c r="J48" s="39">
        <v>99775</v>
      </c>
      <c r="K48" s="52">
        <f t="shared" si="10"/>
        <v>1.0066589315441659</v>
      </c>
      <c r="L48" s="34">
        <v>79535</v>
      </c>
      <c r="M48" s="39">
        <v>82322</v>
      </c>
      <c r="N48" s="52">
        <f t="shared" si="11"/>
        <v>1.0350411768403847</v>
      </c>
    </row>
    <row r="49" spans="1:14" ht="15.75">
      <c r="A49" s="6">
        <v>36</v>
      </c>
      <c r="B49" s="15" t="s">
        <v>30</v>
      </c>
      <c r="C49" s="34"/>
      <c r="D49" s="39"/>
      <c r="E49" s="52"/>
      <c r="F49" s="34"/>
      <c r="G49" s="39"/>
      <c r="H49" s="52"/>
      <c r="I49" s="34"/>
      <c r="J49" s="39"/>
      <c r="K49" s="52"/>
      <c r="L49" s="34"/>
      <c r="M49" s="39"/>
      <c r="N49" s="52"/>
    </row>
    <row r="50" spans="1:14" ht="15.75">
      <c r="A50" s="6">
        <v>37</v>
      </c>
      <c r="B50" s="15" t="s">
        <v>31</v>
      </c>
      <c r="C50" s="34"/>
      <c r="D50" s="39"/>
      <c r="E50" s="52"/>
      <c r="F50" s="34"/>
      <c r="G50" s="39"/>
      <c r="H50" s="52"/>
      <c r="I50" s="34"/>
      <c r="J50" s="39"/>
      <c r="K50" s="52"/>
      <c r="L50" s="34"/>
      <c r="M50" s="39"/>
      <c r="N50" s="52"/>
    </row>
    <row r="51" spans="1:14" ht="15.75">
      <c r="A51" s="6">
        <v>38</v>
      </c>
      <c r="B51" s="15" t="s">
        <v>32</v>
      </c>
      <c r="C51" s="34"/>
      <c r="D51" s="39"/>
      <c r="E51" s="52"/>
      <c r="F51" s="34"/>
      <c r="G51" s="39"/>
      <c r="H51" s="52"/>
      <c r="I51" s="34"/>
      <c r="J51" s="39"/>
      <c r="K51" s="52"/>
      <c r="L51" s="34"/>
      <c r="M51" s="39"/>
      <c r="N51" s="52"/>
    </row>
    <row r="52" spans="1:14" ht="15.75">
      <c r="A52" s="4">
        <v>39</v>
      </c>
      <c r="B52" s="16" t="s">
        <v>33</v>
      </c>
      <c r="C52" s="49"/>
      <c r="D52" s="50"/>
      <c r="E52" s="58"/>
      <c r="F52" s="49"/>
      <c r="G52" s="50"/>
      <c r="H52" s="58"/>
      <c r="I52" s="49"/>
      <c r="J52" s="50"/>
      <c r="K52" s="58"/>
      <c r="L52" s="49"/>
      <c r="M52" s="50"/>
      <c r="N52" s="58"/>
    </row>
    <row r="53" spans="1:14" ht="15.75">
      <c r="A53" s="6">
        <v>40</v>
      </c>
      <c r="B53" s="15" t="s">
        <v>34</v>
      </c>
      <c r="C53" s="34"/>
      <c r="D53" s="39"/>
      <c r="E53" s="52"/>
      <c r="F53" s="34"/>
      <c r="G53" s="39"/>
      <c r="H53" s="52"/>
      <c r="I53" s="34"/>
      <c r="J53" s="39"/>
      <c r="K53" s="52"/>
      <c r="L53" s="34"/>
      <c r="M53" s="39"/>
      <c r="N53" s="52"/>
    </row>
    <row r="54" spans="1:14" ht="15.75">
      <c r="A54" s="6">
        <v>41</v>
      </c>
      <c r="B54" s="17" t="s">
        <v>35</v>
      </c>
      <c r="C54" s="34"/>
      <c r="D54" s="39"/>
      <c r="E54" s="52"/>
      <c r="F54" s="34"/>
      <c r="G54" s="39"/>
      <c r="H54" s="52"/>
      <c r="I54" s="34"/>
      <c r="J54" s="39"/>
      <c r="K54" s="52"/>
      <c r="L54" s="34"/>
      <c r="M54" s="39"/>
      <c r="N54" s="52"/>
    </row>
    <row r="55" spans="1:14" ht="16.5" thickBot="1">
      <c r="A55" s="1">
        <v>42</v>
      </c>
      <c r="B55" s="18" t="s">
        <v>36</v>
      </c>
      <c r="C55" s="35"/>
      <c r="D55" s="40"/>
      <c r="E55" s="55"/>
      <c r="F55" s="35"/>
      <c r="G55" s="40"/>
      <c r="H55" s="55"/>
      <c r="I55" s="35"/>
      <c r="J55" s="40"/>
      <c r="K55" s="55"/>
      <c r="L55" s="35"/>
      <c r="M55" s="40"/>
      <c r="N55" s="55"/>
    </row>
    <row r="56" spans="1:14" ht="16.5" thickBot="1">
      <c r="A56" s="5">
        <v>43</v>
      </c>
      <c r="B56" s="19" t="s">
        <v>65</v>
      </c>
      <c r="C56" s="41">
        <f t="shared" ref="C56:M56" si="19">SUM(C48:C51,C53:C55)</f>
        <v>208723</v>
      </c>
      <c r="D56" s="42">
        <f t="shared" si="19"/>
        <v>192484</v>
      </c>
      <c r="E56" s="54">
        <f t="shared" si="18"/>
        <v>0.92219832026178239</v>
      </c>
      <c r="F56" s="41">
        <f t="shared" si="19"/>
        <v>1152562</v>
      </c>
      <c r="G56" s="42">
        <f t="shared" si="19"/>
        <v>1058079</v>
      </c>
      <c r="H56" s="54">
        <f t="shared" si="9"/>
        <v>0.9180234989527678</v>
      </c>
      <c r="I56" s="41">
        <f t="shared" si="19"/>
        <v>99115</v>
      </c>
      <c r="J56" s="42">
        <f t="shared" si="19"/>
        <v>99775</v>
      </c>
      <c r="K56" s="54">
        <f t="shared" si="10"/>
        <v>1.0066589315441659</v>
      </c>
      <c r="L56" s="41">
        <f t="shared" si="19"/>
        <v>79535</v>
      </c>
      <c r="M56" s="42">
        <f t="shared" si="19"/>
        <v>82322</v>
      </c>
      <c r="N56" s="54">
        <f t="shared" si="11"/>
        <v>1.0350411768403847</v>
      </c>
    </row>
    <row r="57" spans="1:14" ht="16.5" thickBot="1">
      <c r="A57" s="6">
        <v>44</v>
      </c>
      <c r="B57" s="13" t="s">
        <v>37</v>
      </c>
      <c r="C57" s="33"/>
      <c r="D57" s="38"/>
      <c r="E57" s="51"/>
      <c r="F57" s="33"/>
      <c r="G57" s="38"/>
      <c r="H57" s="51"/>
      <c r="I57" s="33"/>
      <c r="J57" s="38"/>
      <c r="K57" s="51"/>
      <c r="L57" s="33"/>
      <c r="M57" s="38"/>
      <c r="N57" s="51"/>
    </row>
    <row r="58" spans="1:14" ht="16.5" thickBot="1">
      <c r="A58" s="5">
        <v>45</v>
      </c>
      <c r="B58" s="19" t="s">
        <v>66</v>
      </c>
      <c r="C58" s="41">
        <f>C43+C44+C45+C46+C47+C56+C57</f>
        <v>216518</v>
      </c>
      <c r="D58" s="42">
        <f>D43+D44+D45+D46+D47+D56+D57</f>
        <v>200946</v>
      </c>
      <c r="E58" s="54">
        <f t="shared" ref="E58" si="20">+D58/C58</f>
        <v>0.92807988250399509</v>
      </c>
      <c r="F58" s="41">
        <f>F43+F44+F45+F46+F47+F56+F57</f>
        <v>1217865</v>
      </c>
      <c r="G58" s="42">
        <f>G43+G44+G45+G46+G47+G56+G57</f>
        <v>1114439</v>
      </c>
      <c r="H58" s="54">
        <f t="shared" ref="H58" si="21">G58/F58</f>
        <v>0.91507597311688893</v>
      </c>
      <c r="I58" s="41">
        <f>I43+I44+I45+I46+I47+I56+I57</f>
        <v>103669</v>
      </c>
      <c r="J58" s="42">
        <f>J43+J44+J45+J46+J47+J56+J57</f>
        <v>106075</v>
      </c>
      <c r="K58" s="54">
        <f t="shared" ref="K58" si="22">J58/I58</f>
        <v>1.0232084808380519</v>
      </c>
      <c r="L58" s="41">
        <f>L43+L44+L45+L46+L47+L56+L57</f>
        <v>82982</v>
      </c>
      <c r="M58" s="42">
        <f>M43+M44+M45+M46+M47+M56+M57</f>
        <v>89659</v>
      </c>
      <c r="N58" s="54">
        <f t="shared" ref="N58" si="23">M58/L58</f>
        <v>1.080463232990287</v>
      </c>
    </row>
    <row r="59" spans="1:14" ht="31.5">
      <c r="A59" s="74">
        <v>46</v>
      </c>
      <c r="B59" s="75" t="s">
        <v>84</v>
      </c>
      <c r="C59" s="78"/>
      <c r="D59" s="76"/>
      <c r="E59" s="77"/>
      <c r="F59" s="78"/>
      <c r="G59" s="76"/>
      <c r="H59" s="77"/>
      <c r="I59" s="78"/>
      <c r="J59" s="76"/>
      <c r="K59" s="77"/>
      <c r="L59" s="78"/>
      <c r="M59" s="76"/>
      <c r="N59" s="84"/>
    </row>
    <row r="60" spans="1:14" ht="31.5">
      <c r="A60" s="79">
        <v>47</v>
      </c>
      <c r="B60" s="80" t="s">
        <v>85</v>
      </c>
      <c r="C60" s="73"/>
      <c r="D60" s="81"/>
      <c r="E60" s="82"/>
      <c r="F60" s="83"/>
      <c r="G60" s="81"/>
      <c r="H60" s="82"/>
      <c r="I60" s="83"/>
      <c r="J60" s="81"/>
      <c r="K60" s="82"/>
      <c r="L60" s="83"/>
      <c r="M60" s="81"/>
      <c r="N60" s="85"/>
    </row>
    <row r="61" spans="1:14" ht="15.75">
      <c r="A61" s="6">
        <v>48</v>
      </c>
      <c r="B61" s="13" t="s">
        <v>41</v>
      </c>
      <c r="C61" s="34"/>
      <c r="D61" s="38"/>
      <c r="E61" s="51"/>
      <c r="F61" s="33"/>
      <c r="G61" s="38"/>
      <c r="H61" s="51"/>
      <c r="I61" s="33"/>
      <c r="J61" s="38"/>
      <c r="K61" s="51"/>
      <c r="L61" s="33"/>
      <c r="M61" s="38"/>
      <c r="N61" s="51"/>
    </row>
    <row r="62" spans="1:14" ht="15.75">
      <c r="A62" s="6">
        <v>49</v>
      </c>
      <c r="B62" s="15" t="s">
        <v>38</v>
      </c>
      <c r="C62" s="34"/>
      <c r="D62" s="39"/>
      <c r="E62" s="52"/>
      <c r="F62" s="34"/>
      <c r="G62" s="39"/>
      <c r="H62" s="52"/>
      <c r="I62" s="34"/>
      <c r="J62" s="39"/>
      <c r="K62" s="52"/>
      <c r="L62" s="34"/>
      <c r="M62" s="39"/>
      <c r="N62" s="52"/>
    </row>
    <row r="63" spans="1:14" ht="16.5" thickBot="1">
      <c r="A63" s="6">
        <v>50</v>
      </c>
      <c r="B63" s="15" t="s">
        <v>39</v>
      </c>
      <c r="C63" s="35"/>
      <c r="D63" s="40"/>
      <c r="E63" s="55"/>
      <c r="F63" s="35"/>
      <c r="G63" s="40"/>
      <c r="H63" s="55"/>
      <c r="I63" s="35"/>
      <c r="J63" s="40"/>
      <c r="K63" s="55"/>
      <c r="L63" s="35"/>
      <c r="M63" s="40"/>
      <c r="N63" s="55"/>
    </row>
    <row r="64" spans="1:14" ht="16.5" thickBot="1">
      <c r="A64" s="5">
        <v>51</v>
      </c>
      <c r="B64" s="20" t="s">
        <v>67</v>
      </c>
      <c r="C64" s="41">
        <f>C61+C62+C63</f>
        <v>0</v>
      </c>
      <c r="D64" s="42">
        <f t="shared" ref="D64:M64" si="24">SUM(D61:D63)</f>
        <v>0</v>
      </c>
      <c r="E64" s="54"/>
      <c r="F64" s="41">
        <f>F61+F62+F63</f>
        <v>0</v>
      </c>
      <c r="G64" s="42">
        <f t="shared" si="24"/>
        <v>0</v>
      </c>
      <c r="H64" s="54"/>
      <c r="I64" s="41">
        <f>I61+I62+I63</f>
        <v>0</v>
      </c>
      <c r="J64" s="42">
        <f t="shared" si="24"/>
        <v>0</v>
      </c>
      <c r="K64" s="54"/>
      <c r="L64" s="41">
        <f>L61+L62+L63</f>
        <v>0</v>
      </c>
      <c r="M64" s="42">
        <f t="shared" si="24"/>
        <v>0</v>
      </c>
      <c r="N64" s="54"/>
    </row>
    <row r="65" spans="1:14" ht="16.5" thickBot="1">
      <c r="A65" s="103" t="s">
        <v>68</v>
      </c>
      <c r="B65" s="104"/>
      <c r="C65" s="45">
        <f>C58+C59+C60+C64</f>
        <v>216518</v>
      </c>
      <c r="D65" s="46">
        <f>D58+D59+D60+D64</f>
        <v>200946</v>
      </c>
      <c r="E65" s="56">
        <f t="shared" si="18"/>
        <v>0.92807988250399509</v>
      </c>
      <c r="F65" s="45">
        <f>F58+F59+F60+F64</f>
        <v>1217865</v>
      </c>
      <c r="G65" s="46">
        <f>G58+G59+G60+G64</f>
        <v>1114439</v>
      </c>
      <c r="H65" s="56">
        <f t="shared" si="9"/>
        <v>0.91507597311688893</v>
      </c>
      <c r="I65" s="45">
        <f>I58+I59+I60+I64</f>
        <v>103669</v>
      </c>
      <c r="J65" s="46">
        <f>J58+J59+J60+J64</f>
        <v>106075</v>
      </c>
      <c r="K65" s="56">
        <f t="shared" si="10"/>
        <v>1.0232084808380519</v>
      </c>
      <c r="L65" s="45">
        <f>L58+L59+L60+L64</f>
        <v>82982</v>
      </c>
      <c r="M65" s="46">
        <f>M58+M59+M60+M64</f>
        <v>89659</v>
      </c>
      <c r="N65" s="56">
        <f t="shared" si="11"/>
        <v>1.080463232990287</v>
      </c>
    </row>
    <row r="66" spans="1:14" ht="17.25" thickTop="1" thickBot="1">
      <c r="A66" s="125"/>
      <c r="B66" s="125"/>
      <c r="C66" s="48"/>
      <c r="D66" s="10"/>
      <c r="E66" s="87"/>
      <c r="F66" s="48"/>
      <c r="G66" s="10"/>
      <c r="H66" s="87"/>
      <c r="I66" s="48"/>
      <c r="J66" s="10"/>
      <c r="K66" s="87"/>
      <c r="L66" s="48"/>
      <c r="M66" s="10"/>
      <c r="N66" s="57"/>
    </row>
    <row r="67" spans="1:14" ht="16.5" thickBot="1">
      <c r="A67" s="9">
        <v>52</v>
      </c>
      <c r="B67" s="11" t="s">
        <v>40</v>
      </c>
      <c r="C67" s="36">
        <v>70</v>
      </c>
      <c r="D67" s="69">
        <v>68.5</v>
      </c>
      <c r="E67" s="59"/>
      <c r="F67" s="67">
        <f>C67+'4 iskola'!L67+'4 iskola'!I67+'4 iskola'!F67+'4 iskola'!C67</f>
        <v>380</v>
      </c>
      <c r="G67" s="68">
        <f>D67+'4 iskola'!M67+'4 iskola'!J67+'4 iskola'!G67+'4 iskola'!D67</f>
        <v>373.25</v>
      </c>
      <c r="H67" s="59"/>
      <c r="I67" s="36">
        <v>31</v>
      </c>
      <c r="J67" s="69">
        <v>31</v>
      </c>
      <c r="K67" s="59"/>
      <c r="L67" s="36">
        <v>29</v>
      </c>
      <c r="M67" s="69">
        <v>29</v>
      </c>
      <c r="N67" s="59"/>
    </row>
  </sheetData>
  <mergeCells count="29">
    <mergeCell ref="K1:N1"/>
    <mergeCell ref="A65:B65"/>
    <mergeCell ref="A66:B66"/>
    <mergeCell ref="L9:L10"/>
    <mergeCell ref="M9:M10"/>
    <mergeCell ref="N9:N10"/>
    <mergeCell ref="A11:B11"/>
    <mergeCell ref="A41:B41"/>
    <mergeCell ref="A42:B42"/>
    <mergeCell ref="C9:C10"/>
    <mergeCell ref="D9:D10"/>
    <mergeCell ref="E9:E10"/>
    <mergeCell ref="F9:F10"/>
    <mergeCell ref="G9:G10"/>
    <mergeCell ref="I9:I10"/>
    <mergeCell ref="J9:J10"/>
    <mergeCell ref="K9:K10"/>
    <mergeCell ref="L6:N6"/>
    <mergeCell ref="C7:E8"/>
    <mergeCell ref="F7:H8"/>
    <mergeCell ref="I7:K8"/>
    <mergeCell ref="L7:N8"/>
    <mergeCell ref="I6:K6"/>
    <mergeCell ref="C1:E2"/>
    <mergeCell ref="A6:A10"/>
    <mergeCell ref="B6:B10"/>
    <mergeCell ref="C6:E6"/>
    <mergeCell ref="F6:H6"/>
    <mergeCell ref="H9:H10"/>
  </mergeCells>
  <pageMargins left="0.39370078740157483" right="0.23622047244094491" top="0.15748031496062992" bottom="0.23622047244094491" header="0.15748031496062992" footer="0.19685039370078741"/>
  <pageSetup paperSize="9" scale="47" orientation="landscape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67"/>
  <sheetViews>
    <sheetView view="pageBreakPreview" topLeftCell="C1" zoomScale="70" zoomScaleNormal="80" zoomScaleSheetLayoutView="70" workbookViewId="0">
      <selection activeCell="K1" sqref="K1:N1"/>
    </sheetView>
  </sheetViews>
  <sheetFormatPr defaultRowHeight="15"/>
  <cols>
    <col min="1" max="1" width="11.7109375" bestFit="1" customWidth="1"/>
    <col min="2" max="2" width="94.42578125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60"/>
      <c r="B1" s="60"/>
      <c r="C1" s="124"/>
      <c r="D1" s="124"/>
      <c r="E1" s="124"/>
      <c r="F1" s="61"/>
      <c r="G1" s="61"/>
      <c r="H1" s="61"/>
      <c r="I1" s="61"/>
      <c r="J1" s="61"/>
      <c r="K1" s="116" t="s">
        <v>104</v>
      </c>
      <c r="L1" s="116"/>
      <c r="M1" s="116"/>
      <c r="N1" s="116"/>
    </row>
    <row r="2" spans="1:14" ht="42" customHeight="1">
      <c r="A2" s="60"/>
      <c r="B2" s="60"/>
      <c r="C2" s="124"/>
      <c r="D2" s="124"/>
      <c r="E2" s="124"/>
      <c r="F2" s="61"/>
      <c r="G2" s="61"/>
      <c r="H2" s="61"/>
      <c r="I2" s="61"/>
      <c r="J2" s="61"/>
      <c r="K2" s="61"/>
      <c r="L2" s="61"/>
      <c r="M2" s="61"/>
      <c r="N2" s="61"/>
    </row>
    <row r="5" spans="1:14" ht="15.75" thickBot="1"/>
    <row r="6" spans="1:14" ht="16.5" thickBot="1">
      <c r="A6" s="91" t="s">
        <v>0</v>
      </c>
      <c r="B6" s="94" t="s">
        <v>1</v>
      </c>
      <c r="C6" s="117" t="s">
        <v>92</v>
      </c>
      <c r="D6" s="118"/>
      <c r="E6" s="119"/>
      <c r="F6" s="117" t="s">
        <v>93</v>
      </c>
      <c r="G6" s="118"/>
      <c r="H6" s="119"/>
      <c r="I6" s="117" t="s">
        <v>94</v>
      </c>
      <c r="J6" s="118"/>
      <c r="K6" s="119"/>
      <c r="L6" s="117" t="s">
        <v>95</v>
      </c>
      <c r="M6" s="118"/>
      <c r="N6" s="119"/>
    </row>
    <row r="7" spans="1:14" ht="15" customHeight="1">
      <c r="A7" s="92"/>
      <c r="B7" s="95"/>
      <c r="C7" s="109" t="s">
        <v>48</v>
      </c>
      <c r="D7" s="110"/>
      <c r="E7" s="107"/>
      <c r="F7" s="109" t="s">
        <v>49</v>
      </c>
      <c r="G7" s="110"/>
      <c r="H7" s="110"/>
      <c r="I7" s="109" t="s">
        <v>50</v>
      </c>
      <c r="J7" s="110"/>
      <c r="K7" s="107"/>
      <c r="L7" s="109" t="s">
        <v>52</v>
      </c>
      <c r="M7" s="110"/>
      <c r="N7" s="107"/>
    </row>
    <row r="8" spans="1:14" ht="51.75" customHeight="1" thickBot="1">
      <c r="A8" s="92"/>
      <c r="B8" s="95"/>
      <c r="C8" s="111"/>
      <c r="D8" s="112"/>
      <c r="E8" s="108"/>
      <c r="F8" s="111"/>
      <c r="G8" s="112"/>
      <c r="H8" s="112"/>
      <c r="I8" s="111"/>
      <c r="J8" s="112"/>
      <c r="K8" s="108"/>
      <c r="L8" s="111"/>
      <c r="M8" s="112"/>
      <c r="N8" s="108"/>
    </row>
    <row r="9" spans="1:14" ht="15" customHeight="1">
      <c r="A9" s="92"/>
      <c r="B9" s="95"/>
      <c r="C9" s="113" t="s">
        <v>54</v>
      </c>
      <c r="D9" s="105" t="s">
        <v>55</v>
      </c>
      <c r="E9" s="107" t="s">
        <v>56</v>
      </c>
      <c r="F9" s="113" t="s">
        <v>54</v>
      </c>
      <c r="G9" s="105" t="s">
        <v>55</v>
      </c>
      <c r="H9" s="107" t="s">
        <v>56</v>
      </c>
      <c r="I9" s="113" t="s">
        <v>54</v>
      </c>
      <c r="J9" s="105" t="s">
        <v>55</v>
      </c>
      <c r="K9" s="107" t="s">
        <v>56</v>
      </c>
      <c r="L9" s="113" t="s">
        <v>54</v>
      </c>
      <c r="M9" s="105" t="s">
        <v>55</v>
      </c>
      <c r="N9" s="107" t="s">
        <v>56</v>
      </c>
    </row>
    <row r="10" spans="1:14" ht="44.25" customHeight="1" thickBot="1">
      <c r="A10" s="93"/>
      <c r="B10" s="96"/>
      <c r="C10" s="114"/>
      <c r="D10" s="106"/>
      <c r="E10" s="108"/>
      <c r="F10" s="114"/>
      <c r="G10" s="106"/>
      <c r="H10" s="108"/>
      <c r="I10" s="114"/>
      <c r="J10" s="106"/>
      <c r="K10" s="108"/>
      <c r="L10" s="114"/>
      <c r="M10" s="106"/>
      <c r="N10" s="108"/>
    </row>
    <row r="11" spans="1:14" ht="16.5" thickBot="1">
      <c r="A11" s="97" t="s">
        <v>2</v>
      </c>
      <c r="B11" s="98"/>
      <c r="C11" s="32">
        <v>25</v>
      </c>
      <c r="D11" s="37">
        <f t="shared" ref="D11:F11" si="0">+C11+1</f>
        <v>26</v>
      </c>
      <c r="E11" s="31">
        <f t="shared" si="0"/>
        <v>27</v>
      </c>
      <c r="F11" s="31">
        <f t="shared" si="0"/>
        <v>28</v>
      </c>
      <c r="G11" s="31">
        <f t="shared" ref="G11" si="1">+F11+1</f>
        <v>29</v>
      </c>
      <c r="H11" s="31">
        <f t="shared" ref="H11" si="2">+G11+1</f>
        <v>30</v>
      </c>
      <c r="I11" s="31">
        <f t="shared" ref="I11" si="3">+H11+1</f>
        <v>31</v>
      </c>
      <c r="J11" s="31">
        <f t="shared" ref="J11" si="4">+I11+1</f>
        <v>32</v>
      </c>
      <c r="K11" s="31">
        <f t="shared" ref="K11:L11" si="5">+J11+1</f>
        <v>33</v>
      </c>
      <c r="L11" s="31">
        <f t="shared" si="5"/>
        <v>34</v>
      </c>
      <c r="M11" s="31">
        <f t="shared" ref="M11" si="6">+L11+1</f>
        <v>35</v>
      </c>
      <c r="N11" s="31">
        <f t="shared" ref="N11" si="7">+M11+1</f>
        <v>36</v>
      </c>
    </row>
    <row r="12" spans="1:14" ht="15.75">
      <c r="A12" s="1">
        <v>1</v>
      </c>
      <c r="B12" s="21" t="s">
        <v>3</v>
      </c>
      <c r="C12" s="38">
        <v>29097</v>
      </c>
      <c r="D12" s="38">
        <v>27280</v>
      </c>
      <c r="E12" s="51">
        <f t="shared" ref="E12:E41" si="8">+D12/C12</f>
        <v>0.9375536996941265</v>
      </c>
      <c r="F12" s="38">
        <v>36144</v>
      </c>
      <c r="G12" s="38">
        <v>34680</v>
      </c>
      <c r="H12" s="51">
        <f>G12/F12</f>
        <v>0.95949535192563085</v>
      </c>
      <c r="I12" s="38">
        <v>51341</v>
      </c>
      <c r="J12" s="38">
        <v>49380</v>
      </c>
      <c r="K12" s="51">
        <f>J12/I12</f>
        <v>0.96180440583549209</v>
      </c>
      <c r="L12" s="33">
        <v>35188</v>
      </c>
      <c r="M12" s="38">
        <v>32078</v>
      </c>
      <c r="N12" s="51">
        <f>M12/L12</f>
        <v>0.91161759690803679</v>
      </c>
    </row>
    <row r="13" spans="1:14" ht="15.75">
      <c r="A13" s="2">
        <v>2</v>
      </c>
      <c r="B13" s="15" t="s">
        <v>4</v>
      </c>
      <c r="C13" s="39">
        <v>7825</v>
      </c>
      <c r="D13" s="39">
        <v>7322</v>
      </c>
      <c r="E13" s="52">
        <f t="shared" si="8"/>
        <v>0.93571884984025555</v>
      </c>
      <c r="F13" s="39">
        <v>9621</v>
      </c>
      <c r="G13" s="39">
        <v>9219</v>
      </c>
      <c r="H13" s="52">
        <f t="shared" ref="H13:H65" si="9">G13/F13</f>
        <v>0.95821640162145305</v>
      </c>
      <c r="I13" s="39">
        <v>12589</v>
      </c>
      <c r="J13" s="39">
        <v>12138</v>
      </c>
      <c r="K13" s="52">
        <f t="shared" ref="K13:K65" si="10">J13/I13</f>
        <v>0.96417507347684483</v>
      </c>
      <c r="L13" s="62">
        <v>9400</v>
      </c>
      <c r="M13" s="39">
        <v>8553</v>
      </c>
      <c r="N13" s="52">
        <f t="shared" ref="N13:N65" si="11">M13/L13</f>
        <v>0.90989361702127658</v>
      </c>
    </row>
    <row r="14" spans="1:14" ht="15.75">
      <c r="A14" s="2">
        <v>3</v>
      </c>
      <c r="B14" s="22" t="s">
        <v>5</v>
      </c>
      <c r="C14" s="39">
        <v>12725</v>
      </c>
      <c r="D14" s="39">
        <v>11129</v>
      </c>
      <c r="E14" s="52">
        <f t="shared" si="8"/>
        <v>0.87457760314341848</v>
      </c>
      <c r="F14" s="39">
        <v>20333</v>
      </c>
      <c r="G14" s="39">
        <v>15778</v>
      </c>
      <c r="H14" s="52">
        <f t="shared" si="9"/>
        <v>0.77597993409728028</v>
      </c>
      <c r="I14" s="39">
        <v>30055</v>
      </c>
      <c r="J14" s="39">
        <v>30303</v>
      </c>
      <c r="K14" s="52">
        <f t="shared" si="10"/>
        <v>1.00825153884545</v>
      </c>
      <c r="L14" s="62">
        <v>14085</v>
      </c>
      <c r="M14" s="39">
        <v>15780</v>
      </c>
      <c r="N14" s="52">
        <f t="shared" si="11"/>
        <v>1.1203407880724174</v>
      </c>
    </row>
    <row r="15" spans="1:14" ht="15.75">
      <c r="A15" s="3">
        <v>4</v>
      </c>
      <c r="B15" s="23" t="s">
        <v>6</v>
      </c>
      <c r="C15" s="39">
        <v>140</v>
      </c>
      <c r="D15" s="39">
        <v>10</v>
      </c>
      <c r="E15" s="52">
        <f t="shared" si="8"/>
        <v>7.1428571428571425E-2</v>
      </c>
      <c r="F15" s="39">
        <v>270</v>
      </c>
      <c r="G15" s="39">
        <v>248</v>
      </c>
      <c r="H15" s="52">
        <f t="shared" si="9"/>
        <v>0.91851851851851851</v>
      </c>
      <c r="I15" s="39">
        <v>353</v>
      </c>
      <c r="J15" s="39">
        <v>1439</v>
      </c>
      <c r="K15" s="52">
        <f t="shared" si="10"/>
        <v>4.0764872521246458</v>
      </c>
      <c r="L15" s="63">
        <v>222</v>
      </c>
      <c r="M15" s="39">
        <v>990</v>
      </c>
      <c r="N15" s="52">
        <f t="shared" si="11"/>
        <v>4.4594594594594597</v>
      </c>
    </row>
    <row r="16" spans="1:14" ht="15.75">
      <c r="A16" s="2">
        <v>5</v>
      </c>
      <c r="B16" s="24" t="s">
        <v>7</v>
      </c>
      <c r="C16" s="34">
        <f t="shared" ref="C16:M16" si="12">SUM(C14:C15)</f>
        <v>12865</v>
      </c>
      <c r="D16" s="39">
        <f t="shared" si="12"/>
        <v>11139</v>
      </c>
      <c r="E16" s="52">
        <f t="shared" si="8"/>
        <v>0.86583754372328026</v>
      </c>
      <c r="F16" s="34">
        <f t="shared" si="12"/>
        <v>20603</v>
      </c>
      <c r="G16" s="39">
        <f t="shared" si="12"/>
        <v>16026</v>
      </c>
      <c r="H16" s="52">
        <f t="shared" si="9"/>
        <v>0.77784788623016066</v>
      </c>
      <c r="I16" s="34">
        <f t="shared" si="12"/>
        <v>30408</v>
      </c>
      <c r="J16" s="39">
        <f t="shared" si="12"/>
        <v>31742</v>
      </c>
      <c r="K16" s="52">
        <f t="shared" si="10"/>
        <v>1.0438700342015259</v>
      </c>
      <c r="L16" s="34">
        <f t="shared" si="12"/>
        <v>14307</v>
      </c>
      <c r="M16" s="39">
        <f t="shared" si="12"/>
        <v>16770</v>
      </c>
      <c r="N16" s="52">
        <f t="shared" si="11"/>
        <v>1.1721534912979661</v>
      </c>
    </row>
    <row r="17" spans="1:14" ht="16.5" thickBot="1">
      <c r="A17" s="4">
        <v>6</v>
      </c>
      <c r="B17" s="16" t="s">
        <v>8</v>
      </c>
      <c r="C17" s="43">
        <v>8223</v>
      </c>
      <c r="D17" s="44">
        <v>7315</v>
      </c>
      <c r="E17" s="53">
        <f t="shared" si="8"/>
        <v>0.88957801289067251</v>
      </c>
      <c r="F17" s="43">
        <v>12020</v>
      </c>
      <c r="G17" s="44">
        <v>9457</v>
      </c>
      <c r="H17" s="53">
        <f t="shared" si="9"/>
        <v>0.78677204658901834</v>
      </c>
      <c r="I17" s="43">
        <v>18495</v>
      </c>
      <c r="J17" s="44">
        <v>17770</v>
      </c>
      <c r="K17" s="53"/>
      <c r="L17" s="43">
        <v>7638</v>
      </c>
      <c r="M17" s="44">
        <v>8156</v>
      </c>
      <c r="N17" s="53">
        <f t="shared" si="11"/>
        <v>1.0678188007331761</v>
      </c>
    </row>
    <row r="18" spans="1:14" ht="16.5" thickBot="1">
      <c r="A18" s="5">
        <v>7</v>
      </c>
      <c r="B18" s="20" t="s">
        <v>9</v>
      </c>
      <c r="C18" s="41">
        <f t="shared" ref="C18:M18" si="13">SUM(C12:C13,C16)</f>
        <v>49787</v>
      </c>
      <c r="D18" s="42">
        <f t="shared" si="13"/>
        <v>45741</v>
      </c>
      <c r="E18" s="54">
        <f t="shared" si="8"/>
        <v>0.91873380601361798</v>
      </c>
      <c r="F18" s="41">
        <f t="shared" si="13"/>
        <v>66368</v>
      </c>
      <c r="G18" s="42">
        <f t="shared" si="13"/>
        <v>59925</v>
      </c>
      <c r="H18" s="54">
        <f t="shared" si="9"/>
        <v>0.90292008196721307</v>
      </c>
      <c r="I18" s="41">
        <f t="shared" si="13"/>
        <v>94338</v>
      </c>
      <c r="J18" s="42">
        <f t="shared" si="13"/>
        <v>93260</v>
      </c>
      <c r="K18" s="54">
        <f t="shared" si="10"/>
        <v>0.98857300345565946</v>
      </c>
      <c r="L18" s="41">
        <f t="shared" si="13"/>
        <v>58895</v>
      </c>
      <c r="M18" s="42">
        <f t="shared" si="13"/>
        <v>57401</v>
      </c>
      <c r="N18" s="54">
        <f t="shared" si="11"/>
        <v>0.9746328211223364</v>
      </c>
    </row>
    <row r="19" spans="1:14" ht="15.75">
      <c r="A19" s="6">
        <v>8</v>
      </c>
      <c r="B19" s="13" t="s">
        <v>10</v>
      </c>
      <c r="C19" s="33"/>
      <c r="D19" s="38"/>
      <c r="E19" s="51"/>
      <c r="F19" s="33"/>
      <c r="G19" s="38"/>
      <c r="H19" s="51"/>
      <c r="I19" s="33"/>
      <c r="J19" s="38"/>
      <c r="K19" s="51"/>
      <c r="L19" s="33"/>
      <c r="M19" s="38"/>
      <c r="N19" s="51"/>
    </row>
    <row r="20" spans="1:14" ht="15.75">
      <c r="A20" s="2">
        <v>9</v>
      </c>
      <c r="B20" s="15" t="s">
        <v>11</v>
      </c>
      <c r="C20" s="34"/>
      <c r="D20" s="39"/>
      <c r="E20" s="52"/>
      <c r="F20" s="34"/>
      <c r="G20" s="39"/>
      <c r="H20" s="52"/>
      <c r="I20" s="34"/>
      <c r="J20" s="39"/>
      <c r="K20" s="52"/>
      <c r="L20" s="34"/>
      <c r="M20" s="39"/>
      <c r="N20" s="52"/>
    </row>
    <row r="21" spans="1:14" ht="15.75">
      <c r="A21" s="6">
        <v>10</v>
      </c>
      <c r="B21" s="13" t="s">
        <v>12</v>
      </c>
      <c r="C21" s="34"/>
      <c r="D21" s="39"/>
      <c r="E21" s="52"/>
      <c r="F21" s="34"/>
      <c r="G21" s="39"/>
      <c r="H21" s="52"/>
      <c r="I21" s="34"/>
      <c r="J21" s="39"/>
      <c r="K21" s="52"/>
      <c r="L21" s="34"/>
      <c r="M21" s="39"/>
      <c r="N21" s="52"/>
    </row>
    <row r="22" spans="1:14" ht="15.75">
      <c r="A22" s="2">
        <v>11</v>
      </c>
      <c r="B22" s="25" t="s">
        <v>57</v>
      </c>
      <c r="C22" s="34"/>
      <c r="D22" s="39"/>
      <c r="E22" s="52"/>
      <c r="F22" s="34"/>
      <c r="G22" s="39"/>
      <c r="H22" s="52"/>
      <c r="I22" s="34"/>
      <c r="J22" s="39"/>
      <c r="K22" s="52"/>
      <c r="L22" s="34"/>
      <c r="M22" s="39"/>
      <c r="N22" s="52"/>
    </row>
    <row r="23" spans="1:14" ht="16.5" thickBot="1">
      <c r="A23" s="1">
        <v>12</v>
      </c>
      <c r="B23" s="26" t="s">
        <v>58</v>
      </c>
      <c r="C23" s="35"/>
      <c r="D23" s="40"/>
      <c r="E23" s="55"/>
      <c r="F23" s="35"/>
      <c r="G23" s="40"/>
      <c r="H23" s="55"/>
      <c r="I23" s="35"/>
      <c r="J23" s="40"/>
      <c r="K23" s="55"/>
      <c r="L23" s="35"/>
      <c r="M23" s="40"/>
      <c r="N23" s="55"/>
    </row>
    <row r="24" spans="1:14" ht="16.5" thickBot="1">
      <c r="A24" s="5">
        <v>13</v>
      </c>
      <c r="B24" s="27" t="s">
        <v>13</v>
      </c>
      <c r="C24" s="41">
        <f t="shared" ref="C24:M24" si="14">SUM(C19:C23)</f>
        <v>0</v>
      </c>
      <c r="D24" s="42">
        <f t="shared" si="14"/>
        <v>0</v>
      </c>
      <c r="E24" s="54"/>
      <c r="F24" s="41">
        <f t="shared" si="14"/>
        <v>0</v>
      </c>
      <c r="G24" s="42">
        <f t="shared" si="14"/>
        <v>0</v>
      </c>
      <c r="H24" s="54"/>
      <c r="I24" s="41">
        <f t="shared" si="14"/>
        <v>0</v>
      </c>
      <c r="J24" s="42">
        <f t="shared" si="14"/>
        <v>0</v>
      </c>
      <c r="K24" s="54"/>
      <c r="L24" s="41">
        <f t="shared" si="14"/>
        <v>0</v>
      </c>
      <c r="M24" s="42">
        <f t="shared" si="14"/>
        <v>0</v>
      </c>
      <c r="N24" s="54"/>
    </row>
    <row r="25" spans="1:14" ht="15.75">
      <c r="A25" s="6">
        <v>14</v>
      </c>
      <c r="B25" s="13" t="s">
        <v>14</v>
      </c>
      <c r="C25" s="33"/>
      <c r="D25" s="38"/>
      <c r="E25" s="51"/>
      <c r="F25" s="33"/>
      <c r="G25" s="38"/>
      <c r="H25" s="51"/>
      <c r="I25" s="33"/>
      <c r="J25" s="38"/>
      <c r="K25" s="51"/>
      <c r="L25" s="33"/>
      <c r="M25" s="38"/>
      <c r="N25" s="51"/>
    </row>
    <row r="26" spans="1:14" ht="15.75">
      <c r="A26" s="2">
        <v>15</v>
      </c>
      <c r="B26" s="15" t="s">
        <v>15</v>
      </c>
      <c r="C26" s="34"/>
      <c r="D26" s="39"/>
      <c r="E26" s="52"/>
      <c r="F26" s="34"/>
      <c r="G26" s="39"/>
      <c r="H26" s="52"/>
      <c r="I26" s="34"/>
      <c r="J26" s="39"/>
      <c r="K26" s="52"/>
      <c r="L26" s="34"/>
      <c r="M26" s="39"/>
      <c r="N26" s="52"/>
    </row>
    <row r="27" spans="1:14" ht="15.75">
      <c r="A27" s="6">
        <v>16</v>
      </c>
      <c r="B27" s="13" t="s">
        <v>79</v>
      </c>
      <c r="C27" s="34"/>
      <c r="D27" s="39"/>
      <c r="E27" s="52"/>
      <c r="F27" s="34"/>
      <c r="G27" s="39"/>
      <c r="H27" s="52"/>
      <c r="I27" s="34"/>
      <c r="J27" s="39"/>
      <c r="K27" s="52"/>
      <c r="L27" s="34"/>
      <c r="M27" s="39"/>
      <c r="N27" s="52"/>
    </row>
    <row r="28" spans="1:14" ht="15.75">
      <c r="A28" s="2">
        <v>17</v>
      </c>
      <c r="B28" s="28" t="s">
        <v>16</v>
      </c>
      <c r="C28" s="34"/>
      <c r="D28" s="39"/>
      <c r="E28" s="52"/>
      <c r="F28" s="34"/>
      <c r="G28" s="39"/>
      <c r="H28" s="52"/>
      <c r="I28" s="34"/>
      <c r="J28" s="39"/>
      <c r="K28" s="52"/>
      <c r="L28" s="34"/>
      <c r="M28" s="39"/>
      <c r="N28" s="52"/>
    </row>
    <row r="29" spans="1:14" ht="16.5" thickBot="1">
      <c r="A29" s="8">
        <v>18</v>
      </c>
      <c r="B29" s="29" t="s">
        <v>17</v>
      </c>
      <c r="C29" s="35"/>
      <c r="D29" s="40"/>
      <c r="E29" s="55"/>
      <c r="F29" s="35"/>
      <c r="G29" s="40"/>
      <c r="H29" s="55"/>
      <c r="I29" s="35"/>
      <c r="J29" s="40"/>
      <c r="K29" s="55"/>
      <c r="L29" s="35"/>
      <c r="M29" s="40"/>
      <c r="N29" s="55"/>
    </row>
    <row r="30" spans="1:14" ht="15.75">
      <c r="A30" s="6">
        <v>19</v>
      </c>
      <c r="B30" s="13" t="s">
        <v>18</v>
      </c>
      <c r="C30" s="33"/>
      <c r="D30" s="38"/>
      <c r="E30" s="51"/>
      <c r="F30" s="33"/>
      <c r="G30" s="38"/>
      <c r="H30" s="51"/>
      <c r="I30" s="33"/>
      <c r="J30" s="38"/>
      <c r="K30" s="51"/>
      <c r="L30" s="33"/>
      <c r="M30" s="38"/>
      <c r="N30" s="51"/>
    </row>
    <row r="31" spans="1:14" ht="16.5" thickBot="1">
      <c r="A31" s="3">
        <v>20</v>
      </c>
      <c r="B31" s="24" t="s">
        <v>19</v>
      </c>
      <c r="C31" s="35"/>
      <c r="D31" s="40"/>
      <c r="E31" s="55"/>
      <c r="F31" s="35"/>
      <c r="G31" s="40"/>
      <c r="H31" s="55"/>
      <c r="I31" s="35"/>
      <c r="J31" s="40"/>
      <c r="K31" s="55"/>
      <c r="L31" s="35"/>
      <c r="M31" s="40"/>
      <c r="N31" s="55"/>
    </row>
    <row r="32" spans="1:14" ht="16.5" thickBot="1">
      <c r="A32" s="5">
        <v>21</v>
      </c>
      <c r="B32" s="20" t="s">
        <v>20</v>
      </c>
      <c r="C32" s="41">
        <f t="shared" ref="C32:M32" si="15">SUM(C30:C31)</f>
        <v>0</v>
      </c>
      <c r="D32" s="42">
        <f t="shared" si="15"/>
        <v>0</v>
      </c>
      <c r="E32" s="54"/>
      <c r="F32" s="41">
        <f t="shared" si="15"/>
        <v>0</v>
      </c>
      <c r="G32" s="42">
        <f t="shared" si="15"/>
        <v>0</v>
      </c>
      <c r="H32" s="54"/>
      <c r="I32" s="41">
        <f t="shared" si="15"/>
        <v>0</v>
      </c>
      <c r="J32" s="42">
        <f t="shared" si="15"/>
        <v>0</v>
      </c>
      <c r="K32" s="54"/>
      <c r="L32" s="41">
        <f t="shared" si="15"/>
        <v>0</v>
      </c>
      <c r="M32" s="42">
        <f t="shared" si="15"/>
        <v>0</v>
      </c>
      <c r="N32" s="54"/>
    </row>
    <row r="33" spans="1:14" ht="15.75">
      <c r="A33" s="7">
        <v>22</v>
      </c>
      <c r="B33" s="24" t="s">
        <v>21</v>
      </c>
      <c r="C33" s="33"/>
      <c r="D33" s="38"/>
      <c r="E33" s="51"/>
      <c r="F33" s="33"/>
      <c r="G33" s="38"/>
      <c r="H33" s="51"/>
      <c r="I33" s="33"/>
      <c r="J33" s="38"/>
      <c r="K33" s="51"/>
      <c r="L33" s="33"/>
      <c r="M33" s="38"/>
      <c r="N33" s="51"/>
    </row>
    <row r="34" spans="1:14" ht="15.75">
      <c r="A34" s="6">
        <v>23</v>
      </c>
      <c r="B34" s="15" t="s">
        <v>22</v>
      </c>
      <c r="C34" s="34"/>
      <c r="D34" s="39"/>
      <c r="E34" s="52"/>
      <c r="F34" s="34"/>
      <c r="G34" s="39"/>
      <c r="H34" s="52"/>
      <c r="I34" s="34"/>
      <c r="J34" s="39"/>
      <c r="K34" s="52"/>
      <c r="L34" s="34"/>
      <c r="M34" s="39"/>
      <c r="N34" s="52"/>
    </row>
    <row r="35" spans="1:14" ht="16.5" thickBot="1">
      <c r="A35" s="2">
        <v>24</v>
      </c>
      <c r="B35" s="15" t="s">
        <v>23</v>
      </c>
      <c r="C35" s="35"/>
      <c r="D35" s="40"/>
      <c r="E35" s="55"/>
      <c r="F35" s="35"/>
      <c r="G35" s="40"/>
      <c r="H35" s="55"/>
      <c r="I35" s="35"/>
      <c r="J35" s="40"/>
      <c r="K35" s="55"/>
      <c r="L35" s="35"/>
      <c r="M35" s="40"/>
      <c r="N35" s="55"/>
    </row>
    <row r="36" spans="1:14" ht="16.5" thickBot="1">
      <c r="A36" s="5">
        <v>25</v>
      </c>
      <c r="B36" s="20" t="s">
        <v>59</v>
      </c>
      <c r="C36" s="41">
        <f>SUM(C18,C24,C25:C29,C32,C33:C35)</f>
        <v>49787</v>
      </c>
      <c r="D36" s="42">
        <f>SUM(D18,D24,D25:D29,D32,D33:D35)</f>
        <v>45741</v>
      </c>
      <c r="E36" s="54">
        <f t="shared" si="8"/>
        <v>0.91873380601361798</v>
      </c>
      <c r="F36" s="41">
        <f>SUM(F18,F24,F25:F29,F32,F33:F35)</f>
        <v>66368</v>
      </c>
      <c r="G36" s="42">
        <f>SUM(G18,G24,G25:G29,G32,G33:G35)</f>
        <v>59925</v>
      </c>
      <c r="H36" s="54">
        <f t="shared" si="9"/>
        <v>0.90292008196721307</v>
      </c>
      <c r="I36" s="41">
        <f>SUM(I18,I24,I25:I29,I32,I33:I35)</f>
        <v>94338</v>
      </c>
      <c r="J36" s="42">
        <f>SUM(J18,J24,J25:J29,J32,J33:J35)</f>
        <v>93260</v>
      </c>
      <c r="K36" s="54">
        <f t="shared" si="10"/>
        <v>0.98857300345565946</v>
      </c>
      <c r="L36" s="41">
        <f>SUM(L18,L24,L25:L29,L32,L33:L35)</f>
        <v>58895</v>
      </c>
      <c r="M36" s="42">
        <f>SUM(M18,M24,M25:M29,M32,M33:M35)</f>
        <v>57401</v>
      </c>
      <c r="N36" s="54">
        <f t="shared" si="11"/>
        <v>0.9746328211223364</v>
      </c>
    </row>
    <row r="37" spans="1:14" ht="15.75">
      <c r="A37" s="7">
        <v>26</v>
      </c>
      <c r="B37" s="30" t="s">
        <v>42</v>
      </c>
      <c r="C37" s="33"/>
      <c r="D37" s="38"/>
      <c r="E37" s="51"/>
      <c r="F37" s="33"/>
      <c r="G37" s="38"/>
      <c r="H37" s="51"/>
      <c r="I37" s="33"/>
      <c r="J37" s="38"/>
      <c r="K37" s="51"/>
      <c r="L37" s="33"/>
      <c r="M37" s="38"/>
      <c r="N37" s="51"/>
    </row>
    <row r="38" spans="1:14" ht="15.75">
      <c r="A38" s="6">
        <v>27</v>
      </c>
      <c r="B38" s="13" t="s">
        <v>24</v>
      </c>
      <c r="C38" s="34"/>
      <c r="D38" s="39"/>
      <c r="E38" s="52"/>
      <c r="F38" s="34"/>
      <c r="G38" s="39"/>
      <c r="H38" s="52"/>
      <c r="I38" s="34"/>
      <c r="J38" s="39"/>
      <c r="K38" s="52"/>
      <c r="L38" s="34"/>
      <c r="M38" s="39"/>
      <c r="N38" s="52"/>
    </row>
    <row r="39" spans="1:14" ht="16.5" thickBot="1">
      <c r="A39" s="3">
        <v>28</v>
      </c>
      <c r="B39" s="24" t="s">
        <v>25</v>
      </c>
      <c r="C39" s="35"/>
      <c r="D39" s="40"/>
      <c r="E39" s="55"/>
      <c r="F39" s="35"/>
      <c r="G39" s="40"/>
      <c r="H39" s="55"/>
      <c r="I39" s="35"/>
      <c r="J39" s="40"/>
      <c r="K39" s="55"/>
      <c r="L39" s="35"/>
      <c r="M39" s="40"/>
      <c r="N39" s="55"/>
    </row>
    <row r="40" spans="1:14" ht="16.5" thickBot="1">
      <c r="A40" s="5">
        <v>29</v>
      </c>
      <c r="B40" s="20" t="s">
        <v>60</v>
      </c>
      <c r="C40" s="41">
        <f t="shared" ref="C40:M40" si="16">SUM(C37:C39)</f>
        <v>0</v>
      </c>
      <c r="D40" s="42">
        <f t="shared" si="16"/>
        <v>0</v>
      </c>
      <c r="E40" s="54"/>
      <c r="F40" s="41">
        <f t="shared" si="16"/>
        <v>0</v>
      </c>
      <c r="G40" s="42">
        <f t="shared" si="16"/>
        <v>0</v>
      </c>
      <c r="H40" s="54"/>
      <c r="I40" s="41">
        <f t="shared" si="16"/>
        <v>0</v>
      </c>
      <c r="J40" s="42">
        <f t="shared" si="16"/>
        <v>0</v>
      </c>
      <c r="K40" s="54"/>
      <c r="L40" s="41">
        <f t="shared" si="16"/>
        <v>0</v>
      </c>
      <c r="M40" s="42">
        <f t="shared" si="16"/>
        <v>0</v>
      </c>
      <c r="N40" s="54"/>
    </row>
    <row r="41" spans="1:14" ht="16.5" thickBot="1">
      <c r="A41" s="99" t="s">
        <v>61</v>
      </c>
      <c r="B41" s="100"/>
      <c r="C41" s="45">
        <f>C36+C40</f>
        <v>49787</v>
      </c>
      <c r="D41" s="46">
        <f t="shared" ref="D41:M41" si="17">SUM(D36,D40)</f>
        <v>45741</v>
      </c>
      <c r="E41" s="56">
        <f t="shared" si="8"/>
        <v>0.91873380601361798</v>
      </c>
      <c r="F41" s="45">
        <f t="shared" si="17"/>
        <v>66368</v>
      </c>
      <c r="G41" s="46">
        <f t="shared" si="17"/>
        <v>59925</v>
      </c>
      <c r="H41" s="56">
        <f t="shared" si="9"/>
        <v>0.90292008196721307</v>
      </c>
      <c r="I41" s="45">
        <f t="shared" si="17"/>
        <v>94338</v>
      </c>
      <c r="J41" s="46">
        <f t="shared" si="17"/>
        <v>93260</v>
      </c>
      <c r="K41" s="56">
        <f t="shared" si="10"/>
        <v>0.98857300345565946</v>
      </c>
      <c r="L41" s="45">
        <f t="shared" si="17"/>
        <v>58895</v>
      </c>
      <c r="M41" s="46">
        <f t="shared" si="17"/>
        <v>57401</v>
      </c>
      <c r="N41" s="56">
        <f t="shared" si="11"/>
        <v>0.9746328211223364</v>
      </c>
    </row>
    <row r="42" spans="1:14" ht="29.25" customHeight="1" thickTop="1" thickBot="1">
      <c r="A42" s="101" t="s">
        <v>26</v>
      </c>
      <c r="B42" s="102"/>
      <c r="C42" s="47"/>
      <c r="D42" s="48"/>
      <c r="E42" s="57"/>
      <c r="F42" s="47"/>
      <c r="G42" s="48"/>
      <c r="H42" s="57"/>
      <c r="I42" s="47"/>
      <c r="J42" s="48"/>
      <c r="K42" s="57"/>
      <c r="L42" s="47"/>
      <c r="M42" s="48"/>
      <c r="N42" s="57"/>
    </row>
    <row r="43" spans="1:14" ht="15.75">
      <c r="A43" s="6">
        <v>30</v>
      </c>
      <c r="B43" s="12" t="s">
        <v>63</v>
      </c>
      <c r="C43" s="33"/>
      <c r="D43" s="38"/>
      <c r="E43" s="51"/>
      <c r="F43" s="33"/>
      <c r="G43" s="38"/>
      <c r="H43" s="51"/>
      <c r="I43" s="33"/>
      <c r="J43" s="38"/>
      <c r="K43" s="51"/>
      <c r="L43" s="33"/>
      <c r="M43" s="38"/>
      <c r="N43" s="51"/>
    </row>
    <row r="44" spans="1:14" ht="15.75">
      <c r="A44" s="6">
        <v>31</v>
      </c>
      <c r="B44" s="14" t="s">
        <v>62</v>
      </c>
      <c r="C44" s="33">
        <v>2807</v>
      </c>
      <c r="D44" s="38">
        <v>4083</v>
      </c>
      <c r="E44" s="51">
        <f t="shared" ref="E44:E65" si="18">+D44/C44</f>
        <v>1.4545778411115069</v>
      </c>
      <c r="F44" s="33">
        <v>435</v>
      </c>
      <c r="G44" s="38">
        <v>2409</v>
      </c>
      <c r="H44" s="51">
        <f t="shared" si="9"/>
        <v>5.5379310344827584</v>
      </c>
      <c r="I44" s="33">
        <v>6585</v>
      </c>
      <c r="J44" s="38">
        <v>9975</v>
      </c>
      <c r="K44" s="51">
        <f t="shared" si="10"/>
        <v>1.5148063781321184</v>
      </c>
      <c r="L44" s="33">
        <v>1175</v>
      </c>
      <c r="M44" s="38">
        <v>2835</v>
      </c>
      <c r="N44" s="51">
        <f t="shared" si="11"/>
        <v>2.4127659574468083</v>
      </c>
    </row>
    <row r="45" spans="1:14" ht="15.75">
      <c r="A45" s="6">
        <v>32</v>
      </c>
      <c r="B45" s="14" t="s">
        <v>64</v>
      </c>
      <c r="C45" s="33"/>
      <c r="D45" s="38"/>
      <c r="E45" s="51"/>
      <c r="F45" s="33"/>
      <c r="G45" s="38"/>
      <c r="H45" s="51"/>
      <c r="I45" s="33"/>
      <c r="J45" s="38"/>
      <c r="K45" s="51"/>
      <c r="L45" s="33"/>
      <c r="M45" s="38"/>
      <c r="N45" s="51"/>
    </row>
    <row r="46" spans="1:14" ht="15.75">
      <c r="A46" s="6">
        <v>33</v>
      </c>
      <c r="B46" s="13" t="s">
        <v>27</v>
      </c>
      <c r="C46" s="34"/>
      <c r="D46" s="39"/>
      <c r="E46" s="52"/>
      <c r="F46" s="34"/>
      <c r="G46" s="39"/>
      <c r="H46" s="52"/>
      <c r="I46" s="34"/>
      <c r="J46" s="39"/>
      <c r="K46" s="52"/>
      <c r="L46" s="34"/>
      <c r="M46" s="39"/>
      <c r="N46" s="52"/>
    </row>
    <row r="47" spans="1:14" ht="31.5">
      <c r="A47" s="6">
        <v>34</v>
      </c>
      <c r="B47" s="14" t="s">
        <v>28</v>
      </c>
      <c r="C47" s="34"/>
      <c r="D47" s="39"/>
      <c r="E47" s="52"/>
      <c r="F47" s="34"/>
      <c r="G47" s="39"/>
      <c r="H47" s="52"/>
      <c r="I47" s="34"/>
      <c r="J47" s="39"/>
      <c r="K47" s="52"/>
      <c r="L47" s="34"/>
      <c r="M47" s="39"/>
      <c r="N47" s="52"/>
    </row>
    <row r="48" spans="1:14" ht="15.75">
      <c r="A48" s="6">
        <v>35</v>
      </c>
      <c r="B48" s="15" t="s">
        <v>29</v>
      </c>
      <c r="C48" s="34">
        <v>46980</v>
      </c>
      <c r="D48" s="39">
        <v>41658</v>
      </c>
      <c r="E48" s="52">
        <f t="shared" si="18"/>
        <v>0.88671775223499361</v>
      </c>
      <c r="F48" s="34">
        <v>65933</v>
      </c>
      <c r="G48" s="39">
        <v>57516</v>
      </c>
      <c r="H48" s="52">
        <f t="shared" si="9"/>
        <v>0.87234010283166241</v>
      </c>
      <c r="I48" s="34">
        <v>87753</v>
      </c>
      <c r="J48" s="39">
        <v>83285</v>
      </c>
      <c r="K48" s="52">
        <f t="shared" si="10"/>
        <v>0.94908436178820099</v>
      </c>
      <c r="L48" s="34">
        <v>57720</v>
      </c>
      <c r="M48" s="39">
        <v>54566</v>
      </c>
      <c r="N48" s="52">
        <f t="shared" si="11"/>
        <v>0.94535689535689538</v>
      </c>
    </row>
    <row r="49" spans="1:14" ht="15.75">
      <c r="A49" s="6">
        <v>36</v>
      </c>
      <c r="B49" s="15" t="s">
        <v>30</v>
      </c>
      <c r="C49" s="34"/>
      <c r="D49" s="39"/>
      <c r="E49" s="52"/>
      <c r="F49" s="34"/>
      <c r="G49" s="39"/>
      <c r="H49" s="52"/>
      <c r="I49" s="34"/>
      <c r="J49" s="39"/>
      <c r="K49" s="52"/>
      <c r="L49" s="34"/>
      <c r="M49" s="39"/>
      <c r="N49" s="52"/>
    </row>
    <row r="50" spans="1:14" ht="15.75">
      <c r="A50" s="6">
        <v>37</v>
      </c>
      <c r="B50" s="15" t="s">
        <v>31</v>
      </c>
      <c r="C50" s="34"/>
      <c r="D50" s="39"/>
      <c r="E50" s="52"/>
      <c r="F50" s="34"/>
      <c r="G50" s="39"/>
      <c r="H50" s="52"/>
      <c r="I50" s="34"/>
      <c r="J50" s="39"/>
      <c r="K50" s="52"/>
      <c r="L50" s="34"/>
      <c r="M50" s="39"/>
      <c r="N50" s="52"/>
    </row>
    <row r="51" spans="1:14" ht="15.75">
      <c r="A51" s="6">
        <v>38</v>
      </c>
      <c r="B51" s="15" t="s">
        <v>32</v>
      </c>
      <c r="C51" s="34"/>
      <c r="D51" s="39"/>
      <c r="E51" s="52"/>
      <c r="F51" s="34"/>
      <c r="G51" s="39"/>
      <c r="H51" s="52"/>
      <c r="I51" s="34"/>
      <c r="J51" s="39"/>
      <c r="K51" s="52"/>
      <c r="L51" s="34"/>
      <c r="M51" s="39"/>
      <c r="N51" s="52"/>
    </row>
    <row r="52" spans="1:14" ht="15.75">
      <c r="A52" s="4">
        <v>39</v>
      </c>
      <c r="B52" s="16" t="s">
        <v>33</v>
      </c>
      <c r="C52" s="49"/>
      <c r="D52" s="50"/>
      <c r="E52" s="58"/>
      <c r="F52" s="49"/>
      <c r="G52" s="50"/>
      <c r="H52" s="58"/>
      <c r="I52" s="49"/>
      <c r="J52" s="50"/>
      <c r="K52" s="58"/>
      <c r="L52" s="49"/>
      <c r="M52" s="50"/>
      <c r="N52" s="58"/>
    </row>
    <row r="53" spans="1:14" ht="15.75">
      <c r="A53" s="6">
        <v>40</v>
      </c>
      <c r="B53" s="15" t="s">
        <v>34</v>
      </c>
      <c r="C53" s="34"/>
      <c r="D53" s="39"/>
      <c r="E53" s="52"/>
      <c r="F53" s="34"/>
      <c r="G53" s="39"/>
      <c r="H53" s="52"/>
      <c r="I53" s="34"/>
      <c r="J53" s="39"/>
      <c r="K53" s="52"/>
      <c r="L53" s="34"/>
      <c r="M53" s="39"/>
      <c r="N53" s="52"/>
    </row>
    <row r="54" spans="1:14" ht="15.75">
      <c r="A54" s="6">
        <v>41</v>
      </c>
      <c r="B54" s="17" t="s">
        <v>35</v>
      </c>
      <c r="C54" s="34"/>
      <c r="D54" s="39"/>
      <c r="E54" s="52"/>
      <c r="F54" s="34"/>
      <c r="G54" s="39"/>
      <c r="H54" s="52"/>
      <c r="I54" s="34"/>
      <c r="J54" s="39"/>
      <c r="K54" s="52"/>
      <c r="L54" s="34"/>
      <c r="M54" s="39"/>
      <c r="N54" s="52"/>
    </row>
    <row r="55" spans="1:14" ht="16.5" thickBot="1">
      <c r="A55" s="1">
        <v>42</v>
      </c>
      <c r="B55" s="18" t="s">
        <v>36</v>
      </c>
      <c r="C55" s="35"/>
      <c r="D55" s="40"/>
      <c r="E55" s="55"/>
      <c r="F55" s="35"/>
      <c r="G55" s="40"/>
      <c r="H55" s="55"/>
      <c r="I55" s="35"/>
      <c r="J55" s="40"/>
      <c r="K55" s="55"/>
      <c r="L55" s="35"/>
      <c r="M55" s="40"/>
      <c r="N55" s="55"/>
    </row>
    <row r="56" spans="1:14" ht="16.5" thickBot="1">
      <c r="A56" s="5">
        <v>43</v>
      </c>
      <c r="B56" s="19" t="s">
        <v>65</v>
      </c>
      <c r="C56" s="41">
        <f t="shared" ref="C56:M56" si="19">SUM(C48:C51,C53:C55)</f>
        <v>46980</v>
      </c>
      <c r="D56" s="42">
        <f t="shared" si="19"/>
        <v>41658</v>
      </c>
      <c r="E56" s="54">
        <f t="shared" si="18"/>
        <v>0.88671775223499361</v>
      </c>
      <c r="F56" s="41">
        <f t="shared" si="19"/>
        <v>65933</v>
      </c>
      <c r="G56" s="42">
        <f t="shared" si="19"/>
        <v>57516</v>
      </c>
      <c r="H56" s="54">
        <f t="shared" si="9"/>
        <v>0.87234010283166241</v>
      </c>
      <c r="I56" s="41">
        <f t="shared" si="19"/>
        <v>87753</v>
      </c>
      <c r="J56" s="42">
        <f t="shared" si="19"/>
        <v>83285</v>
      </c>
      <c r="K56" s="54">
        <f t="shared" si="10"/>
        <v>0.94908436178820099</v>
      </c>
      <c r="L56" s="41">
        <f t="shared" si="19"/>
        <v>57720</v>
      </c>
      <c r="M56" s="42">
        <f t="shared" si="19"/>
        <v>54566</v>
      </c>
      <c r="N56" s="54">
        <f t="shared" si="11"/>
        <v>0.94535689535689538</v>
      </c>
    </row>
    <row r="57" spans="1:14" ht="16.5" thickBot="1">
      <c r="A57" s="6">
        <v>44</v>
      </c>
      <c r="B57" s="13" t="s">
        <v>37</v>
      </c>
      <c r="C57" s="33"/>
      <c r="D57" s="38"/>
      <c r="E57" s="51"/>
      <c r="F57" s="33"/>
      <c r="G57" s="38"/>
      <c r="H57" s="51"/>
      <c r="I57" s="33"/>
      <c r="J57" s="38"/>
      <c r="K57" s="51"/>
      <c r="L57" s="33">
        <f t="shared" ref="L57:M57" si="20">C57+F57+I57</f>
        <v>0</v>
      </c>
      <c r="M57" s="38">
        <f t="shared" si="20"/>
        <v>0</v>
      </c>
      <c r="N57" s="51"/>
    </row>
    <row r="58" spans="1:14" ht="16.5" thickBot="1">
      <c r="A58" s="5">
        <v>45</v>
      </c>
      <c r="B58" s="19" t="s">
        <v>66</v>
      </c>
      <c r="C58" s="41">
        <f>C43+C44+C45+C46+C47+C56+C57</f>
        <v>49787</v>
      </c>
      <c r="D58" s="42">
        <f>D43+D44+D45+D46+D47+D56+D57</f>
        <v>45741</v>
      </c>
      <c r="E58" s="54">
        <f t="shared" ref="E58" si="21">+D58/C58</f>
        <v>0.91873380601361798</v>
      </c>
      <c r="F58" s="41">
        <f>F43+F44+F45+F46+F47+F56+F57</f>
        <v>66368</v>
      </c>
      <c r="G58" s="42">
        <f>G43+G44+G45+G46+G47+G56+G57</f>
        <v>59925</v>
      </c>
      <c r="H58" s="54">
        <f t="shared" ref="H58" si="22">G58/F58</f>
        <v>0.90292008196721307</v>
      </c>
      <c r="I58" s="41">
        <f>I43+I44+I45+I46+I47+I56+I57</f>
        <v>94338</v>
      </c>
      <c r="J58" s="42">
        <f>J43+J44+J45+J46+J47+J56+J57</f>
        <v>93260</v>
      </c>
      <c r="K58" s="54">
        <f t="shared" ref="K58" si="23">J58/I58</f>
        <v>0.98857300345565946</v>
      </c>
      <c r="L58" s="41">
        <f>L43+L44+L45+L46+L47+L56+L57</f>
        <v>58895</v>
      </c>
      <c r="M58" s="42">
        <f>M43+M44+M45+M46+M47+M56+M57</f>
        <v>57401</v>
      </c>
      <c r="N58" s="54">
        <f t="shared" ref="N58" si="24">M58/L58</f>
        <v>0.9746328211223364</v>
      </c>
    </row>
    <row r="59" spans="1:14" ht="31.5">
      <c r="A59" s="74">
        <v>46</v>
      </c>
      <c r="B59" s="75" t="s">
        <v>84</v>
      </c>
      <c r="C59" s="78"/>
      <c r="D59" s="76"/>
      <c r="E59" s="77"/>
      <c r="F59" s="78"/>
      <c r="G59" s="76"/>
      <c r="H59" s="77"/>
      <c r="I59" s="78"/>
      <c r="J59" s="76"/>
      <c r="K59" s="77"/>
      <c r="L59" s="78"/>
      <c r="M59" s="76"/>
      <c r="N59" s="84"/>
    </row>
    <row r="60" spans="1:14" ht="31.5">
      <c r="A60" s="79">
        <v>47</v>
      </c>
      <c r="B60" s="80" t="s">
        <v>85</v>
      </c>
      <c r="C60" s="73"/>
      <c r="D60" s="81"/>
      <c r="E60" s="82"/>
      <c r="F60" s="83"/>
      <c r="G60" s="81"/>
      <c r="H60" s="82"/>
      <c r="I60" s="83"/>
      <c r="J60" s="81"/>
      <c r="K60" s="82"/>
      <c r="L60" s="83"/>
      <c r="M60" s="81"/>
      <c r="N60" s="85"/>
    </row>
    <row r="61" spans="1:14" ht="15.75">
      <c r="A61" s="6">
        <v>48</v>
      </c>
      <c r="B61" s="13" t="s">
        <v>41</v>
      </c>
      <c r="C61" s="34"/>
      <c r="D61" s="38"/>
      <c r="E61" s="51"/>
      <c r="F61" s="33"/>
      <c r="G61" s="38"/>
      <c r="H61" s="51"/>
      <c r="I61" s="33"/>
      <c r="J61" s="38"/>
      <c r="K61" s="51"/>
      <c r="L61" s="33"/>
      <c r="M61" s="38"/>
      <c r="N61" s="51"/>
    </row>
    <row r="62" spans="1:14" ht="15.75">
      <c r="A62" s="6">
        <v>49</v>
      </c>
      <c r="B62" s="15" t="s">
        <v>38</v>
      </c>
      <c r="C62" s="34"/>
      <c r="D62" s="39"/>
      <c r="E62" s="52"/>
      <c r="F62" s="34"/>
      <c r="G62" s="39"/>
      <c r="H62" s="52"/>
      <c r="I62" s="34"/>
      <c r="J62" s="39"/>
      <c r="K62" s="52"/>
      <c r="L62" s="34"/>
      <c r="M62" s="39"/>
      <c r="N62" s="52"/>
    </row>
    <row r="63" spans="1:14" ht="16.5" thickBot="1">
      <c r="A63" s="6">
        <v>50</v>
      </c>
      <c r="B63" s="15" t="s">
        <v>39</v>
      </c>
      <c r="C63" s="35"/>
      <c r="D63" s="40"/>
      <c r="E63" s="55"/>
      <c r="F63" s="35"/>
      <c r="G63" s="40"/>
      <c r="H63" s="55"/>
      <c r="I63" s="35"/>
      <c r="J63" s="40"/>
      <c r="K63" s="55"/>
      <c r="L63" s="35"/>
      <c r="M63" s="40"/>
      <c r="N63" s="55"/>
    </row>
    <row r="64" spans="1:14" ht="16.5" thickBot="1">
      <c r="A64" s="5">
        <v>51</v>
      </c>
      <c r="B64" s="20" t="s">
        <v>67</v>
      </c>
      <c r="C64" s="41">
        <f>C61+C62+C63</f>
        <v>0</v>
      </c>
      <c r="D64" s="42">
        <f t="shared" ref="D64:M64" si="25">SUM(D61:D63)</f>
        <v>0</v>
      </c>
      <c r="E64" s="54"/>
      <c r="F64" s="41">
        <f>F61+F62+F63</f>
        <v>0</v>
      </c>
      <c r="G64" s="42">
        <f t="shared" si="25"/>
        <v>0</v>
      </c>
      <c r="H64" s="54"/>
      <c r="I64" s="41">
        <f>I61+I62+I63</f>
        <v>0</v>
      </c>
      <c r="J64" s="42">
        <f t="shared" si="25"/>
        <v>0</v>
      </c>
      <c r="K64" s="54"/>
      <c r="L64" s="41">
        <f>L61+L62+L63</f>
        <v>0</v>
      </c>
      <c r="M64" s="42">
        <f t="shared" si="25"/>
        <v>0</v>
      </c>
      <c r="N64" s="54"/>
    </row>
    <row r="65" spans="1:14" ht="16.5" thickBot="1">
      <c r="A65" s="103" t="s">
        <v>68</v>
      </c>
      <c r="B65" s="104"/>
      <c r="C65" s="45">
        <f>C58+C59+C60+C64</f>
        <v>49787</v>
      </c>
      <c r="D65" s="46">
        <f>D58+D59+D60+D64</f>
        <v>45741</v>
      </c>
      <c r="E65" s="56">
        <f t="shared" si="18"/>
        <v>0.91873380601361798</v>
      </c>
      <c r="F65" s="45">
        <f>F58+F59+F60+F64</f>
        <v>66368</v>
      </c>
      <c r="G65" s="46">
        <f>G58+G59+G60+G64</f>
        <v>59925</v>
      </c>
      <c r="H65" s="56">
        <f t="shared" si="9"/>
        <v>0.90292008196721307</v>
      </c>
      <c r="I65" s="45">
        <f>I58+I59+I60+I64</f>
        <v>94338</v>
      </c>
      <c r="J65" s="46">
        <f>J58+J59+J60+J64</f>
        <v>93260</v>
      </c>
      <c r="K65" s="56">
        <f t="shared" si="10"/>
        <v>0.98857300345565946</v>
      </c>
      <c r="L65" s="45">
        <f>L58+L59+L60+L64</f>
        <v>58895</v>
      </c>
      <c r="M65" s="46">
        <f>M58+M59+M60+M64</f>
        <v>57401</v>
      </c>
      <c r="N65" s="56">
        <f t="shared" si="11"/>
        <v>0.9746328211223364</v>
      </c>
    </row>
    <row r="66" spans="1:14" ht="17.25" thickTop="1" thickBot="1">
      <c r="A66" s="125"/>
      <c r="B66" s="125"/>
      <c r="C66" s="48"/>
      <c r="D66" s="10"/>
      <c r="E66" s="87"/>
      <c r="F66" s="48"/>
      <c r="G66" s="10"/>
      <c r="H66" s="87"/>
      <c r="I66" s="48"/>
      <c r="J66" s="10"/>
      <c r="K66" s="87"/>
      <c r="L66" s="48"/>
      <c r="M66" s="10"/>
      <c r="N66" s="57"/>
    </row>
    <row r="67" spans="1:14" ht="16.5" thickBot="1">
      <c r="A67" s="9">
        <v>52</v>
      </c>
      <c r="B67" s="11" t="s">
        <v>40</v>
      </c>
      <c r="C67" s="36">
        <v>16</v>
      </c>
      <c r="D67" s="69">
        <v>16</v>
      </c>
      <c r="E67" s="59"/>
      <c r="F67" s="36">
        <v>19.5</v>
      </c>
      <c r="G67" s="69">
        <v>19.5</v>
      </c>
      <c r="H67" s="59"/>
      <c r="I67" s="36">
        <v>30</v>
      </c>
      <c r="J67" s="69">
        <v>30</v>
      </c>
      <c r="K67" s="59"/>
      <c r="L67" s="36">
        <v>20</v>
      </c>
      <c r="M67" s="69">
        <v>20</v>
      </c>
      <c r="N67" s="59"/>
    </row>
  </sheetData>
  <mergeCells count="29">
    <mergeCell ref="K1:N1"/>
    <mergeCell ref="A65:B65"/>
    <mergeCell ref="A66:B66"/>
    <mergeCell ref="L9:L10"/>
    <mergeCell ref="M9:M10"/>
    <mergeCell ref="N9:N10"/>
    <mergeCell ref="A11:B11"/>
    <mergeCell ref="A41:B41"/>
    <mergeCell ref="A42:B42"/>
    <mergeCell ref="C9:C10"/>
    <mergeCell ref="D9:D10"/>
    <mergeCell ref="E9:E10"/>
    <mergeCell ref="F9:F10"/>
    <mergeCell ref="G9:G10"/>
    <mergeCell ref="I9:I10"/>
    <mergeCell ref="J9:J10"/>
    <mergeCell ref="K9:K10"/>
    <mergeCell ref="L6:N6"/>
    <mergeCell ref="C7:E8"/>
    <mergeCell ref="F7:H8"/>
    <mergeCell ref="I7:K8"/>
    <mergeCell ref="L7:N8"/>
    <mergeCell ref="I6:K6"/>
    <mergeCell ref="C1:E2"/>
    <mergeCell ref="A6:A10"/>
    <mergeCell ref="B6:B10"/>
    <mergeCell ref="C6:E6"/>
    <mergeCell ref="F6:H6"/>
    <mergeCell ref="H9:H10"/>
  </mergeCells>
  <pageMargins left="0.39370078740157483" right="0.23622047244094491" top="0.15748031496062992" bottom="0.23622047244094491" header="0.15748031496062992" footer="0.19685039370078741"/>
  <pageSetup paperSize="9" scale="47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67"/>
  <sheetViews>
    <sheetView view="pageBreakPreview" topLeftCell="C1" zoomScale="70" zoomScaleNormal="80" zoomScaleSheetLayoutView="70" workbookViewId="0">
      <selection activeCell="K1" sqref="K1:N1"/>
    </sheetView>
  </sheetViews>
  <sheetFormatPr defaultRowHeight="15"/>
  <cols>
    <col min="1" max="1" width="11.7109375" bestFit="1" customWidth="1"/>
    <col min="2" max="2" width="94.42578125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60"/>
      <c r="B1" s="60"/>
      <c r="C1" s="124"/>
      <c r="D1" s="124"/>
      <c r="E1" s="124"/>
      <c r="F1" s="61"/>
      <c r="G1" s="61"/>
      <c r="H1" s="61"/>
      <c r="I1" s="61"/>
      <c r="J1" s="61"/>
      <c r="K1" s="116" t="s">
        <v>105</v>
      </c>
      <c r="L1" s="116"/>
      <c r="M1" s="116"/>
      <c r="N1" s="116"/>
    </row>
    <row r="2" spans="1:14" ht="42" customHeight="1">
      <c r="A2" s="60"/>
      <c r="B2" s="60"/>
      <c r="C2" s="124"/>
      <c r="D2" s="124"/>
      <c r="E2" s="124"/>
      <c r="F2" s="61"/>
      <c r="G2" s="61"/>
      <c r="H2" s="61"/>
      <c r="I2" s="61"/>
      <c r="J2" s="61"/>
      <c r="K2" s="61"/>
      <c r="L2" s="61"/>
      <c r="M2" s="61"/>
      <c r="N2" s="61"/>
    </row>
    <row r="5" spans="1:14" ht="15.75" thickBot="1"/>
    <row r="6" spans="1:14" ht="16.5" thickBot="1">
      <c r="A6" s="91" t="s">
        <v>0</v>
      </c>
      <c r="B6" s="94" t="s">
        <v>1</v>
      </c>
      <c r="C6" s="117" t="s">
        <v>96</v>
      </c>
      <c r="D6" s="118"/>
      <c r="E6" s="119"/>
      <c r="F6" s="117"/>
      <c r="G6" s="118"/>
      <c r="H6" s="119"/>
      <c r="I6" s="117" t="s">
        <v>97</v>
      </c>
      <c r="J6" s="118"/>
      <c r="K6" s="119"/>
      <c r="L6" s="121" t="s">
        <v>98</v>
      </c>
      <c r="M6" s="122"/>
      <c r="N6" s="123"/>
    </row>
    <row r="7" spans="1:14" ht="15" customHeight="1">
      <c r="A7" s="92"/>
      <c r="B7" s="95"/>
      <c r="C7" s="109" t="s">
        <v>51</v>
      </c>
      <c r="D7" s="110"/>
      <c r="E7" s="107"/>
      <c r="F7" s="109" t="s">
        <v>89</v>
      </c>
      <c r="G7" s="110"/>
      <c r="H7" s="110"/>
      <c r="I7" s="109" t="s">
        <v>69</v>
      </c>
      <c r="J7" s="110"/>
      <c r="K7" s="107"/>
      <c r="L7" s="109" t="s">
        <v>70</v>
      </c>
      <c r="M7" s="110"/>
      <c r="N7" s="107"/>
    </row>
    <row r="8" spans="1:14" ht="51.75" customHeight="1" thickBot="1">
      <c r="A8" s="92"/>
      <c r="B8" s="95"/>
      <c r="C8" s="111"/>
      <c r="D8" s="112"/>
      <c r="E8" s="108"/>
      <c r="F8" s="111"/>
      <c r="G8" s="112"/>
      <c r="H8" s="112"/>
      <c r="I8" s="111"/>
      <c r="J8" s="112"/>
      <c r="K8" s="108"/>
      <c r="L8" s="111"/>
      <c r="M8" s="112"/>
      <c r="N8" s="108"/>
    </row>
    <row r="9" spans="1:14" ht="15" customHeight="1">
      <c r="A9" s="92"/>
      <c r="B9" s="95"/>
      <c r="C9" s="113" t="s">
        <v>54</v>
      </c>
      <c r="D9" s="105" t="s">
        <v>55</v>
      </c>
      <c r="E9" s="107" t="s">
        <v>56</v>
      </c>
      <c r="F9" s="113" t="s">
        <v>54</v>
      </c>
      <c r="G9" s="105" t="s">
        <v>55</v>
      </c>
      <c r="H9" s="107" t="s">
        <v>56</v>
      </c>
      <c r="I9" s="113" t="s">
        <v>54</v>
      </c>
      <c r="J9" s="105" t="s">
        <v>55</v>
      </c>
      <c r="K9" s="107" t="s">
        <v>56</v>
      </c>
      <c r="L9" s="113" t="s">
        <v>54</v>
      </c>
      <c r="M9" s="105" t="s">
        <v>55</v>
      </c>
      <c r="N9" s="107" t="s">
        <v>56</v>
      </c>
    </row>
    <row r="10" spans="1:14" ht="44.25" customHeight="1" thickBot="1">
      <c r="A10" s="93"/>
      <c r="B10" s="96"/>
      <c r="C10" s="114"/>
      <c r="D10" s="106"/>
      <c r="E10" s="108"/>
      <c r="F10" s="114"/>
      <c r="G10" s="106"/>
      <c r="H10" s="108"/>
      <c r="I10" s="114"/>
      <c r="J10" s="106"/>
      <c r="K10" s="108"/>
      <c r="L10" s="114"/>
      <c r="M10" s="106"/>
      <c r="N10" s="108"/>
    </row>
    <row r="11" spans="1:14" ht="16.5" thickBot="1">
      <c r="A11" s="97" t="s">
        <v>2</v>
      </c>
      <c r="B11" s="98"/>
      <c r="C11" s="32">
        <v>37</v>
      </c>
      <c r="D11" s="37">
        <f t="shared" ref="D11:F11" si="0">+C11+1</f>
        <v>38</v>
      </c>
      <c r="E11" s="31">
        <f t="shared" si="0"/>
        <v>39</v>
      </c>
      <c r="F11" s="31">
        <f t="shared" si="0"/>
        <v>40</v>
      </c>
      <c r="G11" s="37">
        <f t="shared" ref="G11" si="1">+F11+1</f>
        <v>41</v>
      </c>
      <c r="H11" s="31">
        <f t="shared" ref="H11" si="2">+G11+1</f>
        <v>42</v>
      </c>
      <c r="I11" s="32">
        <f t="shared" ref="I11" si="3">+H11+1</f>
        <v>43</v>
      </c>
      <c r="J11" s="37">
        <f t="shared" ref="J11" si="4">+I11+1</f>
        <v>44</v>
      </c>
      <c r="K11" s="31">
        <f t="shared" ref="K11" si="5">+J11+1</f>
        <v>45</v>
      </c>
      <c r="L11" s="32">
        <f t="shared" ref="L11" si="6">+K11+1</f>
        <v>46</v>
      </c>
      <c r="M11" s="37">
        <f t="shared" ref="M11" si="7">+L11+1</f>
        <v>47</v>
      </c>
      <c r="N11" s="31">
        <f t="shared" ref="N11" si="8">+M11+1</f>
        <v>48</v>
      </c>
    </row>
    <row r="12" spans="1:14" ht="15.75">
      <c r="A12" s="1">
        <v>1</v>
      </c>
      <c r="B12" s="21" t="s">
        <v>3</v>
      </c>
      <c r="C12" s="38">
        <v>58504</v>
      </c>
      <c r="D12" s="38">
        <v>54643</v>
      </c>
      <c r="E12" s="51">
        <f t="shared" ref="E12:E41" si="9">+D12/C12</f>
        <v>0.93400451251196503</v>
      </c>
      <c r="F12" s="38">
        <f>C12+'4 óvoda'!L12+'4 óvoda'!I12+'4 óvoda'!F12+'4 óvoda'!C12+'3 óvoda'!L12+'3 óvoda'!I12</f>
        <v>315761</v>
      </c>
      <c r="G12" s="38">
        <f>D12+'4 óvoda'!M12+'4 óvoda'!J12+'4 óvoda'!G12+'4 óvoda'!D12+'3 óvoda'!M12+'3 óvoda'!J12</f>
        <v>305601</v>
      </c>
      <c r="H12" s="51">
        <f>G12/F12</f>
        <v>0.96782376544285076</v>
      </c>
      <c r="I12" s="38">
        <v>83786</v>
      </c>
      <c r="J12" s="38">
        <v>77082</v>
      </c>
      <c r="K12" s="51">
        <f>J12/I12</f>
        <v>0.91998663261165348</v>
      </c>
      <c r="L12" s="33">
        <v>32649</v>
      </c>
      <c r="M12" s="38">
        <v>30576</v>
      </c>
      <c r="N12" s="51">
        <f>M12/L12</f>
        <v>0.93650647799320041</v>
      </c>
    </row>
    <row r="13" spans="1:14" ht="15.75">
      <c r="A13" s="2">
        <v>2</v>
      </c>
      <c r="B13" s="15" t="s">
        <v>4</v>
      </c>
      <c r="C13" s="39">
        <v>14853</v>
      </c>
      <c r="D13" s="39">
        <v>13861</v>
      </c>
      <c r="E13" s="52">
        <f t="shared" si="9"/>
        <v>0.93321214569447253</v>
      </c>
      <c r="F13" s="39">
        <f>C13+'4 óvoda'!L13+'4 óvoda'!I13+'4 óvoda'!F13+'4 óvoda'!C13+'3 óvoda'!L13+'3 óvoda'!I13</f>
        <v>81985</v>
      </c>
      <c r="G13" s="39">
        <f>D13+'4 óvoda'!M13+'4 óvoda'!J13+'4 óvoda'!G13+'4 óvoda'!D13+'3 óvoda'!M13+'3 óvoda'!J13</f>
        <v>79287</v>
      </c>
      <c r="H13" s="52">
        <f t="shared" ref="H13:H65" si="10">G13/F13</f>
        <v>0.96709154113557361</v>
      </c>
      <c r="I13" s="39">
        <v>22454</v>
      </c>
      <c r="J13" s="39">
        <v>20605</v>
      </c>
      <c r="K13" s="52">
        <f t="shared" ref="K13:K65" si="11">J13/I13</f>
        <v>0.91765387013449717</v>
      </c>
      <c r="L13" s="62">
        <v>8813</v>
      </c>
      <c r="M13" s="39">
        <v>8243</v>
      </c>
      <c r="N13" s="52">
        <f t="shared" ref="N13:N65" si="12">M13/L13</f>
        <v>0.93532281856348576</v>
      </c>
    </row>
    <row r="14" spans="1:14" ht="15.75">
      <c r="A14" s="2">
        <v>3</v>
      </c>
      <c r="B14" s="22" t="s">
        <v>5</v>
      </c>
      <c r="C14" s="39">
        <v>21722</v>
      </c>
      <c r="D14" s="39">
        <v>22439</v>
      </c>
      <c r="E14" s="52">
        <f t="shared" si="9"/>
        <v>1.033008010312126</v>
      </c>
      <c r="F14" s="39">
        <f>C14+'4 óvoda'!L14+'4 óvoda'!I14+'4 óvoda'!F14+'4 óvoda'!C14+'3 óvoda'!L14+'3 óvoda'!I14</f>
        <v>152102</v>
      </c>
      <c r="G14" s="39">
        <f>D14+'4 óvoda'!M14+'4 óvoda'!J14+'4 óvoda'!G14+'4 óvoda'!D14+'3 óvoda'!M14+'3 óvoda'!J14</f>
        <v>152301</v>
      </c>
      <c r="H14" s="52">
        <f t="shared" si="10"/>
        <v>1.0013083325663041</v>
      </c>
      <c r="I14" s="39">
        <v>7092</v>
      </c>
      <c r="J14" s="39">
        <v>7416</v>
      </c>
      <c r="K14" s="52">
        <f t="shared" si="11"/>
        <v>1.0456852791878173</v>
      </c>
      <c r="L14" s="62">
        <v>12586</v>
      </c>
      <c r="M14" s="39">
        <v>11351</v>
      </c>
      <c r="N14" s="52">
        <f t="shared" si="12"/>
        <v>0.90187509931670107</v>
      </c>
    </row>
    <row r="15" spans="1:14" ht="15.75">
      <c r="A15" s="3">
        <v>4</v>
      </c>
      <c r="B15" s="23" t="s">
        <v>6</v>
      </c>
      <c r="C15" s="39">
        <v>388</v>
      </c>
      <c r="D15" s="39">
        <v>1675</v>
      </c>
      <c r="E15" s="52">
        <f t="shared" si="9"/>
        <v>4.3170103092783503</v>
      </c>
      <c r="F15" s="39">
        <f>C15+'4 óvoda'!L15+'4 óvoda'!I15+'4 óvoda'!F15+'4 óvoda'!C15+'3 óvoda'!L15+'3 óvoda'!I15</f>
        <v>1658</v>
      </c>
      <c r="G15" s="39">
        <f>D15+'4 óvoda'!M15+'4 óvoda'!J15+'4 óvoda'!G15+'4 óvoda'!D15+'3 óvoda'!M15+'3 óvoda'!J15</f>
        <v>7490</v>
      </c>
      <c r="H15" s="52">
        <f t="shared" si="10"/>
        <v>4.5174909529553675</v>
      </c>
      <c r="I15" s="39">
        <v>357</v>
      </c>
      <c r="J15" s="39">
        <v>1066</v>
      </c>
      <c r="K15" s="52">
        <f t="shared" si="11"/>
        <v>2.9859943977591037</v>
      </c>
      <c r="L15" s="63">
        <v>78</v>
      </c>
      <c r="M15" s="39">
        <v>151</v>
      </c>
      <c r="N15" s="52">
        <f t="shared" si="12"/>
        <v>1.9358974358974359</v>
      </c>
    </row>
    <row r="16" spans="1:14" ht="15.75">
      <c r="A16" s="2">
        <v>5</v>
      </c>
      <c r="B16" s="24" t="s">
        <v>7</v>
      </c>
      <c r="C16" s="34">
        <f t="shared" ref="C16:M16" si="13">SUM(C14:C15)</f>
        <v>22110</v>
      </c>
      <c r="D16" s="39">
        <f t="shared" si="13"/>
        <v>24114</v>
      </c>
      <c r="E16" s="52">
        <f t="shared" si="9"/>
        <v>1.0906377204884667</v>
      </c>
      <c r="F16" s="34">
        <f t="shared" si="13"/>
        <v>153760</v>
      </c>
      <c r="G16" s="39">
        <f t="shared" si="13"/>
        <v>159791</v>
      </c>
      <c r="H16" s="52">
        <f t="shared" si="10"/>
        <v>1.0392234651404786</v>
      </c>
      <c r="I16" s="34">
        <f t="shared" si="13"/>
        <v>7449</v>
      </c>
      <c r="J16" s="39">
        <f t="shared" si="13"/>
        <v>8482</v>
      </c>
      <c r="K16" s="52">
        <f t="shared" si="11"/>
        <v>1.13867633239361</v>
      </c>
      <c r="L16" s="34">
        <f t="shared" si="13"/>
        <v>12664</v>
      </c>
      <c r="M16" s="39">
        <f t="shared" si="13"/>
        <v>11502</v>
      </c>
      <c r="N16" s="52">
        <f t="shared" si="12"/>
        <v>0.90824384080859133</v>
      </c>
    </row>
    <row r="17" spans="1:14" ht="16.5" thickBot="1">
      <c r="A17" s="4">
        <v>6</v>
      </c>
      <c r="B17" s="16" t="s">
        <v>8</v>
      </c>
      <c r="C17" s="43">
        <v>14922</v>
      </c>
      <c r="D17" s="44">
        <v>14164</v>
      </c>
      <c r="E17" s="53">
        <f t="shared" si="9"/>
        <v>0.9492025197694679</v>
      </c>
      <c r="F17" s="43">
        <f>C17+'4 óvoda'!L17+'4 óvoda'!I17+'4 óvoda'!F17+'4 óvoda'!C17+'3 óvoda'!L17+'3 óvoda'!I17</f>
        <v>92314</v>
      </c>
      <c r="G17" s="44">
        <f>D17+'4 óvoda'!M17+'4 óvoda'!J17+'4 óvoda'!G17+'4 óvoda'!D17+'3 óvoda'!M17+'3 óvoda'!J17</f>
        <v>88446</v>
      </c>
      <c r="H17" s="53">
        <f t="shared" si="10"/>
        <v>0.95809952986545921</v>
      </c>
      <c r="I17" s="43">
        <v>0</v>
      </c>
      <c r="J17" s="44"/>
      <c r="K17" s="53"/>
      <c r="L17" s="43"/>
      <c r="M17" s="44"/>
      <c r="N17" s="53"/>
    </row>
    <row r="18" spans="1:14" ht="16.5" thickBot="1">
      <c r="A18" s="5">
        <v>7</v>
      </c>
      <c r="B18" s="20" t="s">
        <v>9</v>
      </c>
      <c r="C18" s="41">
        <f t="shared" ref="C18:M18" si="14">SUM(C12:C13,C16)</f>
        <v>95467</v>
      </c>
      <c r="D18" s="42">
        <f t="shared" si="14"/>
        <v>92618</v>
      </c>
      <c r="E18" s="54">
        <f t="shared" si="9"/>
        <v>0.97015722710465402</v>
      </c>
      <c r="F18" s="41">
        <f t="shared" si="14"/>
        <v>551506</v>
      </c>
      <c r="G18" s="42">
        <f t="shared" si="14"/>
        <v>544679</v>
      </c>
      <c r="H18" s="54">
        <f t="shared" si="10"/>
        <v>0.98762116821938473</v>
      </c>
      <c r="I18" s="41">
        <f t="shared" si="14"/>
        <v>113689</v>
      </c>
      <c r="J18" s="42">
        <f t="shared" si="14"/>
        <v>106169</v>
      </c>
      <c r="K18" s="54">
        <f t="shared" si="11"/>
        <v>0.93385463853143225</v>
      </c>
      <c r="L18" s="41">
        <f t="shared" si="14"/>
        <v>54126</v>
      </c>
      <c r="M18" s="42">
        <f t="shared" si="14"/>
        <v>50321</v>
      </c>
      <c r="N18" s="54">
        <f t="shared" si="12"/>
        <v>0.92970106787865348</v>
      </c>
    </row>
    <row r="19" spans="1:14" ht="15.75">
      <c r="A19" s="6">
        <v>8</v>
      </c>
      <c r="B19" s="13" t="s">
        <v>10</v>
      </c>
      <c r="C19" s="33"/>
      <c r="D19" s="38"/>
      <c r="E19" s="51"/>
      <c r="F19" s="33">
        <f>C19+'4 óvoda'!L19+'4 óvoda'!I19+'4 óvoda'!F19+'4 óvoda'!C19+'3 óvoda'!L19+'3 óvoda'!I19</f>
        <v>0</v>
      </c>
      <c r="G19" s="38">
        <f>D19+'4 óvoda'!M19+'4 óvoda'!J19+'4 óvoda'!G19+'4 óvoda'!D19+'3 óvoda'!M19+'3 óvoda'!J19</f>
        <v>0</v>
      </c>
      <c r="H19" s="51"/>
      <c r="I19" s="33"/>
      <c r="J19" s="38"/>
      <c r="K19" s="51"/>
      <c r="L19" s="33"/>
      <c r="M19" s="38"/>
      <c r="N19" s="51"/>
    </row>
    <row r="20" spans="1:14" ht="15.75">
      <c r="A20" s="2">
        <v>9</v>
      </c>
      <c r="B20" s="15" t="s">
        <v>11</v>
      </c>
      <c r="C20" s="34"/>
      <c r="D20" s="39"/>
      <c r="E20" s="52"/>
      <c r="F20" s="34">
        <f>C20+'4 óvoda'!L20+'4 óvoda'!I20+'4 óvoda'!F20+'4 óvoda'!C20+'3 óvoda'!L20+'3 óvoda'!I20</f>
        <v>0</v>
      </c>
      <c r="G20" s="39">
        <f>D20+'4 óvoda'!M20+'4 óvoda'!J20+'4 óvoda'!G20+'4 óvoda'!D20+'3 óvoda'!M20+'3 óvoda'!J20</f>
        <v>0</v>
      </c>
      <c r="H20" s="52"/>
      <c r="I20" s="34"/>
      <c r="J20" s="39"/>
      <c r="K20" s="52"/>
      <c r="L20" s="34"/>
      <c r="M20" s="39"/>
      <c r="N20" s="52"/>
    </row>
    <row r="21" spans="1:14" ht="15.75">
      <c r="A21" s="6">
        <v>10</v>
      </c>
      <c r="B21" s="13" t="s">
        <v>12</v>
      </c>
      <c r="C21" s="34"/>
      <c r="D21" s="39"/>
      <c r="E21" s="52"/>
      <c r="F21" s="34">
        <f>C21+'4 óvoda'!L21+'4 óvoda'!I21+'4 óvoda'!F21+'4 óvoda'!C21+'3 óvoda'!L21+'3 óvoda'!I21</f>
        <v>0</v>
      </c>
      <c r="G21" s="39">
        <f>D21+'4 óvoda'!M21+'4 óvoda'!J21+'4 óvoda'!G21+'4 óvoda'!D21+'3 óvoda'!M21+'3 óvoda'!J21</f>
        <v>0</v>
      </c>
      <c r="H21" s="52"/>
      <c r="I21" s="34"/>
      <c r="J21" s="39"/>
      <c r="K21" s="52"/>
      <c r="L21" s="34"/>
      <c r="M21" s="39"/>
      <c r="N21" s="52"/>
    </row>
    <row r="22" spans="1:14" ht="15.75">
      <c r="A22" s="2">
        <v>11</v>
      </c>
      <c r="B22" s="25" t="s">
        <v>57</v>
      </c>
      <c r="C22" s="34"/>
      <c r="D22" s="39"/>
      <c r="E22" s="52"/>
      <c r="F22" s="34">
        <f>C22+'4 óvoda'!L22+'4 óvoda'!I22+'4 óvoda'!F22+'4 óvoda'!C22+'3 óvoda'!L22+'3 óvoda'!I22</f>
        <v>0</v>
      </c>
      <c r="G22" s="39">
        <f>D22+'4 óvoda'!M22+'4 óvoda'!J22+'4 óvoda'!G22+'4 óvoda'!D22+'3 óvoda'!M22+'3 óvoda'!J22</f>
        <v>0</v>
      </c>
      <c r="H22" s="52"/>
      <c r="I22" s="34"/>
      <c r="J22" s="39"/>
      <c r="K22" s="52"/>
      <c r="L22" s="34"/>
      <c r="M22" s="39"/>
      <c r="N22" s="52"/>
    </row>
    <row r="23" spans="1:14" ht="16.5" thickBot="1">
      <c r="A23" s="1">
        <v>12</v>
      </c>
      <c r="B23" s="26" t="s">
        <v>58</v>
      </c>
      <c r="C23" s="35"/>
      <c r="D23" s="40"/>
      <c r="E23" s="55"/>
      <c r="F23" s="35">
        <f>C23+'4 óvoda'!L23+'4 óvoda'!I23+'4 óvoda'!F23+'4 óvoda'!C23+'3 óvoda'!L23+'3 óvoda'!I23</f>
        <v>0</v>
      </c>
      <c r="G23" s="40">
        <f>D23+'4 óvoda'!M23+'4 óvoda'!J23+'4 óvoda'!G23+'4 óvoda'!D23+'3 óvoda'!M23+'3 óvoda'!J23</f>
        <v>0</v>
      </c>
      <c r="H23" s="55"/>
      <c r="I23" s="35"/>
      <c r="J23" s="40"/>
      <c r="K23" s="55"/>
      <c r="L23" s="35"/>
      <c r="M23" s="40"/>
      <c r="N23" s="55"/>
    </row>
    <row r="24" spans="1:14" ht="16.5" thickBot="1">
      <c r="A24" s="5">
        <v>13</v>
      </c>
      <c r="B24" s="27" t="s">
        <v>13</v>
      </c>
      <c r="C24" s="41">
        <f t="shared" ref="C24:M24" si="15">SUM(C19:C23)</f>
        <v>0</v>
      </c>
      <c r="D24" s="42">
        <f t="shared" si="15"/>
        <v>0</v>
      </c>
      <c r="E24" s="54"/>
      <c r="F24" s="41">
        <f t="shared" si="15"/>
        <v>0</v>
      </c>
      <c r="G24" s="42">
        <f t="shared" si="15"/>
        <v>0</v>
      </c>
      <c r="H24" s="54"/>
      <c r="I24" s="41">
        <f t="shared" si="15"/>
        <v>0</v>
      </c>
      <c r="J24" s="42">
        <f t="shared" si="15"/>
        <v>0</v>
      </c>
      <c r="K24" s="54"/>
      <c r="L24" s="41">
        <f t="shared" si="15"/>
        <v>0</v>
      </c>
      <c r="M24" s="42">
        <f t="shared" si="15"/>
        <v>0</v>
      </c>
      <c r="N24" s="54"/>
    </row>
    <row r="25" spans="1:14" ht="15.75">
      <c r="A25" s="6">
        <v>14</v>
      </c>
      <c r="B25" s="13" t="s">
        <v>14</v>
      </c>
      <c r="C25" s="33"/>
      <c r="D25" s="38"/>
      <c r="E25" s="51"/>
      <c r="F25" s="33">
        <f>C25+'4 óvoda'!L25+'4 óvoda'!I25+'4 óvoda'!F25+'4 óvoda'!C25+'3 óvoda'!L25+'3 óvoda'!I25</f>
        <v>0</v>
      </c>
      <c r="G25" s="38">
        <f>D25+'4 óvoda'!M25+'4 óvoda'!J25+'4 óvoda'!G25+'4 óvoda'!D25+'3 óvoda'!M25+'3 óvoda'!J25</f>
        <v>0</v>
      </c>
      <c r="H25" s="51"/>
      <c r="I25" s="33"/>
      <c r="J25" s="38"/>
      <c r="K25" s="51"/>
      <c r="L25" s="33"/>
      <c r="M25" s="38"/>
      <c r="N25" s="51"/>
    </row>
    <row r="26" spans="1:14" ht="15.75">
      <c r="A26" s="2">
        <v>15</v>
      </c>
      <c r="B26" s="15" t="s">
        <v>15</v>
      </c>
      <c r="C26" s="34"/>
      <c r="D26" s="39"/>
      <c r="E26" s="52"/>
      <c r="F26" s="34">
        <f>C26+'4 óvoda'!L26+'4 óvoda'!I26+'4 óvoda'!F26+'4 óvoda'!C26+'3 óvoda'!L26+'3 óvoda'!I26</f>
        <v>0</v>
      </c>
      <c r="G26" s="39">
        <f>D26+'4 óvoda'!M26+'4 óvoda'!J26+'4 óvoda'!G26+'4 óvoda'!D26+'3 óvoda'!M26+'3 óvoda'!J26</f>
        <v>0</v>
      </c>
      <c r="H26" s="52"/>
      <c r="I26" s="34"/>
      <c r="J26" s="39"/>
      <c r="K26" s="52"/>
      <c r="L26" s="34"/>
      <c r="M26" s="39"/>
      <c r="N26" s="52"/>
    </row>
    <row r="27" spans="1:14" ht="15.75">
      <c r="A27" s="6">
        <v>16</v>
      </c>
      <c r="B27" s="13" t="s">
        <v>79</v>
      </c>
      <c r="C27" s="34"/>
      <c r="D27" s="39"/>
      <c r="E27" s="52"/>
      <c r="F27" s="34">
        <f>C27+'4 óvoda'!L27+'4 óvoda'!I27+'4 óvoda'!F27+'4 óvoda'!C27+'3 óvoda'!L27+'3 óvoda'!I27</f>
        <v>0</v>
      </c>
      <c r="G27" s="39">
        <f>D27+'4 óvoda'!M27+'4 óvoda'!J27+'4 óvoda'!G27+'4 óvoda'!D27+'3 óvoda'!M27+'3 óvoda'!J27</f>
        <v>0</v>
      </c>
      <c r="H27" s="52"/>
      <c r="I27" s="34"/>
      <c r="J27" s="39"/>
      <c r="K27" s="52"/>
      <c r="L27" s="34"/>
      <c r="M27" s="39"/>
      <c r="N27" s="52"/>
    </row>
    <row r="28" spans="1:14" ht="15.75">
      <c r="A28" s="2">
        <v>17</v>
      </c>
      <c r="B28" s="28" t="s">
        <v>16</v>
      </c>
      <c r="C28" s="34">
        <v>0</v>
      </c>
      <c r="D28" s="39"/>
      <c r="E28" s="52"/>
      <c r="F28" s="34">
        <f>C28+'4 óvoda'!L28+'4 óvoda'!I28+'4 óvoda'!F28+'4 óvoda'!C28+'3 óvoda'!L28+'3 óvoda'!I28</f>
        <v>0</v>
      </c>
      <c r="G28" s="39">
        <f>D28+'4 óvoda'!M28+'4 óvoda'!J28+'4 óvoda'!G28+'4 óvoda'!D28+'3 óvoda'!M28+'3 óvoda'!J28</f>
        <v>0</v>
      </c>
      <c r="H28" s="52"/>
      <c r="I28" s="34"/>
      <c r="J28" s="39"/>
      <c r="K28" s="52"/>
      <c r="L28" s="34">
        <v>1549</v>
      </c>
      <c r="M28" s="39">
        <v>1420</v>
      </c>
      <c r="N28" s="52"/>
    </row>
    <row r="29" spans="1:14" ht="16.5" thickBot="1">
      <c r="A29" s="8">
        <v>18</v>
      </c>
      <c r="B29" s="29" t="s">
        <v>17</v>
      </c>
      <c r="C29" s="35"/>
      <c r="D29" s="40"/>
      <c r="E29" s="55"/>
      <c r="F29" s="35">
        <f>C29+'4 óvoda'!L29+'4 óvoda'!I29+'4 óvoda'!F29+'4 óvoda'!C29+'3 óvoda'!L29+'3 óvoda'!I29</f>
        <v>0</v>
      </c>
      <c r="G29" s="40">
        <f>D29+'4 óvoda'!M29+'4 óvoda'!J29+'4 óvoda'!G29+'4 óvoda'!D29+'3 óvoda'!M29+'3 óvoda'!J29</f>
        <v>0</v>
      </c>
      <c r="H29" s="55"/>
      <c r="I29" s="35"/>
      <c r="J29" s="40"/>
      <c r="K29" s="55"/>
      <c r="L29" s="35"/>
      <c r="M29" s="40"/>
      <c r="N29" s="55"/>
    </row>
    <row r="30" spans="1:14" ht="15.75">
      <c r="A30" s="6">
        <v>19</v>
      </c>
      <c r="B30" s="13" t="s">
        <v>18</v>
      </c>
      <c r="C30" s="33"/>
      <c r="D30" s="38"/>
      <c r="E30" s="51"/>
      <c r="F30" s="33"/>
      <c r="G30" s="38"/>
      <c r="H30" s="51"/>
      <c r="I30" s="33"/>
      <c r="J30" s="38"/>
      <c r="K30" s="51"/>
      <c r="L30" s="33"/>
      <c r="M30" s="38"/>
      <c r="N30" s="51"/>
    </row>
    <row r="31" spans="1:14" ht="16.5" thickBot="1">
      <c r="A31" s="3">
        <v>20</v>
      </c>
      <c r="B31" s="24" t="s">
        <v>19</v>
      </c>
      <c r="C31" s="35"/>
      <c r="D31" s="40"/>
      <c r="E31" s="55"/>
      <c r="F31" s="35"/>
      <c r="G31" s="40"/>
      <c r="H31" s="55"/>
      <c r="I31" s="35"/>
      <c r="J31" s="40"/>
      <c r="K31" s="55"/>
      <c r="L31" s="35"/>
      <c r="M31" s="40"/>
      <c r="N31" s="55"/>
    </row>
    <row r="32" spans="1:14" ht="16.5" thickBot="1">
      <c r="A32" s="5">
        <v>21</v>
      </c>
      <c r="B32" s="20" t="s">
        <v>20</v>
      </c>
      <c r="C32" s="41">
        <f t="shared" ref="C32:M32" si="16">SUM(C30:C31)</f>
        <v>0</v>
      </c>
      <c r="D32" s="42">
        <f t="shared" si="16"/>
        <v>0</v>
      </c>
      <c r="E32" s="54"/>
      <c r="F32" s="41">
        <f t="shared" si="16"/>
        <v>0</v>
      </c>
      <c r="G32" s="42">
        <f t="shared" si="16"/>
        <v>0</v>
      </c>
      <c r="H32" s="54"/>
      <c r="I32" s="41">
        <f t="shared" si="16"/>
        <v>0</v>
      </c>
      <c r="J32" s="42">
        <f t="shared" si="16"/>
        <v>0</v>
      </c>
      <c r="K32" s="54"/>
      <c r="L32" s="41">
        <f t="shared" si="16"/>
        <v>0</v>
      </c>
      <c r="M32" s="42">
        <f t="shared" si="16"/>
        <v>0</v>
      </c>
      <c r="N32" s="54"/>
    </row>
    <row r="33" spans="1:14" ht="15.75">
      <c r="A33" s="7">
        <v>22</v>
      </c>
      <c r="B33" s="24" t="s">
        <v>21</v>
      </c>
      <c r="C33" s="33"/>
      <c r="D33" s="38"/>
      <c r="E33" s="51"/>
      <c r="F33" s="33">
        <f>C33+'4 óvoda'!L33+'4 óvoda'!I33+'4 óvoda'!F33+'4 óvoda'!C33+'3 óvoda'!L33+'3 óvoda'!I33</f>
        <v>0</v>
      </c>
      <c r="G33" s="38">
        <f>D33+'4 óvoda'!M33+'4 óvoda'!J33+'4 óvoda'!G33+'4 óvoda'!D33+'3 óvoda'!M33+'3 óvoda'!J33</f>
        <v>0</v>
      </c>
      <c r="H33" s="51"/>
      <c r="I33" s="33"/>
      <c r="J33" s="38"/>
      <c r="K33" s="51"/>
      <c r="L33" s="33"/>
      <c r="M33" s="38"/>
      <c r="N33" s="51"/>
    </row>
    <row r="34" spans="1:14" ht="15.75">
      <c r="A34" s="6">
        <v>23</v>
      </c>
      <c r="B34" s="15" t="s">
        <v>22</v>
      </c>
      <c r="C34" s="34"/>
      <c r="D34" s="39"/>
      <c r="E34" s="52"/>
      <c r="F34" s="34">
        <f>C34+'4 óvoda'!L34+'4 óvoda'!I34+'4 óvoda'!F34+'4 óvoda'!C34+'3 óvoda'!L34+'3 óvoda'!I34</f>
        <v>0</v>
      </c>
      <c r="G34" s="39">
        <f>D34+'4 óvoda'!M34+'4 óvoda'!J34+'4 óvoda'!G34+'4 óvoda'!D34+'3 óvoda'!M34+'3 óvoda'!J34</f>
        <v>0</v>
      </c>
      <c r="H34" s="52"/>
      <c r="I34" s="34"/>
      <c r="J34" s="39"/>
      <c r="K34" s="52"/>
      <c r="L34" s="34"/>
      <c r="M34" s="39"/>
      <c r="N34" s="52"/>
    </row>
    <row r="35" spans="1:14" ht="16.5" thickBot="1">
      <c r="A35" s="2">
        <v>24</v>
      </c>
      <c r="B35" s="15" t="s">
        <v>23</v>
      </c>
      <c r="C35" s="35"/>
      <c r="D35" s="40"/>
      <c r="E35" s="55"/>
      <c r="F35" s="35">
        <f>C35+'4 óvoda'!L35+'4 óvoda'!I35+'4 óvoda'!F35+'4 óvoda'!C35+'3 óvoda'!L35+'3 óvoda'!I35</f>
        <v>0</v>
      </c>
      <c r="G35" s="40">
        <f>D35+'4 óvoda'!M35+'4 óvoda'!J35+'4 óvoda'!G35+'4 óvoda'!D35+'3 óvoda'!M35+'3 óvoda'!J35</f>
        <v>0</v>
      </c>
      <c r="H35" s="55"/>
      <c r="I35" s="35"/>
      <c r="J35" s="40"/>
      <c r="K35" s="55"/>
      <c r="L35" s="35"/>
      <c r="M35" s="40"/>
      <c r="N35" s="55"/>
    </row>
    <row r="36" spans="1:14" ht="16.5" thickBot="1">
      <c r="A36" s="5">
        <v>25</v>
      </c>
      <c r="B36" s="20" t="s">
        <v>59</v>
      </c>
      <c r="C36" s="41">
        <f>SUM(C18,C24,C25:C29,C32,C33:C35)</f>
        <v>95467</v>
      </c>
      <c r="D36" s="42">
        <f>SUM(D18,D24,D25:D29,D32,D33:D35)</f>
        <v>92618</v>
      </c>
      <c r="E36" s="54">
        <f t="shared" si="9"/>
        <v>0.97015722710465402</v>
      </c>
      <c r="F36" s="41">
        <f>SUM(F18,F24,F25:F29,F32,F33:F35)</f>
        <v>551506</v>
      </c>
      <c r="G36" s="42">
        <f>SUM(G18,G24,G25:G29,G32,G33:G35)</f>
        <v>544679</v>
      </c>
      <c r="H36" s="54">
        <f t="shared" si="10"/>
        <v>0.98762116821938473</v>
      </c>
      <c r="I36" s="41">
        <f>SUM(I18,I24,I25:I29,I32,I33:I35)</f>
        <v>113689</v>
      </c>
      <c r="J36" s="42">
        <f>SUM(J18,J24,J25:J29,J32,J33:J35)</f>
        <v>106169</v>
      </c>
      <c r="K36" s="54">
        <f t="shared" si="11"/>
        <v>0.93385463853143225</v>
      </c>
      <c r="L36" s="41">
        <f>SUM(L18,L24,L25:L29,L32,L33:L35)</f>
        <v>55675</v>
      </c>
      <c r="M36" s="42">
        <f>SUM(M18,M24,M25:M29,M32,M33:M35)</f>
        <v>51741</v>
      </c>
      <c r="N36" s="54">
        <f t="shared" si="12"/>
        <v>0.92933991917377634</v>
      </c>
    </row>
    <row r="37" spans="1:14" ht="15.75">
      <c r="A37" s="7">
        <v>26</v>
      </c>
      <c r="B37" s="30" t="s">
        <v>42</v>
      </c>
      <c r="C37" s="33"/>
      <c r="D37" s="38"/>
      <c r="E37" s="51"/>
      <c r="F37" s="33">
        <f>C37+'4 óvoda'!L37+'4 óvoda'!I37+'4 óvoda'!F37+'4 óvoda'!C37+'3 óvoda'!L37+'3 óvoda'!I37</f>
        <v>0</v>
      </c>
      <c r="G37" s="38">
        <f>D37+'4 óvoda'!M37+'4 óvoda'!J37+'4 óvoda'!G37+'4 óvoda'!D37+'3 óvoda'!M37+'3 óvoda'!J37</f>
        <v>0</v>
      </c>
      <c r="H37" s="51"/>
      <c r="I37" s="33"/>
      <c r="J37" s="38"/>
      <c r="K37" s="51"/>
      <c r="L37" s="33"/>
      <c r="M37" s="38"/>
      <c r="N37" s="51"/>
    </row>
    <row r="38" spans="1:14" ht="15.75">
      <c r="A38" s="6">
        <v>27</v>
      </c>
      <c r="B38" s="13" t="s">
        <v>24</v>
      </c>
      <c r="C38" s="34"/>
      <c r="D38" s="39"/>
      <c r="E38" s="52"/>
      <c r="F38" s="34">
        <f>C38+'4 óvoda'!L38+'4 óvoda'!I38+'4 óvoda'!F38+'4 óvoda'!C38+'3 óvoda'!L38+'3 óvoda'!I38</f>
        <v>0</v>
      </c>
      <c r="G38" s="39">
        <f>D38+'4 óvoda'!M38+'4 óvoda'!J38+'4 óvoda'!G38+'4 óvoda'!D38+'3 óvoda'!M38+'3 óvoda'!J38</f>
        <v>0</v>
      </c>
      <c r="H38" s="52"/>
      <c r="I38" s="34"/>
      <c r="J38" s="39"/>
      <c r="K38" s="52"/>
      <c r="L38" s="34"/>
      <c r="M38" s="39"/>
      <c r="N38" s="52"/>
    </row>
    <row r="39" spans="1:14" ht="16.5" thickBot="1">
      <c r="A39" s="3">
        <v>28</v>
      </c>
      <c r="B39" s="24" t="s">
        <v>25</v>
      </c>
      <c r="C39" s="35"/>
      <c r="D39" s="40"/>
      <c r="E39" s="55"/>
      <c r="F39" s="35">
        <f>C39+'4 óvoda'!L39+'4 óvoda'!I39+'4 óvoda'!F39+'4 óvoda'!C39+'3 óvoda'!L39+'3 óvoda'!I39</f>
        <v>0</v>
      </c>
      <c r="G39" s="40">
        <f>D39+'4 óvoda'!M39+'4 óvoda'!J39+'4 óvoda'!G39+'4 óvoda'!D39+'3 óvoda'!M39+'3 óvoda'!J39</f>
        <v>0</v>
      </c>
      <c r="H39" s="55"/>
      <c r="I39" s="35"/>
      <c r="J39" s="40"/>
      <c r="K39" s="55"/>
      <c r="L39" s="35"/>
      <c r="M39" s="40"/>
      <c r="N39" s="55"/>
    </row>
    <row r="40" spans="1:14" ht="16.5" thickBot="1">
      <c r="A40" s="5">
        <v>29</v>
      </c>
      <c r="B40" s="20" t="s">
        <v>60</v>
      </c>
      <c r="C40" s="41">
        <f t="shared" ref="C40:M40" si="17">SUM(C37:C39)</f>
        <v>0</v>
      </c>
      <c r="D40" s="42">
        <f t="shared" si="17"/>
        <v>0</v>
      </c>
      <c r="E40" s="54"/>
      <c r="F40" s="41">
        <f t="shared" si="17"/>
        <v>0</v>
      </c>
      <c r="G40" s="42">
        <f t="shared" si="17"/>
        <v>0</v>
      </c>
      <c r="H40" s="54"/>
      <c r="I40" s="41">
        <f t="shared" si="17"/>
        <v>0</v>
      </c>
      <c r="J40" s="42">
        <f t="shared" si="17"/>
        <v>0</v>
      </c>
      <c r="K40" s="54"/>
      <c r="L40" s="41">
        <f t="shared" si="17"/>
        <v>0</v>
      </c>
      <c r="M40" s="42">
        <f t="shared" si="17"/>
        <v>0</v>
      </c>
      <c r="N40" s="54"/>
    </row>
    <row r="41" spans="1:14" ht="16.5" thickBot="1">
      <c r="A41" s="99" t="s">
        <v>61</v>
      </c>
      <c r="B41" s="100"/>
      <c r="C41" s="45">
        <f>C36+C40</f>
        <v>95467</v>
      </c>
      <c r="D41" s="46">
        <f t="shared" ref="D41:M41" si="18">SUM(D36,D40)</f>
        <v>92618</v>
      </c>
      <c r="E41" s="56">
        <f t="shared" si="9"/>
        <v>0.97015722710465402</v>
      </c>
      <c r="F41" s="45">
        <f t="shared" si="18"/>
        <v>551506</v>
      </c>
      <c r="G41" s="46">
        <f t="shared" si="18"/>
        <v>544679</v>
      </c>
      <c r="H41" s="56">
        <f t="shared" si="10"/>
        <v>0.98762116821938473</v>
      </c>
      <c r="I41" s="45">
        <f t="shared" si="18"/>
        <v>113689</v>
      </c>
      <c r="J41" s="46">
        <f t="shared" si="18"/>
        <v>106169</v>
      </c>
      <c r="K41" s="56">
        <f t="shared" si="11"/>
        <v>0.93385463853143225</v>
      </c>
      <c r="L41" s="45">
        <f t="shared" si="18"/>
        <v>55675</v>
      </c>
      <c r="M41" s="46">
        <f t="shared" si="18"/>
        <v>51741</v>
      </c>
      <c r="N41" s="56">
        <f t="shared" si="12"/>
        <v>0.92933991917377634</v>
      </c>
    </row>
    <row r="42" spans="1:14" ht="29.25" customHeight="1" thickTop="1" thickBot="1">
      <c r="A42" s="101" t="s">
        <v>26</v>
      </c>
      <c r="B42" s="102"/>
      <c r="C42" s="47"/>
      <c r="D42" s="48"/>
      <c r="E42" s="57"/>
      <c r="F42" s="47"/>
      <c r="G42" s="48"/>
      <c r="H42" s="57"/>
      <c r="I42" s="47"/>
      <c r="J42" s="48"/>
      <c r="K42" s="57"/>
      <c r="L42" s="47"/>
      <c r="M42" s="48"/>
      <c r="N42" s="57"/>
    </row>
    <row r="43" spans="1:14" ht="15.75">
      <c r="A43" s="6">
        <v>30</v>
      </c>
      <c r="B43" s="12" t="s">
        <v>63</v>
      </c>
      <c r="C43" s="33"/>
      <c r="D43" s="38"/>
      <c r="E43" s="51"/>
      <c r="F43" s="33">
        <f>C43+'4 óvoda'!L43+'4 óvoda'!I43+'4 óvoda'!F43+'4 óvoda'!C43+'3 óvoda'!L43+'3 óvoda'!I43</f>
        <v>0</v>
      </c>
      <c r="G43" s="38">
        <f>D43+'4 óvoda'!M43+'4 óvoda'!J43+'4 óvoda'!G43+'4 óvoda'!D43+'3 óvoda'!M43+'3 óvoda'!J43</f>
        <v>0</v>
      </c>
      <c r="H43" s="51"/>
      <c r="I43" s="33"/>
      <c r="J43" s="38"/>
      <c r="K43" s="51"/>
      <c r="L43" s="33"/>
      <c r="M43" s="38"/>
      <c r="N43" s="51"/>
    </row>
    <row r="44" spans="1:14" ht="15.75">
      <c r="A44" s="6">
        <v>31</v>
      </c>
      <c r="B44" s="14" t="s">
        <v>62</v>
      </c>
      <c r="C44" s="33">
        <v>3495</v>
      </c>
      <c r="D44" s="38">
        <v>5482</v>
      </c>
      <c r="E44" s="51">
        <f t="shared" ref="E44:E65" si="19">+D44/C44</f>
        <v>1.5685264663805436</v>
      </c>
      <c r="F44" s="33">
        <f>C44+'4 óvoda'!L44+'4 óvoda'!I44+'4 óvoda'!F44+'4 óvoda'!C44+'3 óvoda'!L44+'3 óvoda'!I44</f>
        <v>22498</v>
      </c>
      <c r="G44" s="38">
        <f>D44+'4 óvoda'!M44+'4 óvoda'!J44+'4 óvoda'!G44+'4 óvoda'!D44+'3 óvoda'!M44+'3 óvoda'!J44</f>
        <v>38421</v>
      </c>
      <c r="H44" s="51">
        <f t="shared" si="10"/>
        <v>1.7077518001600143</v>
      </c>
      <c r="I44" s="33">
        <v>2500</v>
      </c>
      <c r="J44" s="38">
        <v>2292</v>
      </c>
      <c r="K44" s="51"/>
      <c r="L44" s="33"/>
      <c r="M44" s="38"/>
      <c r="N44" s="51"/>
    </row>
    <row r="45" spans="1:14" ht="15.75">
      <c r="A45" s="6">
        <v>32</v>
      </c>
      <c r="B45" s="14" t="s">
        <v>64</v>
      </c>
      <c r="C45" s="33"/>
      <c r="D45" s="38"/>
      <c r="E45" s="51"/>
      <c r="F45" s="33">
        <f>C45+'4 óvoda'!L45+'4 óvoda'!I45+'4 óvoda'!F45+'4 óvoda'!C45+'3 óvoda'!L45+'3 óvoda'!I45</f>
        <v>0</v>
      </c>
      <c r="G45" s="38">
        <f>D45+'4 óvoda'!M45+'4 óvoda'!J45+'4 óvoda'!G45+'4 óvoda'!D45+'3 óvoda'!M45+'3 óvoda'!J45</f>
        <v>0</v>
      </c>
      <c r="H45" s="51"/>
      <c r="I45" s="33"/>
      <c r="J45" s="38"/>
      <c r="K45" s="51"/>
      <c r="L45" s="33"/>
      <c r="M45" s="38"/>
      <c r="N45" s="51"/>
    </row>
    <row r="46" spans="1:14" ht="15.75">
      <c r="A46" s="6">
        <v>33</v>
      </c>
      <c r="B46" s="13" t="s">
        <v>27</v>
      </c>
      <c r="C46" s="34"/>
      <c r="D46" s="39"/>
      <c r="E46" s="52"/>
      <c r="F46" s="34">
        <f>C46+'4 óvoda'!L46+'4 óvoda'!I46+'4 óvoda'!F46+'4 óvoda'!C46+'3 óvoda'!L46+'3 óvoda'!I46</f>
        <v>0</v>
      </c>
      <c r="G46" s="39">
        <f>D46+'4 óvoda'!M46+'4 óvoda'!J46+'4 óvoda'!G46+'4 óvoda'!D46+'3 óvoda'!M46+'3 óvoda'!J46</f>
        <v>0</v>
      </c>
      <c r="H46" s="52"/>
      <c r="I46" s="34"/>
      <c r="J46" s="39"/>
      <c r="K46" s="52"/>
      <c r="L46" s="34"/>
      <c r="M46" s="39"/>
      <c r="N46" s="52"/>
    </row>
    <row r="47" spans="1:14" ht="31.5">
      <c r="A47" s="6">
        <v>34</v>
      </c>
      <c r="B47" s="14" t="s">
        <v>28</v>
      </c>
      <c r="C47" s="34"/>
      <c r="D47" s="39"/>
      <c r="E47" s="52"/>
      <c r="F47" s="34">
        <f>C47+'4 óvoda'!L47+'4 óvoda'!I47+'4 óvoda'!F47+'4 óvoda'!C47+'3 óvoda'!L47+'3 óvoda'!I47</f>
        <v>0</v>
      </c>
      <c r="G47" s="39">
        <f>D47+'4 óvoda'!M47+'4 óvoda'!J47+'4 óvoda'!G47+'4 óvoda'!D47+'3 óvoda'!M47+'3 óvoda'!J47</f>
        <v>0</v>
      </c>
      <c r="H47" s="52"/>
      <c r="I47" s="34"/>
      <c r="J47" s="39"/>
      <c r="K47" s="52"/>
      <c r="L47" s="34"/>
      <c r="M47" s="39"/>
      <c r="N47" s="52"/>
    </row>
    <row r="48" spans="1:14" ht="15.75">
      <c r="A48" s="6">
        <v>35</v>
      </c>
      <c r="B48" s="15" t="s">
        <v>29</v>
      </c>
      <c r="C48" s="34">
        <v>91972</v>
      </c>
      <c r="D48" s="39">
        <v>87136</v>
      </c>
      <c r="E48" s="52">
        <f t="shared" si="19"/>
        <v>0.94741877962858256</v>
      </c>
      <c r="F48" s="34">
        <f>C48+'4 óvoda'!L48+'4 óvoda'!I48+'4 óvoda'!F48+'4 óvoda'!C48+'3 óvoda'!L48+'3 óvoda'!I48</f>
        <v>529008</v>
      </c>
      <c r="G48" s="39">
        <f>D48+'4 óvoda'!M48+'4 óvoda'!J48+'4 óvoda'!G48+'4 óvoda'!D48+'3 óvoda'!M48+'3 óvoda'!J48</f>
        <v>506258</v>
      </c>
      <c r="H48" s="52">
        <f t="shared" si="10"/>
        <v>0.95699497928197685</v>
      </c>
      <c r="I48" s="34">
        <v>111189</v>
      </c>
      <c r="J48" s="39">
        <v>103877</v>
      </c>
      <c r="K48" s="52">
        <f t="shared" si="11"/>
        <v>0.93423809909253608</v>
      </c>
      <c r="L48" s="34">
        <v>55675</v>
      </c>
      <c r="M48" s="39">
        <v>51741</v>
      </c>
      <c r="N48" s="52">
        <f t="shared" si="12"/>
        <v>0.92933991917377634</v>
      </c>
    </row>
    <row r="49" spans="1:14" ht="15.75">
      <c r="A49" s="6">
        <v>36</v>
      </c>
      <c r="B49" s="15" t="s">
        <v>30</v>
      </c>
      <c r="C49" s="34"/>
      <c r="D49" s="39"/>
      <c r="E49" s="52"/>
      <c r="F49" s="34">
        <f>C49+'4 óvoda'!L49+'4 óvoda'!I49+'4 óvoda'!F49+'4 óvoda'!C49+'3 óvoda'!L49+'3 óvoda'!I49</f>
        <v>0</v>
      </c>
      <c r="G49" s="39">
        <f>D49+'4 óvoda'!M49+'4 óvoda'!J49+'4 óvoda'!G49+'4 óvoda'!D49+'3 óvoda'!M49+'3 óvoda'!J49</f>
        <v>0</v>
      </c>
      <c r="H49" s="52"/>
      <c r="I49" s="34"/>
      <c r="J49" s="39"/>
      <c r="K49" s="52"/>
      <c r="L49" s="34"/>
      <c r="M49" s="39"/>
      <c r="N49" s="52"/>
    </row>
    <row r="50" spans="1:14" ht="15.75">
      <c r="A50" s="6">
        <v>37</v>
      </c>
      <c r="B50" s="15" t="s">
        <v>31</v>
      </c>
      <c r="C50" s="34"/>
      <c r="D50" s="39"/>
      <c r="E50" s="52"/>
      <c r="F50" s="34">
        <f>C50+'4 óvoda'!L50+'4 óvoda'!I50+'4 óvoda'!F50+'4 óvoda'!C50+'3 óvoda'!L50+'3 óvoda'!I50</f>
        <v>0</v>
      </c>
      <c r="G50" s="39">
        <f>D50+'4 óvoda'!M50+'4 óvoda'!J50+'4 óvoda'!G50+'4 óvoda'!D50+'3 óvoda'!M50+'3 óvoda'!J50</f>
        <v>0</v>
      </c>
      <c r="H50" s="52"/>
      <c r="I50" s="34"/>
      <c r="J50" s="39"/>
      <c r="K50" s="52"/>
      <c r="L50" s="34"/>
      <c r="M50" s="39"/>
      <c r="N50" s="52"/>
    </row>
    <row r="51" spans="1:14" ht="15.75">
      <c r="A51" s="6">
        <v>38</v>
      </c>
      <c r="B51" s="15" t="s">
        <v>32</v>
      </c>
      <c r="C51" s="34"/>
      <c r="D51" s="39"/>
      <c r="E51" s="52"/>
      <c r="F51" s="34">
        <f>C51+'4 óvoda'!L51+'4 óvoda'!I51+'4 óvoda'!F51+'4 óvoda'!C51+'3 óvoda'!L51+'3 óvoda'!I51</f>
        <v>0</v>
      </c>
      <c r="G51" s="39">
        <f>D51+'4 óvoda'!M51+'4 óvoda'!J51+'4 óvoda'!G51+'4 óvoda'!D51+'3 óvoda'!M51+'3 óvoda'!J51</f>
        <v>0</v>
      </c>
      <c r="H51" s="52"/>
      <c r="I51" s="34"/>
      <c r="J51" s="39"/>
      <c r="K51" s="52"/>
      <c r="L51" s="34"/>
      <c r="M51" s="39"/>
      <c r="N51" s="52"/>
    </row>
    <row r="52" spans="1:14" ht="15.75">
      <c r="A52" s="4">
        <v>39</v>
      </c>
      <c r="B52" s="16" t="s">
        <v>33</v>
      </c>
      <c r="C52" s="49"/>
      <c r="D52" s="50"/>
      <c r="E52" s="58"/>
      <c r="F52" s="49">
        <f>C52+'4 óvoda'!L52+'4 óvoda'!I52+'4 óvoda'!F52+'4 óvoda'!C52+'3 óvoda'!L52+'3 óvoda'!I52</f>
        <v>0</v>
      </c>
      <c r="G52" s="50">
        <f>D52+'4 óvoda'!M52+'4 óvoda'!J52+'4 óvoda'!G52+'4 óvoda'!D52+'3 óvoda'!M52+'3 óvoda'!J52</f>
        <v>0</v>
      </c>
      <c r="H52" s="58"/>
      <c r="I52" s="49"/>
      <c r="J52" s="50"/>
      <c r="K52" s="58"/>
      <c r="L52" s="49"/>
      <c r="M52" s="50"/>
      <c r="N52" s="58"/>
    </row>
    <row r="53" spans="1:14" ht="15.75">
      <c r="A53" s="6">
        <v>40</v>
      </c>
      <c r="B53" s="15" t="s">
        <v>34</v>
      </c>
      <c r="C53" s="34"/>
      <c r="D53" s="39"/>
      <c r="E53" s="52"/>
      <c r="F53" s="34">
        <f>C53+'4 óvoda'!L53+'4 óvoda'!I53+'4 óvoda'!F53+'4 óvoda'!C53+'3 óvoda'!L53+'3 óvoda'!I53</f>
        <v>0</v>
      </c>
      <c r="G53" s="39">
        <f>D53+'4 óvoda'!M53+'4 óvoda'!J53+'4 óvoda'!G53+'4 óvoda'!D53+'3 óvoda'!M53+'3 óvoda'!J53</f>
        <v>0</v>
      </c>
      <c r="H53" s="52"/>
      <c r="I53" s="34"/>
      <c r="J53" s="39"/>
      <c r="K53" s="52"/>
      <c r="L53" s="34"/>
      <c r="M53" s="39"/>
      <c r="N53" s="52"/>
    </row>
    <row r="54" spans="1:14" ht="15.75">
      <c r="A54" s="6">
        <v>41</v>
      </c>
      <c r="B54" s="17" t="s">
        <v>35</v>
      </c>
      <c r="C54" s="34"/>
      <c r="D54" s="39"/>
      <c r="E54" s="52"/>
      <c r="F54" s="34">
        <f>C54+'4 óvoda'!L54+'4 óvoda'!I54+'4 óvoda'!F54+'4 óvoda'!C54+'3 óvoda'!L54+'3 óvoda'!I54</f>
        <v>0</v>
      </c>
      <c r="G54" s="39">
        <f>D54+'4 óvoda'!M54+'4 óvoda'!J54+'4 óvoda'!G54+'4 óvoda'!D54+'3 óvoda'!M54+'3 óvoda'!J54</f>
        <v>0</v>
      </c>
      <c r="H54" s="52"/>
      <c r="I54" s="34"/>
      <c r="J54" s="39"/>
      <c r="K54" s="52"/>
      <c r="L54" s="34"/>
      <c r="M54" s="39"/>
      <c r="N54" s="52"/>
    </row>
    <row r="55" spans="1:14" ht="16.5" thickBot="1">
      <c r="A55" s="1">
        <v>42</v>
      </c>
      <c r="B55" s="18" t="s">
        <v>36</v>
      </c>
      <c r="C55" s="35"/>
      <c r="D55" s="40"/>
      <c r="E55" s="55"/>
      <c r="F55" s="35">
        <f>C55+'4 óvoda'!L55+'4 óvoda'!I55+'4 óvoda'!F55+'4 óvoda'!C55+'3 óvoda'!L55+'3 óvoda'!I55</f>
        <v>0</v>
      </c>
      <c r="G55" s="40">
        <f>D55+'4 óvoda'!M55+'4 óvoda'!J55+'4 óvoda'!G55+'4 óvoda'!D55+'3 óvoda'!M55+'3 óvoda'!J55</f>
        <v>0</v>
      </c>
      <c r="H55" s="55"/>
      <c r="I55" s="35"/>
      <c r="J55" s="40"/>
      <c r="K55" s="55"/>
      <c r="L55" s="35"/>
      <c r="M55" s="40"/>
      <c r="N55" s="55"/>
    </row>
    <row r="56" spans="1:14" ht="16.5" thickBot="1">
      <c r="A56" s="5">
        <v>43</v>
      </c>
      <c r="B56" s="19" t="s">
        <v>65</v>
      </c>
      <c r="C56" s="41">
        <f t="shared" ref="C56:M56" si="20">SUM(C48:C51,C53:C55)</f>
        <v>91972</v>
      </c>
      <c r="D56" s="42">
        <f t="shared" si="20"/>
        <v>87136</v>
      </c>
      <c r="E56" s="54">
        <f t="shared" si="19"/>
        <v>0.94741877962858256</v>
      </c>
      <c r="F56" s="41">
        <f t="shared" si="20"/>
        <v>529008</v>
      </c>
      <c r="G56" s="42">
        <f t="shared" si="20"/>
        <v>506258</v>
      </c>
      <c r="H56" s="54">
        <f t="shared" si="10"/>
        <v>0.95699497928197685</v>
      </c>
      <c r="I56" s="41">
        <f t="shared" si="20"/>
        <v>111189</v>
      </c>
      <c r="J56" s="42">
        <f t="shared" si="20"/>
        <v>103877</v>
      </c>
      <c r="K56" s="54">
        <f t="shared" si="11"/>
        <v>0.93423809909253608</v>
      </c>
      <c r="L56" s="41">
        <f t="shared" si="20"/>
        <v>55675</v>
      </c>
      <c r="M56" s="42">
        <f t="shared" si="20"/>
        <v>51741</v>
      </c>
      <c r="N56" s="54">
        <f t="shared" si="12"/>
        <v>0.92933991917377634</v>
      </c>
    </row>
    <row r="57" spans="1:14" ht="16.5" thickBot="1">
      <c r="A57" s="6">
        <v>44</v>
      </c>
      <c r="B57" s="13" t="s">
        <v>37</v>
      </c>
      <c r="C57" s="33"/>
      <c r="D57" s="38"/>
      <c r="E57" s="51"/>
      <c r="F57" s="33"/>
      <c r="G57" s="38"/>
      <c r="H57" s="51"/>
      <c r="I57" s="33"/>
      <c r="J57" s="38"/>
      <c r="K57" s="51"/>
      <c r="L57" s="33"/>
      <c r="M57" s="38"/>
      <c r="N57" s="51"/>
    </row>
    <row r="58" spans="1:14" ht="16.5" thickBot="1">
      <c r="A58" s="5">
        <v>45</v>
      </c>
      <c r="B58" s="19" t="s">
        <v>66</v>
      </c>
      <c r="C58" s="41">
        <f>C43+C44+C45+C46+C47+C56+C57</f>
        <v>95467</v>
      </c>
      <c r="D58" s="42">
        <f>D43+D44+D45+D46+D47+D56+D57</f>
        <v>92618</v>
      </c>
      <c r="E58" s="54">
        <f t="shared" ref="E58" si="21">+D58/C58</f>
        <v>0.97015722710465402</v>
      </c>
      <c r="F58" s="41">
        <f>F43+F44+F45+F46+F47+F56+F57</f>
        <v>551506</v>
      </c>
      <c r="G58" s="42">
        <f>G43+G44+G45+G46+G47+G56+G57</f>
        <v>544679</v>
      </c>
      <c r="H58" s="54">
        <f t="shared" ref="H58" si="22">G58/F58</f>
        <v>0.98762116821938473</v>
      </c>
      <c r="I58" s="41">
        <f>I43+I44+I45+I46+I47+I56+I57</f>
        <v>113689</v>
      </c>
      <c r="J58" s="42">
        <f>J43+J44+J45+J46+J47+J56+J57</f>
        <v>106169</v>
      </c>
      <c r="K58" s="54">
        <f t="shared" ref="K58" si="23">J58/I58</f>
        <v>0.93385463853143225</v>
      </c>
      <c r="L58" s="41">
        <f>L43+L44+L45+L46+L47+L56+L57</f>
        <v>55675</v>
      </c>
      <c r="M58" s="42">
        <f>M43+M44+M45+M46+M47+M56+M57</f>
        <v>51741</v>
      </c>
      <c r="N58" s="54">
        <f t="shared" ref="N58" si="24">M58/L58</f>
        <v>0.92933991917377634</v>
      </c>
    </row>
    <row r="59" spans="1:14" ht="31.5">
      <c r="A59" s="74">
        <v>46</v>
      </c>
      <c r="B59" s="75" t="s">
        <v>84</v>
      </c>
      <c r="C59" s="78"/>
      <c r="D59" s="76"/>
      <c r="E59" s="77"/>
      <c r="F59" s="78">
        <f>C59+'4 óvoda'!L59+'4 óvoda'!I59+'4 óvoda'!F59+'4 óvoda'!C59+'3 óvoda'!L59+'3 óvoda'!I59</f>
        <v>0</v>
      </c>
      <c r="G59" s="76">
        <f>D59+'4 óvoda'!M59+'4 óvoda'!J59+'4 óvoda'!G59+'4 óvoda'!D59+'3 óvoda'!M59+'3 óvoda'!J59</f>
        <v>0</v>
      </c>
      <c r="H59" s="77"/>
      <c r="I59" s="78"/>
      <c r="J59" s="76"/>
      <c r="K59" s="77"/>
      <c r="L59" s="78"/>
      <c r="M59" s="76"/>
      <c r="N59" s="84"/>
    </row>
    <row r="60" spans="1:14" ht="31.5">
      <c r="A60" s="79">
        <v>47</v>
      </c>
      <c r="B60" s="80" t="s">
        <v>85</v>
      </c>
      <c r="C60" s="73"/>
      <c r="D60" s="81"/>
      <c r="E60" s="82"/>
      <c r="F60" s="83">
        <f>C60+'4 óvoda'!L60+'4 óvoda'!I60+'4 óvoda'!F60+'4 óvoda'!C60+'3 óvoda'!L60+'3 óvoda'!I60</f>
        <v>0</v>
      </c>
      <c r="G60" s="81">
        <f>D60+'4 óvoda'!M60+'4 óvoda'!J60+'4 óvoda'!G60+'4 óvoda'!D60+'3 óvoda'!M60+'3 óvoda'!J60</f>
        <v>0</v>
      </c>
      <c r="H60" s="82"/>
      <c r="I60" s="83"/>
      <c r="J60" s="81"/>
      <c r="K60" s="82"/>
      <c r="L60" s="83"/>
      <c r="M60" s="81"/>
      <c r="N60" s="85"/>
    </row>
    <row r="61" spans="1:14" ht="15.75">
      <c r="A61" s="6">
        <v>48</v>
      </c>
      <c r="B61" s="13" t="s">
        <v>41</v>
      </c>
      <c r="C61" s="34"/>
      <c r="D61" s="38"/>
      <c r="E61" s="51"/>
      <c r="F61" s="33">
        <f>C61+'4 óvoda'!L61+'4 óvoda'!I61+'4 óvoda'!F61+'4 óvoda'!C61+'3 óvoda'!L61+'3 óvoda'!I61</f>
        <v>0</v>
      </c>
      <c r="G61" s="38">
        <f>D61+'4 óvoda'!M61+'4 óvoda'!J61+'4 óvoda'!G61+'4 óvoda'!D61+'3 óvoda'!M61+'3 óvoda'!J61</f>
        <v>0</v>
      </c>
      <c r="H61" s="51"/>
      <c r="I61" s="33"/>
      <c r="J61" s="38"/>
      <c r="K61" s="51"/>
      <c r="L61" s="33"/>
      <c r="M61" s="38"/>
      <c r="N61" s="51"/>
    </row>
    <row r="62" spans="1:14" ht="15.75">
      <c r="A62" s="6">
        <v>49</v>
      </c>
      <c r="B62" s="15" t="s">
        <v>38</v>
      </c>
      <c r="C62" s="34"/>
      <c r="D62" s="39"/>
      <c r="E62" s="52"/>
      <c r="F62" s="34">
        <f>C62+'4 óvoda'!L62+'4 óvoda'!I62+'4 óvoda'!F62+'4 óvoda'!C62+'3 óvoda'!L62+'3 óvoda'!I62</f>
        <v>0</v>
      </c>
      <c r="G62" s="39">
        <f>D62+'4 óvoda'!M62+'4 óvoda'!J62+'4 óvoda'!G62+'4 óvoda'!D62+'3 óvoda'!M62+'3 óvoda'!J62</f>
        <v>0</v>
      </c>
      <c r="H62" s="52"/>
      <c r="I62" s="34"/>
      <c r="J62" s="39"/>
      <c r="K62" s="52"/>
      <c r="L62" s="34"/>
      <c r="M62" s="39"/>
      <c r="N62" s="52"/>
    </row>
    <row r="63" spans="1:14" ht="16.5" thickBot="1">
      <c r="A63" s="6">
        <v>50</v>
      </c>
      <c r="B63" s="15" t="s">
        <v>39</v>
      </c>
      <c r="C63" s="35"/>
      <c r="D63" s="40"/>
      <c r="E63" s="55"/>
      <c r="F63" s="35">
        <f>C63+'4 óvoda'!L63+'4 óvoda'!I63+'4 óvoda'!F63+'4 óvoda'!C63+'3 óvoda'!L63+'3 óvoda'!I63</f>
        <v>0</v>
      </c>
      <c r="G63" s="40">
        <f>D63+'4 óvoda'!M63+'4 óvoda'!J63+'4 óvoda'!G63+'4 óvoda'!D63+'3 óvoda'!M63+'3 óvoda'!J63</f>
        <v>0</v>
      </c>
      <c r="H63" s="55"/>
      <c r="I63" s="35"/>
      <c r="J63" s="40"/>
      <c r="K63" s="55"/>
      <c r="L63" s="35"/>
      <c r="M63" s="40"/>
      <c r="N63" s="55"/>
    </row>
    <row r="64" spans="1:14" ht="16.5" thickBot="1">
      <c r="A64" s="5">
        <v>51</v>
      </c>
      <c r="B64" s="20" t="s">
        <v>67</v>
      </c>
      <c r="C64" s="41">
        <f>C61+C62+C63</f>
        <v>0</v>
      </c>
      <c r="D64" s="42">
        <f t="shared" ref="D64:M64" si="25">SUM(D61:D63)</f>
        <v>0</v>
      </c>
      <c r="E64" s="54"/>
      <c r="F64" s="41">
        <f>F61+F62+F63</f>
        <v>0</v>
      </c>
      <c r="G64" s="42">
        <f t="shared" si="25"/>
        <v>0</v>
      </c>
      <c r="H64" s="54"/>
      <c r="I64" s="41">
        <f>I61+I62+I63</f>
        <v>0</v>
      </c>
      <c r="J64" s="42">
        <f t="shared" si="25"/>
        <v>0</v>
      </c>
      <c r="K64" s="54"/>
      <c r="L64" s="41">
        <f>L61+L62+L63</f>
        <v>0</v>
      </c>
      <c r="M64" s="42">
        <f t="shared" si="25"/>
        <v>0</v>
      </c>
      <c r="N64" s="54"/>
    </row>
    <row r="65" spans="1:14" ht="16.5" thickBot="1">
      <c r="A65" s="103" t="s">
        <v>68</v>
      </c>
      <c r="B65" s="104"/>
      <c r="C65" s="45">
        <f>C58+C59+C60+C64</f>
        <v>95467</v>
      </c>
      <c r="D65" s="46">
        <f>D58+D59+D60+D64</f>
        <v>92618</v>
      </c>
      <c r="E65" s="56">
        <f t="shared" si="19"/>
        <v>0.97015722710465402</v>
      </c>
      <c r="F65" s="45">
        <f>F58+F59+F60+F64</f>
        <v>551506</v>
      </c>
      <c r="G65" s="46">
        <f>G58+G59+G60+G64</f>
        <v>544679</v>
      </c>
      <c r="H65" s="56">
        <f t="shared" si="10"/>
        <v>0.98762116821938473</v>
      </c>
      <c r="I65" s="45">
        <f>I58+I59+I60+I64</f>
        <v>113689</v>
      </c>
      <c r="J65" s="46">
        <f>J58+J59+J60+J64</f>
        <v>106169</v>
      </c>
      <c r="K65" s="56">
        <f t="shared" si="11"/>
        <v>0.93385463853143225</v>
      </c>
      <c r="L65" s="45">
        <f>L58+L59+L60+L64</f>
        <v>55675</v>
      </c>
      <c r="M65" s="46">
        <f>M58+M59+M60+M64</f>
        <v>51741</v>
      </c>
      <c r="N65" s="56">
        <f t="shared" si="12"/>
        <v>0.92933991917377634</v>
      </c>
    </row>
    <row r="66" spans="1:14" ht="17.25" thickTop="1" thickBot="1">
      <c r="A66" s="125"/>
      <c r="B66" s="125"/>
      <c r="C66" s="48"/>
      <c r="D66" s="10"/>
      <c r="E66" s="87"/>
      <c r="F66" s="48"/>
      <c r="G66" s="10"/>
      <c r="H66" s="87"/>
      <c r="I66" s="48"/>
      <c r="J66" s="10"/>
      <c r="K66" s="87"/>
      <c r="L66" s="48"/>
      <c r="M66" s="10"/>
      <c r="N66" s="57"/>
    </row>
    <row r="67" spans="1:14" ht="16.5" thickBot="1">
      <c r="A67" s="9">
        <v>52</v>
      </c>
      <c r="B67" s="11" t="s">
        <v>40</v>
      </c>
      <c r="C67" s="36">
        <v>35</v>
      </c>
      <c r="D67" s="69">
        <v>35</v>
      </c>
      <c r="E67" s="59"/>
      <c r="F67" s="36">
        <f>C67+'4 óvoda'!L67+'4 óvoda'!I67+'4 óvoda'!F67+'4 óvoda'!C67+'3 óvoda'!L67+'3 óvoda'!I67</f>
        <v>180.5</v>
      </c>
      <c r="G67" s="69">
        <f>D67+'4 óvoda'!M67+'4 óvoda'!J67+'4 óvoda'!G67+'4 óvoda'!D67+'3 óvoda'!M67+'3 óvoda'!J67</f>
        <v>180.5</v>
      </c>
      <c r="H67" s="59"/>
      <c r="I67" s="36">
        <v>38</v>
      </c>
      <c r="J67" s="69">
        <v>38</v>
      </c>
      <c r="K67" s="59"/>
      <c r="L67" s="36">
        <v>9.75</v>
      </c>
      <c r="M67" s="69">
        <v>9.75</v>
      </c>
      <c r="N67" s="59"/>
    </row>
  </sheetData>
  <mergeCells count="29">
    <mergeCell ref="K1:N1"/>
    <mergeCell ref="A65:B65"/>
    <mergeCell ref="A66:B66"/>
    <mergeCell ref="L9:L10"/>
    <mergeCell ref="M9:M10"/>
    <mergeCell ref="N9:N10"/>
    <mergeCell ref="A11:B11"/>
    <mergeCell ref="A41:B41"/>
    <mergeCell ref="A42:B42"/>
    <mergeCell ref="C9:C10"/>
    <mergeCell ref="D9:D10"/>
    <mergeCell ref="E9:E10"/>
    <mergeCell ref="F9:F10"/>
    <mergeCell ref="G9:G10"/>
    <mergeCell ref="I9:I10"/>
    <mergeCell ref="J9:J10"/>
    <mergeCell ref="K9:K10"/>
    <mergeCell ref="L6:N6"/>
    <mergeCell ref="C7:E8"/>
    <mergeCell ref="F7:H8"/>
    <mergeCell ref="I7:K8"/>
    <mergeCell ref="L7:N8"/>
    <mergeCell ref="I6:K6"/>
    <mergeCell ref="C1:E2"/>
    <mergeCell ref="A6:A10"/>
    <mergeCell ref="B6:B10"/>
    <mergeCell ref="C6:E6"/>
    <mergeCell ref="F6:H6"/>
    <mergeCell ref="H9:H10"/>
  </mergeCells>
  <pageMargins left="0.39370078740157483" right="0.23622047244094491" top="0.15748031496062992" bottom="0.23622047244094491" header="0.15748031496062992" footer="0.19685039370078741"/>
  <pageSetup paperSize="9" scale="47" orientation="landscape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67"/>
  <sheetViews>
    <sheetView view="pageBreakPreview" topLeftCell="C1" zoomScale="70" zoomScaleNormal="80" zoomScaleSheetLayoutView="70" workbookViewId="0">
      <selection activeCell="K1" sqref="K1:N1"/>
    </sheetView>
  </sheetViews>
  <sheetFormatPr defaultRowHeight="15"/>
  <cols>
    <col min="1" max="1" width="11.7109375" bestFit="1" customWidth="1"/>
    <col min="2" max="2" width="94.42578125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60"/>
      <c r="B1" s="60"/>
      <c r="C1" s="124"/>
      <c r="D1" s="124"/>
      <c r="E1" s="124"/>
      <c r="F1" s="61"/>
      <c r="G1" s="61"/>
      <c r="H1" s="61"/>
      <c r="I1" s="61"/>
      <c r="J1" s="61"/>
      <c r="K1" s="116" t="s">
        <v>106</v>
      </c>
      <c r="L1" s="116"/>
      <c r="M1" s="116"/>
      <c r="N1" s="116"/>
    </row>
    <row r="2" spans="1:14" ht="42" customHeight="1">
      <c r="A2" s="60"/>
      <c r="B2" s="60"/>
      <c r="C2" s="124"/>
      <c r="D2" s="124"/>
      <c r="E2" s="124"/>
      <c r="F2" s="61"/>
      <c r="G2" s="61"/>
      <c r="H2" s="61"/>
      <c r="I2" s="61"/>
      <c r="J2" s="61"/>
      <c r="K2" s="61"/>
      <c r="L2" s="61"/>
      <c r="M2" s="61"/>
      <c r="N2" s="61"/>
    </row>
    <row r="5" spans="1:14" ht="15.75" thickBot="1"/>
    <row r="6" spans="1:14" ht="16.5" thickBot="1">
      <c r="A6" s="91" t="s">
        <v>0</v>
      </c>
      <c r="B6" s="94" t="s">
        <v>1</v>
      </c>
      <c r="C6" s="121" t="s">
        <v>99</v>
      </c>
      <c r="D6" s="122"/>
      <c r="E6" s="123"/>
      <c r="F6" s="117"/>
      <c r="G6" s="118"/>
      <c r="H6" s="119"/>
      <c r="I6" s="117" t="s">
        <v>100</v>
      </c>
      <c r="J6" s="118"/>
      <c r="K6" s="119"/>
      <c r="L6" s="121" t="s">
        <v>101</v>
      </c>
      <c r="M6" s="122"/>
      <c r="N6" s="123"/>
    </row>
    <row r="7" spans="1:14" ht="15" customHeight="1">
      <c r="A7" s="92"/>
      <c r="B7" s="95"/>
      <c r="C7" s="109" t="s">
        <v>86</v>
      </c>
      <c r="D7" s="110"/>
      <c r="E7" s="107"/>
      <c r="F7" s="109" t="s">
        <v>80</v>
      </c>
      <c r="G7" s="110"/>
      <c r="H7" s="110"/>
      <c r="I7" s="109" t="s">
        <v>71</v>
      </c>
      <c r="J7" s="110"/>
      <c r="K7" s="107"/>
      <c r="L7" s="109" t="s">
        <v>72</v>
      </c>
      <c r="M7" s="110"/>
      <c r="N7" s="107"/>
    </row>
    <row r="8" spans="1:14" ht="51.75" customHeight="1" thickBot="1">
      <c r="A8" s="92"/>
      <c r="B8" s="95"/>
      <c r="C8" s="111"/>
      <c r="D8" s="112"/>
      <c r="E8" s="108"/>
      <c r="F8" s="111"/>
      <c r="G8" s="112"/>
      <c r="H8" s="112"/>
      <c r="I8" s="111"/>
      <c r="J8" s="112"/>
      <c r="K8" s="108"/>
      <c r="L8" s="111"/>
      <c r="M8" s="112"/>
      <c r="N8" s="108"/>
    </row>
    <row r="9" spans="1:14" ht="15" customHeight="1">
      <c r="A9" s="92"/>
      <c r="B9" s="95"/>
      <c r="C9" s="113" t="s">
        <v>54</v>
      </c>
      <c r="D9" s="105" t="s">
        <v>55</v>
      </c>
      <c r="E9" s="107" t="s">
        <v>56</v>
      </c>
      <c r="F9" s="113" t="s">
        <v>54</v>
      </c>
      <c r="G9" s="105" t="s">
        <v>55</v>
      </c>
      <c r="H9" s="107" t="s">
        <v>56</v>
      </c>
      <c r="I9" s="113" t="s">
        <v>54</v>
      </c>
      <c r="J9" s="105" t="s">
        <v>55</v>
      </c>
      <c r="K9" s="107" t="s">
        <v>56</v>
      </c>
      <c r="L9" s="113" t="s">
        <v>54</v>
      </c>
      <c r="M9" s="105" t="s">
        <v>55</v>
      </c>
      <c r="N9" s="107" t="s">
        <v>56</v>
      </c>
    </row>
    <row r="10" spans="1:14" ht="44.25" customHeight="1" thickBot="1">
      <c r="A10" s="93"/>
      <c r="B10" s="96"/>
      <c r="C10" s="114"/>
      <c r="D10" s="106"/>
      <c r="E10" s="108"/>
      <c r="F10" s="114"/>
      <c r="G10" s="106"/>
      <c r="H10" s="108"/>
      <c r="I10" s="114"/>
      <c r="J10" s="106"/>
      <c r="K10" s="108"/>
      <c r="L10" s="114"/>
      <c r="M10" s="106"/>
      <c r="N10" s="108"/>
    </row>
    <row r="11" spans="1:14" ht="16.5" thickBot="1">
      <c r="A11" s="97" t="s">
        <v>2</v>
      </c>
      <c r="B11" s="98"/>
      <c r="C11" s="32">
        <v>49</v>
      </c>
      <c r="D11" s="37">
        <f t="shared" ref="D11:E11" si="0">+C11+1</f>
        <v>50</v>
      </c>
      <c r="E11" s="31">
        <f t="shared" si="0"/>
        <v>51</v>
      </c>
      <c r="F11" s="32">
        <f t="shared" ref="F11" si="1">+E11+1</f>
        <v>52</v>
      </c>
      <c r="G11" s="37">
        <f t="shared" ref="G11" si="2">+F11+1</f>
        <v>53</v>
      </c>
      <c r="H11" s="31">
        <f t="shared" ref="H11" si="3">+G11+1</f>
        <v>54</v>
      </c>
      <c r="I11" s="32">
        <f t="shared" ref="I11" si="4">+H11+1</f>
        <v>55</v>
      </c>
      <c r="J11" s="37">
        <f t="shared" ref="J11" si="5">+I11+1</f>
        <v>56</v>
      </c>
      <c r="K11" s="31">
        <f t="shared" ref="K11" si="6">+J11+1</f>
        <v>57</v>
      </c>
      <c r="L11" s="32">
        <f t="shared" ref="L11" si="7">+K11+1</f>
        <v>58</v>
      </c>
      <c r="M11" s="37">
        <f t="shared" ref="M11" si="8">+L11+1</f>
        <v>59</v>
      </c>
      <c r="N11" s="31">
        <f t="shared" ref="N11" si="9">+M11+1</f>
        <v>60</v>
      </c>
    </row>
    <row r="12" spans="1:14" ht="15.75">
      <c r="A12" s="1">
        <v>1</v>
      </c>
      <c r="B12" s="21" t="s">
        <v>3</v>
      </c>
      <c r="C12" s="38">
        <v>70991</v>
      </c>
      <c r="D12" s="38">
        <v>71572</v>
      </c>
      <c r="E12" s="51">
        <f t="shared" ref="E12:E41" si="10">+D12/C12</f>
        <v>1.0081841360172417</v>
      </c>
      <c r="F12" s="38">
        <f>C12+egyéb!L12+egyéb!I12+egyéb!F12+'3 óvoda'!F12</f>
        <v>1268062</v>
      </c>
      <c r="G12" s="38">
        <f>D12+egyéb!M12+egyéb!J12+egyéb!G12+'3 óvoda'!G12</f>
        <v>1175680</v>
      </c>
      <c r="H12" s="51">
        <f>G12/F12</f>
        <v>0.9271470953313008</v>
      </c>
      <c r="I12" s="38">
        <v>12622</v>
      </c>
      <c r="J12" s="38">
        <v>11679</v>
      </c>
      <c r="K12" s="51">
        <f>J12/I12</f>
        <v>0.92528917762636664</v>
      </c>
      <c r="L12" s="33">
        <v>24571</v>
      </c>
      <c r="M12" s="38">
        <v>20591</v>
      </c>
      <c r="N12" s="51">
        <f>M12/L12</f>
        <v>0.83802043058890563</v>
      </c>
    </row>
    <row r="13" spans="1:14" ht="15.75">
      <c r="A13" s="2">
        <v>2</v>
      </c>
      <c r="B13" s="15" t="s">
        <v>4</v>
      </c>
      <c r="C13" s="39">
        <v>19094</v>
      </c>
      <c r="D13" s="39">
        <v>19196</v>
      </c>
      <c r="E13" s="52">
        <f t="shared" si="10"/>
        <v>1.005341992248874</v>
      </c>
      <c r="F13" s="39">
        <f>C13+egyéb!L13+egyéb!I13+egyéb!F13+'3 óvoda'!F13</f>
        <v>334289</v>
      </c>
      <c r="G13" s="38">
        <f>D13+egyéb!M13+egyéb!J13+egyéb!G13+'3 óvoda'!G13</f>
        <v>309250</v>
      </c>
      <c r="H13" s="52">
        <f t="shared" ref="H13:H65" si="11">G13/F13</f>
        <v>0.92509774476575657</v>
      </c>
      <c r="I13" s="39">
        <v>3386</v>
      </c>
      <c r="J13" s="39">
        <v>3133</v>
      </c>
      <c r="K13" s="52">
        <f t="shared" ref="K13:K65" si="12">J13/I13</f>
        <v>0.92528056704075601</v>
      </c>
      <c r="L13" s="62">
        <v>6634</v>
      </c>
      <c r="M13" s="39">
        <v>5592</v>
      </c>
      <c r="N13" s="52">
        <f t="shared" ref="N13:N65" si="13">M13/L13</f>
        <v>0.84293035875791378</v>
      </c>
    </row>
    <row r="14" spans="1:14" ht="15.75">
      <c r="A14" s="2">
        <v>3</v>
      </c>
      <c r="B14" s="22" t="s">
        <v>5</v>
      </c>
      <c r="C14" s="39">
        <v>5884</v>
      </c>
      <c r="D14" s="39">
        <v>4610</v>
      </c>
      <c r="E14" s="52">
        <f t="shared" si="10"/>
        <v>0.78348062542488106</v>
      </c>
      <c r="F14" s="39">
        <f>C14+egyéb!L14+egyéb!I14+egyéb!F14+'3 óvoda'!F14</f>
        <v>425447</v>
      </c>
      <c r="G14" s="38">
        <f>D14+egyéb!M14+egyéb!J14+egyéb!G14+'3 óvoda'!G14</f>
        <v>401524</v>
      </c>
      <c r="H14" s="52">
        <f t="shared" si="11"/>
        <v>0.94376972924947178</v>
      </c>
      <c r="I14" s="39">
        <v>5721</v>
      </c>
      <c r="J14" s="39">
        <v>3865</v>
      </c>
      <c r="K14" s="52">
        <f t="shared" si="12"/>
        <v>0.67558119209928336</v>
      </c>
      <c r="L14" s="62">
        <v>25385</v>
      </c>
      <c r="M14" s="39">
        <v>22102</v>
      </c>
      <c r="N14" s="52">
        <f t="shared" si="13"/>
        <v>0.87067165649005318</v>
      </c>
    </row>
    <row r="15" spans="1:14" ht="15.75">
      <c r="A15" s="3">
        <v>4</v>
      </c>
      <c r="B15" s="23" t="s">
        <v>6</v>
      </c>
      <c r="C15" s="39">
        <v>96</v>
      </c>
      <c r="D15" s="39">
        <v>1604</v>
      </c>
      <c r="E15" s="52">
        <f t="shared" si="10"/>
        <v>16.708333333333332</v>
      </c>
      <c r="F15" s="39">
        <f>C15+egyéb!L15+egyéb!I15+egyéb!F15+'3 óvoda'!F15</f>
        <v>5453</v>
      </c>
      <c r="G15" s="38">
        <f>D15+egyéb!M15+egyéb!J15+egyéb!G15+'3 óvoda'!G15</f>
        <v>26136</v>
      </c>
      <c r="H15" s="52">
        <f t="shared" si="11"/>
        <v>4.7929580047680176</v>
      </c>
      <c r="I15" s="39">
        <v>176</v>
      </c>
      <c r="J15" s="39">
        <v>0</v>
      </c>
      <c r="K15" s="52">
        <f t="shared" si="12"/>
        <v>0</v>
      </c>
      <c r="L15" s="63">
        <v>674</v>
      </c>
      <c r="M15" s="39">
        <v>433</v>
      </c>
      <c r="N15" s="52">
        <f t="shared" si="13"/>
        <v>0.64243323442136502</v>
      </c>
    </row>
    <row r="16" spans="1:14" ht="15.75">
      <c r="A16" s="2">
        <v>5</v>
      </c>
      <c r="B16" s="24" t="s">
        <v>7</v>
      </c>
      <c r="C16" s="34">
        <f t="shared" ref="C16:M16" si="14">SUM(C14:C15)</f>
        <v>5980</v>
      </c>
      <c r="D16" s="39">
        <f t="shared" si="14"/>
        <v>6214</v>
      </c>
      <c r="E16" s="52">
        <f t="shared" si="10"/>
        <v>1.0391304347826087</v>
      </c>
      <c r="F16" s="34">
        <f t="shared" si="14"/>
        <v>430900</v>
      </c>
      <c r="G16" s="39">
        <f t="shared" si="14"/>
        <v>427660</v>
      </c>
      <c r="H16" s="52">
        <f t="shared" si="11"/>
        <v>0.99248085402645625</v>
      </c>
      <c r="I16" s="34">
        <f t="shared" si="14"/>
        <v>5897</v>
      </c>
      <c r="J16" s="39">
        <f t="shared" si="14"/>
        <v>3865</v>
      </c>
      <c r="K16" s="52">
        <f t="shared" si="12"/>
        <v>0.65541800915719861</v>
      </c>
      <c r="L16" s="34">
        <f t="shared" si="14"/>
        <v>26059</v>
      </c>
      <c r="M16" s="39">
        <f t="shared" si="14"/>
        <v>22535</v>
      </c>
      <c r="N16" s="52">
        <f t="shared" si="13"/>
        <v>0.86476841014620665</v>
      </c>
    </row>
    <row r="17" spans="1:14" ht="16.5" thickBot="1">
      <c r="A17" s="4">
        <v>6</v>
      </c>
      <c r="B17" s="16" t="s">
        <v>8</v>
      </c>
      <c r="C17" s="43"/>
      <c r="D17" s="44"/>
      <c r="E17" s="53"/>
      <c r="F17" s="43">
        <f>C17+egyéb!L17+egyéb!I17+egyéb!F17+'3 óvoda'!F17</f>
        <v>196253</v>
      </c>
      <c r="G17" s="44">
        <f>D17+egyéb!M17+egyéb!J17+egyéb!G17+'3 óvoda'!G17</f>
        <v>186760</v>
      </c>
      <c r="H17" s="53">
        <f t="shared" si="11"/>
        <v>0.95162876491060011</v>
      </c>
      <c r="I17" s="43"/>
      <c r="J17" s="44"/>
      <c r="K17" s="53"/>
      <c r="L17" s="43"/>
      <c r="M17" s="44"/>
      <c r="N17" s="53"/>
    </row>
    <row r="18" spans="1:14" ht="16.5" thickBot="1">
      <c r="A18" s="5">
        <v>7</v>
      </c>
      <c r="B18" s="20" t="s">
        <v>9</v>
      </c>
      <c r="C18" s="41">
        <f t="shared" ref="C18:M18" si="15">SUM(C12:C13,C16)</f>
        <v>96065</v>
      </c>
      <c r="D18" s="42">
        <f t="shared" si="15"/>
        <v>96982</v>
      </c>
      <c r="E18" s="54">
        <f t="shared" si="10"/>
        <v>1.0095456201530213</v>
      </c>
      <c r="F18" s="41">
        <f t="shared" si="15"/>
        <v>2033251</v>
      </c>
      <c r="G18" s="42">
        <f t="shared" si="15"/>
        <v>1912590</v>
      </c>
      <c r="H18" s="54">
        <f t="shared" si="11"/>
        <v>0.94065612164951595</v>
      </c>
      <c r="I18" s="41">
        <f t="shared" si="15"/>
        <v>21905</v>
      </c>
      <c r="J18" s="42">
        <f t="shared" si="15"/>
        <v>18677</v>
      </c>
      <c r="K18" s="54">
        <f t="shared" si="12"/>
        <v>0.85263638438712619</v>
      </c>
      <c r="L18" s="41">
        <f t="shared" si="15"/>
        <v>57264</v>
      </c>
      <c r="M18" s="42">
        <f t="shared" si="15"/>
        <v>48718</v>
      </c>
      <c r="N18" s="54">
        <f t="shared" si="13"/>
        <v>0.85076138586197259</v>
      </c>
    </row>
    <row r="19" spans="1:14" ht="15.75">
      <c r="A19" s="6">
        <v>8</v>
      </c>
      <c r="B19" s="13" t="s">
        <v>10</v>
      </c>
      <c r="C19" s="33"/>
      <c r="D19" s="38"/>
      <c r="E19" s="51"/>
      <c r="F19" s="33">
        <f>C19+egyéb!L19+egyéb!I19+egyéb!F19+'3 óvoda'!F19</f>
        <v>0</v>
      </c>
      <c r="G19" s="38"/>
      <c r="H19" s="51"/>
      <c r="I19" s="33"/>
      <c r="J19" s="38"/>
      <c r="K19" s="51"/>
      <c r="L19" s="33"/>
      <c r="M19" s="38"/>
      <c r="N19" s="51"/>
    </row>
    <row r="20" spans="1:14" ht="15.75">
      <c r="A20" s="2">
        <v>9</v>
      </c>
      <c r="B20" s="15" t="s">
        <v>11</v>
      </c>
      <c r="C20" s="34"/>
      <c r="D20" s="39"/>
      <c r="E20" s="52"/>
      <c r="F20" s="34">
        <f>C20+egyéb!L20+egyéb!I20+egyéb!F20+'3 óvoda'!F20</f>
        <v>0</v>
      </c>
      <c r="G20" s="39"/>
      <c r="H20" s="52"/>
      <c r="I20" s="34"/>
      <c r="J20" s="39"/>
      <c r="K20" s="52"/>
      <c r="L20" s="34"/>
      <c r="M20" s="39"/>
      <c r="N20" s="52"/>
    </row>
    <row r="21" spans="1:14" ht="15.75">
      <c r="A21" s="6">
        <v>10</v>
      </c>
      <c r="B21" s="13" t="s">
        <v>12</v>
      </c>
      <c r="C21" s="34"/>
      <c r="D21" s="39"/>
      <c r="E21" s="52"/>
      <c r="F21" s="34">
        <f>C21+egyéb!L21+egyéb!I21+egyéb!F21+'3 óvoda'!F21</f>
        <v>0</v>
      </c>
      <c r="G21" s="39"/>
      <c r="H21" s="52"/>
      <c r="I21" s="34"/>
      <c r="J21" s="39"/>
      <c r="K21" s="52"/>
      <c r="L21" s="34"/>
      <c r="M21" s="39"/>
      <c r="N21" s="52"/>
    </row>
    <row r="22" spans="1:14" ht="15.75">
      <c r="A22" s="2">
        <v>11</v>
      </c>
      <c r="B22" s="25" t="s">
        <v>57</v>
      </c>
      <c r="C22" s="34"/>
      <c r="D22" s="39"/>
      <c r="E22" s="52"/>
      <c r="F22" s="34">
        <f>C22+egyéb!L22+egyéb!I22+egyéb!F22+'3 óvoda'!F22</f>
        <v>0</v>
      </c>
      <c r="G22" s="39"/>
      <c r="H22" s="52"/>
      <c r="I22" s="34"/>
      <c r="J22" s="39"/>
      <c r="K22" s="52"/>
      <c r="L22" s="34"/>
      <c r="M22" s="39"/>
      <c r="N22" s="52"/>
    </row>
    <row r="23" spans="1:14" ht="16.5" thickBot="1">
      <c r="A23" s="1">
        <v>12</v>
      </c>
      <c r="B23" s="26" t="s">
        <v>58</v>
      </c>
      <c r="C23" s="35"/>
      <c r="D23" s="40"/>
      <c r="E23" s="55"/>
      <c r="F23" s="35">
        <f>C23+egyéb!L23+egyéb!I23+egyéb!F23+'3 óvoda'!F23</f>
        <v>0</v>
      </c>
      <c r="G23" s="40"/>
      <c r="H23" s="55"/>
      <c r="I23" s="35"/>
      <c r="J23" s="40"/>
      <c r="K23" s="55"/>
      <c r="L23" s="35"/>
      <c r="M23" s="40"/>
      <c r="N23" s="55"/>
    </row>
    <row r="24" spans="1:14" ht="16.5" thickBot="1">
      <c r="A24" s="5">
        <v>13</v>
      </c>
      <c r="B24" s="27" t="s">
        <v>13</v>
      </c>
      <c r="C24" s="41">
        <f t="shared" ref="C24:M24" si="16">SUM(C19:C23)</f>
        <v>0</v>
      </c>
      <c r="D24" s="42">
        <f t="shared" si="16"/>
        <v>0</v>
      </c>
      <c r="E24" s="54"/>
      <c r="F24" s="41">
        <f t="shared" si="16"/>
        <v>0</v>
      </c>
      <c r="G24" s="42">
        <f t="shared" si="16"/>
        <v>0</v>
      </c>
      <c r="H24" s="54"/>
      <c r="I24" s="41">
        <f t="shared" si="16"/>
        <v>0</v>
      </c>
      <c r="J24" s="42">
        <f t="shared" si="16"/>
        <v>0</v>
      </c>
      <c r="K24" s="54"/>
      <c r="L24" s="41">
        <f t="shared" si="16"/>
        <v>0</v>
      </c>
      <c r="M24" s="42">
        <f t="shared" si="16"/>
        <v>0</v>
      </c>
      <c r="N24" s="54"/>
    </row>
    <row r="25" spans="1:14" ht="15.75">
      <c r="A25" s="6">
        <v>14</v>
      </c>
      <c r="B25" s="13" t="s">
        <v>14</v>
      </c>
      <c r="C25" s="33"/>
      <c r="D25" s="38"/>
      <c r="E25" s="51"/>
      <c r="F25" s="33">
        <f>C25+egyéb!L25+egyéb!I25+egyéb!F25+'3 óvoda'!F25</f>
        <v>0</v>
      </c>
      <c r="G25" s="38">
        <f>D25+egyéb!M25+egyéb!J25+egyéb!G25+'3 óvoda'!G25</f>
        <v>0</v>
      </c>
      <c r="H25" s="51"/>
      <c r="I25" s="33"/>
      <c r="J25" s="38"/>
      <c r="K25" s="51"/>
      <c r="L25" s="33"/>
      <c r="M25" s="38"/>
      <c r="N25" s="51"/>
    </row>
    <row r="26" spans="1:14" ht="15.75">
      <c r="A26" s="2">
        <v>15</v>
      </c>
      <c r="B26" s="15" t="s">
        <v>15</v>
      </c>
      <c r="C26" s="34"/>
      <c r="D26" s="39"/>
      <c r="E26" s="52"/>
      <c r="F26" s="34">
        <f>C26+egyéb!L26+egyéb!I26+egyéb!F26+'3 óvoda'!F26</f>
        <v>0</v>
      </c>
      <c r="G26" s="39">
        <f>D26+egyéb!M26+egyéb!J26+egyéb!G26+'3 óvoda'!G26</f>
        <v>0</v>
      </c>
      <c r="H26" s="52"/>
      <c r="I26" s="34"/>
      <c r="J26" s="39"/>
      <c r="K26" s="52"/>
      <c r="L26" s="34"/>
      <c r="M26" s="39"/>
      <c r="N26" s="52"/>
    </row>
    <row r="27" spans="1:14" ht="15.75">
      <c r="A27" s="6">
        <v>16</v>
      </c>
      <c r="B27" s="13" t="s">
        <v>79</v>
      </c>
      <c r="C27" s="34"/>
      <c r="D27" s="39"/>
      <c r="E27" s="52"/>
      <c r="F27" s="34">
        <f>C27+egyéb!L27+egyéb!I27+egyéb!F27+'3 óvoda'!F27</f>
        <v>0</v>
      </c>
      <c r="G27" s="39">
        <f>D27+egyéb!M27+egyéb!J27+egyéb!G27+'3 óvoda'!G27</f>
        <v>0</v>
      </c>
      <c r="H27" s="52"/>
      <c r="I27" s="34"/>
      <c r="J27" s="39"/>
      <c r="K27" s="52"/>
      <c r="L27" s="34"/>
      <c r="M27" s="39"/>
      <c r="N27" s="52"/>
    </row>
    <row r="28" spans="1:14" ht="15.75">
      <c r="A28" s="2">
        <v>17</v>
      </c>
      <c r="B28" s="28" t="s">
        <v>16</v>
      </c>
      <c r="C28" s="34"/>
      <c r="D28" s="39"/>
      <c r="E28" s="52"/>
      <c r="F28" s="34">
        <f>C28+egyéb!L28+egyéb!I28+egyéb!F28+'3 óvoda'!F28</f>
        <v>1549</v>
      </c>
      <c r="G28" s="39">
        <f>D28+egyéb!M28+egyéb!J28+egyéb!G28+'3 óvoda'!G28</f>
        <v>1420</v>
      </c>
      <c r="H28" s="52"/>
      <c r="I28" s="34"/>
      <c r="J28" s="39"/>
      <c r="K28" s="52"/>
      <c r="L28" s="34"/>
      <c r="M28" s="39"/>
      <c r="N28" s="52"/>
    </row>
    <row r="29" spans="1:14" ht="16.5" thickBot="1">
      <c r="A29" s="8">
        <v>18</v>
      </c>
      <c r="B29" s="29" t="s">
        <v>17</v>
      </c>
      <c r="C29" s="35"/>
      <c r="D29" s="40"/>
      <c r="E29" s="55"/>
      <c r="F29" s="35">
        <f>C29+egyéb!L29+egyéb!I29+egyéb!F29+'3 óvoda'!F29</f>
        <v>0</v>
      </c>
      <c r="G29" s="40">
        <f>D29+egyéb!M29+egyéb!J29+egyéb!G29+'3 óvoda'!G29</f>
        <v>0</v>
      </c>
      <c r="H29" s="55"/>
      <c r="I29" s="35"/>
      <c r="J29" s="40"/>
      <c r="K29" s="55"/>
      <c r="L29" s="35"/>
      <c r="M29" s="40"/>
      <c r="N29" s="55"/>
    </row>
    <row r="30" spans="1:14" ht="15.75">
      <c r="A30" s="6">
        <v>19</v>
      </c>
      <c r="B30" s="13" t="s">
        <v>18</v>
      </c>
      <c r="C30" s="33"/>
      <c r="D30" s="38"/>
      <c r="E30" s="51"/>
      <c r="F30" s="33">
        <f>C30+egyéb!L30+egyéb!I30+egyéb!F30+'3 óvoda'!F30</f>
        <v>0</v>
      </c>
      <c r="G30" s="38"/>
      <c r="H30" s="51"/>
      <c r="I30" s="33"/>
      <c r="J30" s="38"/>
      <c r="K30" s="51"/>
      <c r="L30" s="33"/>
      <c r="M30" s="38"/>
      <c r="N30" s="51"/>
    </row>
    <row r="31" spans="1:14" ht="16.5" thickBot="1">
      <c r="A31" s="3">
        <v>20</v>
      </c>
      <c r="B31" s="24" t="s">
        <v>19</v>
      </c>
      <c r="C31" s="35"/>
      <c r="D31" s="40"/>
      <c r="E31" s="55"/>
      <c r="F31" s="35">
        <f>C31+egyéb!L31+egyéb!I31+egyéb!F31+'3 óvoda'!F31</f>
        <v>0</v>
      </c>
      <c r="G31" s="40"/>
      <c r="H31" s="55"/>
      <c r="I31" s="35"/>
      <c r="J31" s="40"/>
      <c r="K31" s="55"/>
      <c r="L31" s="35"/>
      <c r="M31" s="40"/>
      <c r="N31" s="55"/>
    </row>
    <row r="32" spans="1:14" ht="16.5" thickBot="1">
      <c r="A32" s="5">
        <v>21</v>
      </c>
      <c r="B32" s="20" t="s">
        <v>20</v>
      </c>
      <c r="C32" s="41">
        <f t="shared" ref="C32:M32" si="17">SUM(C30:C31)</f>
        <v>0</v>
      </c>
      <c r="D32" s="42">
        <f t="shared" si="17"/>
        <v>0</v>
      </c>
      <c r="E32" s="54"/>
      <c r="F32" s="41">
        <f t="shared" si="17"/>
        <v>0</v>
      </c>
      <c r="G32" s="42">
        <f t="shared" si="17"/>
        <v>0</v>
      </c>
      <c r="H32" s="54"/>
      <c r="I32" s="41">
        <f t="shared" si="17"/>
        <v>0</v>
      </c>
      <c r="J32" s="42">
        <f t="shared" si="17"/>
        <v>0</v>
      </c>
      <c r="K32" s="54"/>
      <c r="L32" s="41">
        <f t="shared" si="17"/>
        <v>0</v>
      </c>
      <c r="M32" s="42">
        <f t="shared" si="17"/>
        <v>0</v>
      </c>
      <c r="N32" s="54"/>
    </row>
    <row r="33" spans="1:14" ht="15.75">
      <c r="A33" s="7">
        <v>22</v>
      </c>
      <c r="B33" s="24" t="s">
        <v>21</v>
      </c>
      <c r="C33" s="33"/>
      <c r="D33" s="38"/>
      <c r="E33" s="51"/>
      <c r="F33" s="33">
        <f>C33+egyéb!L33+egyéb!I33+egyéb!F33+'3 óvoda'!F33</f>
        <v>0</v>
      </c>
      <c r="G33" s="38"/>
      <c r="H33" s="51"/>
      <c r="I33" s="33"/>
      <c r="J33" s="38"/>
      <c r="K33" s="51"/>
      <c r="L33" s="33"/>
      <c r="M33" s="38"/>
      <c r="N33" s="51"/>
    </row>
    <row r="34" spans="1:14" ht="15.75">
      <c r="A34" s="6">
        <v>23</v>
      </c>
      <c r="B34" s="15" t="s">
        <v>22</v>
      </c>
      <c r="C34" s="34"/>
      <c r="D34" s="39"/>
      <c r="E34" s="52"/>
      <c r="F34" s="34">
        <f>C34+egyéb!L34+egyéb!I34+egyéb!F34+'3 óvoda'!F34</f>
        <v>0</v>
      </c>
      <c r="G34" s="39"/>
      <c r="H34" s="52"/>
      <c r="I34" s="34"/>
      <c r="J34" s="39"/>
      <c r="K34" s="52"/>
      <c r="L34" s="34"/>
      <c r="M34" s="39"/>
      <c r="N34" s="52"/>
    </row>
    <row r="35" spans="1:14" ht="16.5" thickBot="1">
      <c r="A35" s="2">
        <v>24</v>
      </c>
      <c r="B35" s="15" t="s">
        <v>23</v>
      </c>
      <c r="C35" s="35"/>
      <c r="D35" s="40"/>
      <c r="E35" s="55"/>
      <c r="F35" s="35">
        <f>C35+egyéb!L35+egyéb!I35+egyéb!F35+'3 óvoda'!F35</f>
        <v>0</v>
      </c>
      <c r="G35" s="40"/>
      <c r="H35" s="55"/>
      <c r="I35" s="35"/>
      <c r="J35" s="40"/>
      <c r="K35" s="55"/>
      <c r="L35" s="35"/>
      <c r="M35" s="40"/>
      <c r="N35" s="55"/>
    </row>
    <row r="36" spans="1:14" ht="16.5" thickBot="1">
      <c r="A36" s="5">
        <v>25</v>
      </c>
      <c r="B36" s="20" t="s">
        <v>59</v>
      </c>
      <c r="C36" s="41">
        <f>SUM(C18,C24,C25:C29,C32,C33:C35)</f>
        <v>96065</v>
      </c>
      <c r="D36" s="42">
        <f>SUM(D18,D24,D25:D29,D32,D33:D35)</f>
        <v>96982</v>
      </c>
      <c r="E36" s="54">
        <f t="shared" si="10"/>
        <v>1.0095456201530213</v>
      </c>
      <c r="F36" s="41">
        <f>SUM(F18,F24,F25:F29,F32,F33:F35)</f>
        <v>2034800</v>
      </c>
      <c r="G36" s="42">
        <f>SUM(G18,G24,G25:G29,G32,G33:G35)</f>
        <v>1914010</v>
      </c>
      <c r="H36" s="54">
        <f t="shared" si="11"/>
        <v>0.94063790053076468</v>
      </c>
      <c r="I36" s="41">
        <f>SUM(I18,I24,I25:I29,I32,I33:I35)</f>
        <v>21905</v>
      </c>
      <c r="J36" s="42">
        <f>SUM(J18,J24,J25:J29,J32,J33:J35)</f>
        <v>18677</v>
      </c>
      <c r="K36" s="54">
        <f t="shared" si="12"/>
        <v>0.85263638438712619</v>
      </c>
      <c r="L36" s="41">
        <f>SUM(L18,L24,L25:L29,L32,L33:L35)</f>
        <v>57264</v>
      </c>
      <c r="M36" s="42">
        <f>SUM(M18,M24,M25:M29,M32,M33:M35)</f>
        <v>48718</v>
      </c>
      <c r="N36" s="54">
        <f t="shared" si="13"/>
        <v>0.85076138586197259</v>
      </c>
    </row>
    <row r="37" spans="1:14" ht="15.75">
      <c r="A37" s="7">
        <v>26</v>
      </c>
      <c r="B37" s="30" t="s">
        <v>42</v>
      </c>
      <c r="C37" s="33"/>
      <c r="D37" s="38"/>
      <c r="E37" s="51"/>
      <c r="F37" s="33">
        <f>C37+egyéb!L37+egyéb!I37+egyéb!F37+'3 óvoda'!F37</f>
        <v>0</v>
      </c>
      <c r="G37" s="38"/>
      <c r="H37" s="51"/>
      <c r="I37" s="33"/>
      <c r="J37" s="38"/>
      <c r="K37" s="51"/>
      <c r="L37" s="33"/>
      <c r="M37" s="38"/>
      <c r="N37" s="51"/>
    </row>
    <row r="38" spans="1:14" ht="15.75">
      <c r="A38" s="6">
        <v>27</v>
      </c>
      <c r="B38" s="13" t="s">
        <v>24</v>
      </c>
      <c r="C38" s="34"/>
      <c r="D38" s="39"/>
      <c r="E38" s="52"/>
      <c r="F38" s="34">
        <f>C38+egyéb!L38+egyéb!I38+egyéb!F38+'3 óvoda'!F38</f>
        <v>0</v>
      </c>
      <c r="G38" s="39"/>
      <c r="H38" s="52"/>
      <c r="I38" s="34"/>
      <c r="J38" s="39"/>
      <c r="K38" s="52"/>
      <c r="L38" s="34"/>
      <c r="M38" s="39"/>
      <c r="N38" s="52"/>
    </row>
    <row r="39" spans="1:14" ht="16.5" thickBot="1">
      <c r="A39" s="3">
        <v>28</v>
      </c>
      <c r="B39" s="24" t="s">
        <v>25</v>
      </c>
      <c r="C39" s="35"/>
      <c r="D39" s="40"/>
      <c r="E39" s="55"/>
      <c r="F39" s="35">
        <f>C39+egyéb!L39+egyéb!I39+egyéb!F39+'3 óvoda'!F39</f>
        <v>0</v>
      </c>
      <c r="G39" s="40"/>
      <c r="H39" s="55"/>
      <c r="I39" s="35"/>
      <c r="J39" s="40"/>
      <c r="K39" s="55"/>
      <c r="L39" s="35"/>
      <c r="M39" s="40"/>
      <c r="N39" s="55"/>
    </row>
    <row r="40" spans="1:14" ht="16.5" thickBot="1">
      <c r="A40" s="5">
        <v>29</v>
      </c>
      <c r="B40" s="20" t="s">
        <v>60</v>
      </c>
      <c r="C40" s="41">
        <f t="shared" ref="C40:M40" si="18">SUM(C37:C39)</f>
        <v>0</v>
      </c>
      <c r="D40" s="42">
        <f t="shared" si="18"/>
        <v>0</v>
      </c>
      <c r="E40" s="54"/>
      <c r="F40" s="41">
        <f t="shared" si="18"/>
        <v>0</v>
      </c>
      <c r="G40" s="42">
        <f t="shared" si="18"/>
        <v>0</v>
      </c>
      <c r="H40" s="54"/>
      <c r="I40" s="41">
        <f t="shared" si="18"/>
        <v>0</v>
      </c>
      <c r="J40" s="42">
        <f t="shared" si="18"/>
        <v>0</v>
      </c>
      <c r="K40" s="54"/>
      <c r="L40" s="41">
        <f t="shared" si="18"/>
        <v>0</v>
      </c>
      <c r="M40" s="42">
        <f t="shared" si="18"/>
        <v>0</v>
      </c>
      <c r="N40" s="54"/>
    </row>
    <row r="41" spans="1:14" ht="16.5" thickBot="1">
      <c r="A41" s="99" t="s">
        <v>61</v>
      </c>
      <c r="B41" s="100"/>
      <c r="C41" s="45">
        <f>C36+C40</f>
        <v>96065</v>
      </c>
      <c r="D41" s="46">
        <f t="shared" ref="D41:M41" si="19">SUM(D36,D40)</f>
        <v>96982</v>
      </c>
      <c r="E41" s="56">
        <f t="shared" si="10"/>
        <v>1.0095456201530213</v>
      </c>
      <c r="F41" s="45">
        <f t="shared" si="19"/>
        <v>2034800</v>
      </c>
      <c r="G41" s="46">
        <f t="shared" si="19"/>
        <v>1914010</v>
      </c>
      <c r="H41" s="56">
        <f t="shared" si="11"/>
        <v>0.94063790053076468</v>
      </c>
      <c r="I41" s="45">
        <f t="shared" si="19"/>
        <v>21905</v>
      </c>
      <c r="J41" s="46">
        <f t="shared" si="19"/>
        <v>18677</v>
      </c>
      <c r="K41" s="56">
        <f t="shared" si="12"/>
        <v>0.85263638438712619</v>
      </c>
      <c r="L41" s="45">
        <f t="shared" si="19"/>
        <v>57264</v>
      </c>
      <c r="M41" s="46">
        <f t="shared" si="19"/>
        <v>48718</v>
      </c>
      <c r="N41" s="56">
        <f t="shared" si="13"/>
        <v>0.85076138586197259</v>
      </c>
    </row>
    <row r="42" spans="1:14" ht="29.25" customHeight="1" thickTop="1" thickBot="1">
      <c r="A42" s="101" t="s">
        <v>26</v>
      </c>
      <c r="B42" s="102"/>
      <c r="C42" s="47"/>
      <c r="D42" s="48"/>
      <c r="E42" s="57"/>
      <c r="F42" s="47"/>
      <c r="G42" s="48"/>
      <c r="H42" s="57"/>
      <c r="I42" s="47"/>
      <c r="J42" s="48"/>
      <c r="K42" s="57"/>
      <c r="L42" s="47"/>
      <c r="M42" s="48"/>
      <c r="N42" s="57"/>
    </row>
    <row r="43" spans="1:14" ht="15.75">
      <c r="A43" s="6">
        <v>30</v>
      </c>
      <c r="B43" s="12" t="s">
        <v>63</v>
      </c>
      <c r="C43" s="33"/>
      <c r="D43" s="38"/>
      <c r="E43" s="51"/>
      <c r="F43" s="33">
        <f>C43+egyéb!L43+egyéb!I43+egyéb!F43+'3 óvoda'!F43</f>
        <v>0</v>
      </c>
      <c r="G43" s="38">
        <f>D43+egyéb!M43+egyéb!J43+egyéb!G43+'3 óvoda'!G43</f>
        <v>0</v>
      </c>
      <c r="H43" s="51"/>
      <c r="I43" s="33"/>
      <c r="J43" s="38"/>
      <c r="K43" s="51"/>
      <c r="L43" s="33"/>
      <c r="M43" s="38"/>
      <c r="N43" s="51"/>
    </row>
    <row r="44" spans="1:14" ht="15.75">
      <c r="A44" s="6">
        <v>31</v>
      </c>
      <c r="B44" s="14" t="s">
        <v>62</v>
      </c>
      <c r="C44" s="33"/>
      <c r="D44" s="38"/>
      <c r="E44" s="51"/>
      <c r="F44" s="33">
        <f>C44+egyéb!L44+egyéb!I44+egyéb!F44+'3 óvoda'!F44</f>
        <v>90301</v>
      </c>
      <c r="G44" s="38">
        <f>D44+egyéb!M44+egyéb!J44+egyéb!G44+'3 óvoda'!G44</f>
        <v>97073</v>
      </c>
      <c r="H44" s="51">
        <f t="shared" si="11"/>
        <v>1.0749936324071716</v>
      </c>
      <c r="I44" s="33">
        <v>2500</v>
      </c>
      <c r="J44" s="38">
        <v>1375</v>
      </c>
      <c r="K44" s="51">
        <f t="shared" si="12"/>
        <v>0.55000000000000004</v>
      </c>
      <c r="L44" s="33">
        <v>14500</v>
      </c>
      <c r="M44" s="38">
        <v>11956</v>
      </c>
      <c r="N44" s="51">
        <f t="shared" si="13"/>
        <v>0.82455172413793099</v>
      </c>
    </row>
    <row r="45" spans="1:14" ht="15.75">
      <c r="A45" s="6">
        <v>32</v>
      </c>
      <c r="B45" s="14" t="s">
        <v>64</v>
      </c>
      <c r="C45" s="33"/>
      <c r="D45" s="38"/>
      <c r="E45" s="51"/>
      <c r="F45" s="33">
        <f>C45+egyéb!L45+egyéb!I45+egyéb!F45+'3 óvoda'!F45</f>
        <v>0</v>
      </c>
      <c r="G45" s="38">
        <f>D45+egyéb!M45+egyéb!J45+egyéb!G45+'3 óvoda'!G45</f>
        <v>0</v>
      </c>
      <c r="H45" s="51"/>
      <c r="I45" s="33"/>
      <c r="J45" s="38"/>
      <c r="K45" s="51"/>
      <c r="L45" s="33"/>
      <c r="M45" s="38"/>
      <c r="N45" s="51"/>
    </row>
    <row r="46" spans="1:14" ht="15.75">
      <c r="A46" s="6">
        <v>33</v>
      </c>
      <c r="B46" s="13" t="s">
        <v>27</v>
      </c>
      <c r="C46" s="34"/>
      <c r="D46" s="39"/>
      <c r="E46" s="52"/>
      <c r="F46" s="34">
        <f>C46+egyéb!L46+egyéb!I46+egyéb!F46+'3 óvoda'!F46</f>
        <v>0</v>
      </c>
      <c r="G46" s="39">
        <f>D46+egyéb!M46+egyéb!J46+egyéb!G46+'3 óvoda'!G46</f>
        <v>0</v>
      </c>
      <c r="H46" s="52"/>
      <c r="I46" s="34"/>
      <c r="J46" s="39"/>
      <c r="K46" s="52"/>
      <c r="L46" s="34"/>
      <c r="M46" s="39"/>
      <c r="N46" s="52"/>
    </row>
    <row r="47" spans="1:14" ht="31.5">
      <c r="A47" s="6">
        <v>34</v>
      </c>
      <c r="B47" s="14" t="s">
        <v>28</v>
      </c>
      <c r="C47" s="34"/>
      <c r="D47" s="39"/>
      <c r="E47" s="52"/>
      <c r="F47" s="34">
        <f>C47+egyéb!L47+egyéb!I47+egyéb!F47+'3 óvoda'!F47</f>
        <v>0</v>
      </c>
      <c r="G47" s="39">
        <f>D47+egyéb!M47+egyéb!J47+egyéb!G47+'3 óvoda'!G47</f>
        <v>0</v>
      </c>
      <c r="H47" s="52"/>
      <c r="I47" s="34"/>
      <c r="J47" s="39"/>
      <c r="K47" s="52"/>
      <c r="L47" s="34"/>
      <c r="M47" s="39"/>
      <c r="N47" s="52"/>
    </row>
    <row r="48" spans="1:14" ht="15.75">
      <c r="A48" s="6">
        <v>35</v>
      </c>
      <c r="B48" s="15" t="s">
        <v>29</v>
      </c>
      <c r="C48" s="34">
        <v>96065</v>
      </c>
      <c r="D48" s="39">
        <v>96982</v>
      </c>
      <c r="E48" s="52">
        <f t="shared" ref="E48:E65" si="20">+D48/C48</f>
        <v>1.0095456201530213</v>
      </c>
      <c r="F48" s="34">
        <f>C48+egyéb!L48+egyéb!I48+egyéb!F48+'3 óvoda'!F48</f>
        <v>1944499</v>
      </c>
      <c r="G48" s="39">
        <f>D48+egyéb!M48+egyéb!J48+egyéb!G48+'3 óvoda'!G48</f>
        <v>1816937</v>
      </c>
      <c r="H48" s="52">
        <f t="shared" si="11"/>
        <v>0.93439852630420484</v>
      </c>
      <c r="I48" s="34">
        <v>19405</v>
      </c>
      <c r="J48" s="39">
        <v>17302</v>
      </c>
      <c r="K48" s="52">
        <f t="shared" si="12"/>
        <v>0.89162586962123169</v>
      </c>
      <c r="L48" s="34">
        <v>42764</v>
      </c>
      <c r="M48" s="39">
        <v>36762</v>
      </c>
      <c r="N48" s="52">
        <f t="shared" si="13"/>
        <v>0.8596483023103545</v>
      </c>
    </row>
    <row r="49" spans="1:14" ht="15.75">
      <c r="A49" s="6">
        <v>36</v>
      </c>
      <c r="B49" s="15" t="s">
        <v>30</v>
      </c>
      <c r="C49" s="34"/>
      <c r="D49" s="39"/>
      <c r="E49" s="52"/>
      <c r="F49" s="34">
        <f>C49+egyéb!L49+egyéb!I49+egyéb!F49+'3 óvoda'!F49</f>
        <v>0</v>
      </c>
      <c r="G49" s="39">
        <f>D49+egyéb!M49+egyéb!J49+egyéb!G49+'3 óvoda'!G49</f>
        <v>0</v>
      </c>
      <c r="H49" s="52"/>
      <c r="I49" s="34"/>
      <c r="J49" s="39"/>
      <c r="K49" s="52"/>
      <c r="L49" s="34"/>
      <c r="M49" s="39"/>
      <c r="N49" s="52"/>
    </row>
    <row r="50" spans="1:14" ht="15.75">
      <c r="A50" s="6">
        <v>37</v>
      </c>
      <c r="B50" s="15" t="s">
        <v>31</v>
      </c>
      <c r="C50" s="34"/>
      <c r="D50" s="39"/>
      <c r="E50" s="52"/>
      <c r="F50" s="34">
        <f>C50+egyéb!L50+egyéb!I50+egyéb!F50+'3 óvoda'!F50</f>
        <v>0</v>
      </c>
      <c r="G50" s="39">
        <f>D50+egyéb!M50+egyéb!J50+egyéb!G50+'3 óvoda'!G50</f>
        <v>0</v>
      </c>
      <c r="H50" s="52"/>
      <c r="I50" s="34"/>
      <c r="J50" s="39"/>
      <c r="K50" s="52"/>
      <c r="L50" s="34"/>
      <c r="M50" s="39"/>
      <c r="N50" s="52"/>
    </row>
    <row r="51" spans="1:14" ht="15.75">
      <c r="A51" s="6">
        <v>38</v>
      </c>
      <c r="B51" s="15" t="s">
        <v>32</v>
      </c>
      <c r="C51" s="34"/>
      <c r="D51" s="39"/>
      <c r="E51" s="52"/>
      <c r="F51" s="34">
        <f>C51+egyéb!L51+egyéb!I51+egyéb!F51+'3 óvoda'!F51</f>
        <v>0</v>
      </c>
      <c r="G51" s="39">
        <f>D51+egyéb!M51+egyéb!J51+egyéb!G51+'3 óvoda'!G51</f>
        <v>0</v>
      </c>
      <c r="H51" s="52"/>
      <c r="I51" s="34"/>
      <c r="J51" s="39"/>
      <c r="K51" s="52"/>
      <c r="L51" s="34"/>
      <c r="M51" s="39"/>
      <c r="N51" s="52"/>
    </row>
    <row r="52" spans="1:14" ht="15.75">
      <c r="A52" s="4">
        <v>39</v>
      </c>
      <c r="B52" s="16" t="s">
        <v>33</v>
      </c>
      <c r="C52" s="49"/>
      <c r="D52" s="50"/>
      <c r="E52" s="58"/>
      <c r="F52" s="49">
        <f>C52+egyéb!L52+egyéb!I52+egyéb!F52+'3 óvoda'!F52</f>
        <v>0</v>
      </c>
      <c r="G52" s="50">
        <f>D52+egyéb!M52+egyéb!J52+egyéb!G52+'3 óvoda'!G52</f>
        <v>0</v>
      </c>
      <c r="H52" s="58"/>
      <c r="I52" s="49"/>
      <c r="J52" s="50"/>
      <c r="K52" s="58"/>
      <c r="L52" s="49"/>
      <c r="M52" s="50"/>
      <c r="N52" s="58"/>
    </row>
    <row r="53" spans="1:14" ht="15.75">
      <c r="A53" s="6">
        <v>40</v>
      </c>
      <c r="B53" s="15" t="s">
        <v>34</v>
      </c>
      <c r="C53" s="34"/>
      <c r="D53" s="39"/>
      <c r="E53" s="52"/>
      <c r="F53" s="34">
        <f>C53+egyéb!L53+egyéb!I53+egyéb!F53+'3 óvoda'!F53</f>
        <v>0</v>
      </c>
      <c r="G53" s="39">
        <f>D53+egyéb!M53+egyéb!J53+egyéb!G53+'3 óvoda'!G53</f>
        <v>0</v>
      </c>
      <c r="H53" s="52"/>
      <c r="I53" s="34"/>
      <c r="J53" s="39"/>
      <c r="K53" s="52"/>
      <c r="L53" s="34"/>
      <c r="M53" s="39"/>
      <c r="N53" s="52"/>
    </row>
    <row r="54" spans="1:14" ht="15.75">
      <c r="A54" s="6">
        <v>41</v>
      </c>
      <c r="B54" s="17" t="s">
        <v>35</v>
      </c>
      <c r="C54" s="34"/>
      <c r="D54" s="39"/>
      <c r="E54" s="52"/>
      <c r="F54" s="34">
        <f>C54+egyéb!L54+egyéb!I54+egyéb!F54+'3 óvoda'!F54</f>
        <v>0</v>
      </c>
      <c r="G54" s="39">
        <f>D54+egyéb!M54+egyéb!J54+egyéb!G54+'3 óvoda'!G54</f>
        <v>0</v>
      </c>
      <c r="H54" s="52"/>
      <c r="I54" s="34"/>
      <c r="J54" s="39"/>
      <c r="K54" s="52"/>
      <c r="L54" s="34"/>
      <c r="M54" s="39"/>
      <c r="N54" s="52"/>
    </row>
    <row r="55" spans="1:14" ht="16.5" thickBot="1">
      <c r="A55" s="1">
        <v>42</v>
      </c>
      <c r="B55" s="18" t="s">
        <v>36</v>
      </c>
      <c r="C55" s="35"/>
      <c r="D55" s="40"/>
      <c r="E55" s="55"/>
      <c r="F55" s="35">
        <f>C55+egyéb!L55+egyéb!I55+egyéb!F55+'3 óvoda'!F55</f>
        <v>0</v>
      </c>
      <c r="G55" s="40">
        <f>D55+egyéb!M55+egyéb!J55+egyéb!G55+'3 óvoda'!G55</f>
        <v>0</v>
      </c>
      <c r="H55" s="55"/>
      <c r="I55" s="35"/>
      <c r="J55" s="40"/>
      <c r="K55" s="55"/>
      <c r="L55" s="35"/>
      <c r="M55" s="40"/>
      <c r="N55" s="55"/>
    </row>
    <row r="56" spans="1:14" ht="16.5" thickBot="1">
      <c r="A56" s="5">
        <v>43</v>
      </c>
      <c r="B56" s="19" t="s">
        <v>65</v>
      </c>
      <c r="C56" s="41">
        <f t="shared" ref="C56:M56" si="21">SUM(C48:C51,C53:C55)</f>
        <v>96065</v>
      </c>
      <c r="D56" s="42">
        <f t="shared" si="21"/>
        <v>96982</v>
      </c>
      <c r="E56" s="54">
        <f t="shared" si="20"/>
        <v>1.0095456201530213</v>
      </c>
      <c r="F56" s="41">
        <f t="shared" si="21"/>
        <v>1944499</v>
      </c>
      <c r="G56" s="42">
        <f t="shared" si="21"/>
        <v>1816937</v>
      </c>
      <c r="H56" s="54">
        <f t="shared" si="11"/>
        <v>0.93439852630420484</v>
      </c>
      <c r="I56" s="41">
        <f t="shared" si="21"/>
        <v>19405</v>
      </c>
      <c r="J56" s="42">
        <f t="shared" si="21"/>
        <v>17302</v>
      </c>
      <c r="K56" s="54">
        <f t="shared" si="12"/>
        <v>0.89162586962123169</v>
      </c>
      <c r="L56" s="41">
        <f t="shared" si="21"/>
        <v>42764</v>
      </c>
      <c r="M56" s="42">
        <f t="shared" si="21"/>
        <v>36762</v>
      </c>
      <c r="N56" s="54">
        <f t="shared" si="13"/>
        <v>0.8596483023103545</v>
      </c>
    </row>
    <row r="57" spans="1:14" ht="16.5" thickBot="1">
      <c r="A57" s="6">
        <v>44</v>
      </c>
      <c r="B57" s="13" t="s">
        <v>37</v>
      </c>
      <c r="C57" s="33"/>
      <c r="D57" s="38"/>
      <c r="E57" s="51"/>
      <c r="F57" s="33">
        <f>C57+egyéb!L57+egyéb!I57+egyéb!F57+'3 óvoda'!F57</f>
        <v>0</v>
      </c>
      <c r="G57" s="38"/>
      <c r="H57" s="51"/>
      <c r="I57" s="33"/>
      <c r="J57" s="38"/>
      <c r="K57" s="51"/>
      <c r="L57" s="33"/>
      <c r="M57" s="38"/>
      <c r="N57" s="51"/>
    </row>
    <row r="58" spans="1:14" ht="16.5" thickBot="1">
      <c r="A58" s="5">
        <v>45</v>
      </c>
      <c r="B58" s="19" t="s">
        <v>66</v>
      </c>
      <c r="C58" s="41">
        <f>C43+C44+C45+C46+C47+C56+C57</f>
        <v>96065</v>
      </c>
      <c r="D58" s="42">
        <f>D43+D44+D45+D46+D47+D56+D57</f>
        <v>96982</v>
      </c>
      <c r="E58" s="54">
        <f t="shared" ref="E58" si="22">+D58/C58</f>
        <v>1.0095456201530213</v>
      </c>
      <c r="F58" s="41">
        <f>F43+F44+F45+F46+F47+F56+F57</f>
        <v>2034800</v>
      </c>
      <c r="G58" s="42">
        <f>G43+G44+G45+G46+G47+G56+G57</f>
        <v>1914010</v>
      </c>
      <c r="H58" s="54">
        <f t="shared" ref="H58" si="23">G58/F58</f>
        <v>0.94063790053076468</v>
      </c>
      <c r="I58" s="41">
        <f>I43+I44+I45+I46+I47+I56+I57</f>
        <v>21905</v>
      </c>
      <c r="J58" s="42">
        <f>J43+J44+J45+J46+J47+J56+J57</f>
        <v>18677</v>
      </c>
      <c r="K58" s="54">
        <f t="shared" ref="K58" si="24">J58/I58</f>
        <v>0.85263638438712619</v>
      </c>
      <c r="L58" s="41">
        <f>L43+L44+L45+L46+L47+L56+L57</f>
        <v>57264</v>
      </c>
      <c r="M58" s="42">
        <f>M43+M44+M45+M46+M47+M56+M57</f>
        <v>48718</v>
      </c>
      <c r="N58" s="54">
        <f t="shared" ref="N58" si="25">M58/L58</f>
        <v>0.85076138586197259</v>
      </c>
    </row>
    <row r="59" spans="1:14" ht="31.5">
      <c r="A59" s="74">
        <v>46</v>
      </c>
      <c r="B59" s="75" t="s">
        <v>84</v>
      </c>
      <c r="C59" s="78"/>
      <c r="D59" s="76"/>
      <c r="E59" s="77"/>
      <c r="F59" s="78">
        <f>C59+egyéb!L59+egyéb!I59+egyéb!F59+'3 óvoda'!F59</f>
        <v>0</v>
      </c>
      <c r="G59" s="76"/>
      <c r="H59" s="77"/>
      <c r="I59" s="78"/>
      <c r="J59" s="76"/>
      <c r="K59" s="77"/>
      <c r="L59" s="78"/>
      <c r="M59" s="76"/>
      <c r="N59" s="84"/>
    </row>
    <row r="60" spans="1:14" ht="31.5">
      <c r="A60" s="79">
        <v>47</v>
      </c>
      <c r="B60" s="80" t="s">
        <v>85</v>
      </c>
      <c r="C60" s="73"/>
      <c r="D60" s="81"/>
      <c r="E60" s="82"/>
      <c r="F60" s="83">
        <f>C60+egyéb!L60+egyéb!I60+egyéb!F60+'3 óvoda'!F60</f>
        <v>0</v>
      </c>
      <c r="G60" s="81"/>
      <c r="H60" s="82"/>
      <c r="I60" s="83"/>
      <c r="J60" s="81"/>
      <c r="K60" s="82"/>
      <c r="L60" s="83"/>
      <c r="M60" s="81"/>
      <c r="N60" s="85"/>
    </row>
    <row r="61" spans="1:14" ht="15.75">
      <c r="A61" s="6">
        <v>48</v>
      </c>
      <c r="B61" s="13" t="s">
        <v>41</v>
      </c>
      <c r="C61" s="34"/>
      <c r="D61" s="38"/>
      <c r="E61" s="51"/>
      <c r="F61" s="33">
        <f>C61+egyéb!L61+egyéb!I61+egyéb!F61+'3 óvoda'!F61</f>
        <v>0</v>
      </c>
      <c r="G61" s="38"/>
      <c r="H61" s="51"/>
      <c r="I61" s="33"/>
      <c r="J61" s="38"/>
      <c r="K61" s="51"/>
      <c r="L61" s="33"/>
      <c r="M61" s="38"/>
      <c r="N61" s="51"/>
    </row>
    <row r="62" spans="1:14" ht="15.75">
      <c r="A62" s="6">
        <v>49</v>
      </c>
      <c r="B62" s="15" t="s">
        <v>38</v>
      </c>
      <c r="C62" s="34"/>
      <c r="D62" s="39"/>
      <c r="E62" s="52"/>
      <c r="F62" s="34">
        <f>C62+egyéb!L62+egyéb!I62+egyéb!F62+'3 óvoda'!F62</f>
        <v>0</v>
      </c>
      <c r="G62" s="39"/>
      <c r="H62" s="52"/>
      <c r="I62" s="34"/>
      <c r="J62" s="39"/>
      <c r="K62" s="52"/>
      <c r="L62" s="34"/>
      <c r="M62" s="39"/>
      <c r="N62" s="52"/>
    </row>
    <row r="63" spans="1:14" ht="16.5" thickBot="1">
      <c r="A63" s="6">
        <v>50</v>
      </c>
      <c r="B63" s="15" t="s">
        <v>39</v>
      </c>
      <c r="C63" s="35"/>
      <c r="D63" s="40"/>
      <c r="E63" s="55"/>
      <c r="F63" s="35">
        <f>C63+egyéb!L63+egyéb!I63+egyéb!F63+'3 óvoda'!F63</f>
        <v>0</v>
      </c>
      <c r="G63" s="40"/>
      <c r="H63" s="55"/>
      <c r="I63" s="35"/>
      <c r="J63" s="40"/>
      <c r="K63" s="55"/>
      <c r="L63" s="35"/>
      <c r="M63" s="40"/>
      <c r="N63" s="55"/>
    </row>
    <row r="64" spans="1:14" ht="16.5" thickBot="1">
      <c r="A64" s="5">
        <v>51</v>
      </c>
      <c r="B64" s="20" t="s">
        <v>67</v>
      </c>
      <c r="C64" s="41">
        <f>C61+C62+C63</f>
        <v>0</v>
      </c>
      <c r="D64" s="42">
        <f t="shared" ref="D64:M64" si="26">SUM(D61:D63)</f>
        <v>0</v>
      </c>
      <c r="E64" s="54"/>
      <c r="F64" s="41">
        <f>F61+F62+F63</f>
        <v>0</v>
      </c>
      <c r="G64" s="42">
        <f t="shared" si="26"/>
        <v>0</v>
      </c>
      <c r="H64" s="54"/>
      <c r="I64" s="41">
        <f>I61+I62+I63</f>
        <v>0</v>
      </c>
      <c r="J64" s="42">
        <f t="shared" si="26"/>
        <v>0</v>
      </c>
      <c r="K64" s="54"/>
      <c r="L64" s="41">
        <f>L61+L62+L63</f>
        <v>0</v>
      </c>
      <c r="M64" s="42">
        <f t="shared" si="26"/>
        <v>0</v>
      </c>
      <c r="N64" s="54"/>
    </row>
    <row r="65" spans="1:14" ht="16.5" thickBot="1">
      <c r="A65" s="103" t="s">
        <v>68</v>
      </c>
      <c r="B65" s="104"/>
      <c r="C65" s="45">
        <f>C58+C59+C60+C64</f>
        <v>96065</v>
      </c>
      <c r="D65" s="46">
        <f>D58+D59+D60+D64</f>
        <v>96982</v>
      </c>
      <c r="E65" s="56">
        <f t="shared" si="20"/>
        <v>1.0095456201530213</v>
      </c>
      <c r="F65" s="45">
        <f>F58+F59+F60+F64</f>
        <v>2034800</v>
      </c>
      <c r="G65" s="46">
        <f>G58+G59+G60+G64</f>
        <v>1914010</v>
      </c>
      <c r="H65" s="56">
        <f t="shared" si="11"/>
        <v>0.94063790053076468</v>
      </c>
      <c r="I65" s="45">
        <f>I58+I59+I60+I64</f>
        <v>21905</v>
      </c>
      <c r="J65" s="46">
        <f>J58+J59+J60+J64</f>
        <v>18677</v>
      </c>
      <c r="K65" s="56">
        <f t="shared" si="12"/>
        <v>0.85263638438712619</v>
      </c>
      <c r="L65" s="45">
        <f>L58+L59+L60+L64</f>
        <v>57264</v>
      </c>
      <c r="M65" s="46">
        <f>M58+M59+M60+M64</f>
        <v>48718</v>
      </c>
      <c r="N65" s="56">
        <f t="shared" si="13"/>
        <v>0.85076138586197259</v>
      </c>
    </row>
    <row r="66" spans="1:14" ht="17.25" thickTop="1" thickBot="1">
      <c r="A66" s="125"/>
      <c r="B66" s="125"/>
      <c r="C66" s="48"/>
      <c r="D66" s="10"/>
      <c r="E66" s="87"/>
      <c r="F66" s="48"/>
      <c r="G66" s="10"/>
      <c r="H66" s="87"/>
      <c r="I66" s="48"/>
      <c r="J66" s="10"/>
      <c r="K66" s="87"/>
      <c r="L66" s="48"/>
      <c r="M66" s="10"/>
      <c r="N66" s="57"/>
    </row>
    <row r="67" spans="1:14" ht="16.5" thickBot="1">
      <c r="A67" s="9">
        <v>52</v>
      </c>
      <c r="B67" s="11" t="s">
        <v>40</v>
      </c>
      <c r="C67" s="36">
        <v>33</v>
      </c>
      <c r="D67" s="69">
        <v>33</v>
      </c>
      <c r="E67" s="59"/>
      <c r="F67" s="36">
        <f>C67+egyéb!L67+egyéb!I67+egyéb!F67+'3 óvoda'!F67</f>
        <v>641.25</v>
      </c>
      <c r="G67" s="69">
        <f>D67+egyéb!M67+egyéb!J67+egyéb!G67+'3 óvoda'!G67</f>
        <v>634.5</v>
      </c>
      <c r="H67" s="59"/>
      <c r="I67" s="36">
        <v>4.5</v>
      </c>
      <c r="J67" s="69">
        <v>4.5</v>
      </c>
      <c r="K67" s="59"/>
      <c r="L67" s="36">
        <v>8</v>
      </c>
      <c r="M67" s="69">
        <v>7</v>
      </c>
      <c r="N67" s="59"/>
    </row>
  </sheetData>
  <mergeCells count="29">
    <mergeCell ref="K1:N1"/>
    <mergeCell ref="A65:B65"/>
    <mergeCell ref="A66:B66"/>
    <mergeCell ref="L9:L10"/>
    <mergeCell ref="M9:M10"/>
    <mergeCell ref="N9:N10"/>
    <mergeCell ref="A11:B11"/>
    <mergeCell ref="A41:B41"/>
    <mergeCell ref="A42:B42"/>
    <mergeCell ref="C9:C10"/>
    <mergeCell ref="D9:D10"/>
    <mergeCell ref="E9:E10"/>
    <mergeCell ref="F9:F10"/>
    <mergeCell ref="G9:G10"/>
    <mergeCell ref="I9:I10"/>
    <mergeCell ref="J9:J10"/>
    <mergeCell ref="K9:K10"/>
    <mergeCell ref="L6:N6"/>
    <mergeCell ref="C7:E8"/>
    <mergeCell ref="F7:H8"/>
    <mergeCell ref="I7:K8"/>
    <mergeCell ref="L7:N8"/>
    <mergeCell ref="I6:K6"/>
    <mergeCell ref="C1:E2"/>
    <mergeCell ref="A6:A10"/>
    <mergeCell ref="B6:B10"/>
    <mergeCell ref="C6:E6"/>
    <mergeCell ref="F6:H6"/>
    <mergeCell ref="H9:H10"/>
  </mergeCells>
  <pageMargins left="0.39370078740157483" right="0.23622047244094491" top="0.15748031496062992" bottom="0.23622047244094491" header="0.15748031496062992" footer="0.19685039370078741"/>
  <pageSetup paperSize="9" scale="47" orientation="landscape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70"/>
  <sheetViews>
    <sheetView tabSelected="1" view="pageBreakPreview" zoomScale="70" zoomScaleNormal="80" zoomScaleSheetLayoutView="70" workbookViewId="0">
      <selection activeCell="F7" sqref="F7:H8"/>
    </sheetView>
  </sheetViews>
  <sheetFormatPr defaultRowHeight="15"/>
  <cols>
    <col min="1" max="1" width="11.7109375" bestFit="1" customWidth="1"/>
    <col min="2" max="2" width="94.42578125" customWidth="1"/>
    <col min="3" max="7" width="14" customWidth="1"/>
    <col min="8" max="8" width="15.42578125" customWidth="1"/>
    <col min="9" max="9" width="2.140625" customWidth="1"/>
  </cols>
  <sheetData>
    <row r="1" spans="1:11" ht="15" customHeight="1">
      <c r="A1" s="60"/>
      <c r="B1" s="60"/>
      <c r="C1" s="71"/>
      <c r="D1" s="71"/>
      <c r="E1" s="126" t="s">
        <v>107</v>
      </c>
      <c r="F1" s="126"/>
      <c r="G1" s="126"/>
      <c r="H1" s="126"/>
      <c r="I1" s="88"/>
      <c r="J1" s="88"/>
      <c r="K1" s="88"/>
    </row>
    <row r="2" spans="1:11" ht="42" customHeight="1">
      <c r="A2" s="60"/>
      <c r="B2" s="60"/>
      <c r="C2" s="71"/>
      <c r="D2" s="71"/>
      <c r="E2" s="71"/>
      <c r="F2" s="72"/>
      <c r="G2" s="72"/>
      <c r="H2" s="72"/>
    </row>
    <row r="5" spans="1:11" ht="15.75" thickBot="1"/>
    <row r="6" spans="1:11" ht="16.5" thickBot="1">
      <c r="A6" s="91" t="s">
        <v>0</v>
      </c>
      <c r="B6" s="94" t="s">
        <v>1</v>
      </c>
      <c r="C6" s="121"/>
      <c r="D6" s="122"/>
      <c r="E6" s="123"/>
      <c r="F6" s="117" t="s">
        <v>108</v>
      </c>
      <c r="G6" s="118"/>
      <c r="H6" s="119"/>
    </row>
    <row r="7" spans="1:11" ht="15" customHeight="1">
      <c r="A7" s="92"/>
      <c r="B7" s="95"/>
      <c r="C7" s="109" t="s">
        <v>73</v>
      </c>
      <c r="D7" s="110"/>
      <c r="E7" s="107"/>
      <c r="F7" s="109" t="s">
        <v>87</v>
      </c>
      <c r="G7" s="110"/>
      <c r="H7" s="107"/>
    </row>
    <row r="8" spans="1:11" ht="51.75" customHeight="1" thickBot="1">
      <c r="A8" s="92"/>
      <c r="B8" s="95"/>
      <c r="C8" s="111"/>
      <c r="D8" s="112"/>
      <c r="E8" s="108"/>
      <c r="F8" s="111"/>
      <c r="G8" s="112"/>
      <c r="H8" s="108"/>
    </row>
    <row r="9" spans="1:11" ht="15" customHeight="1">
      <c r="A9" s="92"/>
      <c r="B9" s="95"/>
      <c r="C9" s="113" t="s">
        <v>54</v>
      </c>
      <c r="D9" s="105" t="s">
        <v>55</v>
      </c>
      <c r="E9" s="107" t="s">
        <v>56</v>
      </c>
      <c r="F9" s="113" t="s">
        <v>54</v>
      </c>
      <c r="G9" s="105" t="s">
        <v>55</v>
      </c>
      <c r="H9" s="107" t="s">
        <v>56</v>
      </c>
    </row>
    <row r="10" spans="1:11" ht="44.25" customHeight="1" thickBot="1">
      <c r="A10" s="93"/>
      <c r="B10" s="96"/>
      <c r="C10" s="114"/>
      <c r="D10" s="106"/>
      <c r="E10" s="108"/>
      <c r="F10" s="114"/>
      <c r="G10" s="106"/>
      <c r="H10" s="108"/>
    </row>
    <row r="11" spans="1:11" ht="16.5" thickBot="1">
      <c r="A11" s="97" t="s">
        <v>2</v>
      </c>
      <c r="B11" s="98"/>
      <c r="C11" s="32">
        <v>61</v>
      </c>
      <c r="D11" s="37">
        <v>62</v>
      </c>
      <c r="E11" s="31">
        <f t="shared" ref="E11:H11" si="0">+D11+1</f>
        <v>63</v>
      </c>
      <c r="F11" s="32">
        <f t="shared" si="0"/>
        <v>64</v>
      </c>
      <c r="G11" s="37">
        <f t="shared" si="0"/>
        <v>65</v>
      </c>
      <c r="H11" s="31">
        <f t="shared" si="0"/>
        <v>66</v>
      </c>
    </row>
    <row r="12" spans="1:11" ht="15.75">
      <c r="A12" s="1">
        <v>1</v>
      </c>
      <c r="B12" s="21" t="s">
        <v>3</v>
      </c>
      <c r="C12" s="38">
        <f>vegyes!L12+vegyes!I12</f>
        <v>37193</v>
      </c>
      <c r="D12" s="38">
        <f>vegyes!M12+vegyes!J12</f>
        <v>32270</v>
      </c>
      <c r="E12" s="51">
        <f t="shared" ref="E12:E41" si="1">+D12/C12</f>
        <v>0.86763638319038527</v>
      </c>
      <c r="F12" s="38">
        <f>C12+vegyes!F12</f>
        <v>1305255</v>
      </c>
      <c r="G12" s="38">
        <f>D12+vegyes!G12</f>
        <v>1207950</v>
      </c>
      <c r="H12" s="51">
        <f>G12/F12</f>
        <v>0.92545134858705769</v>
      </c>
    </row>
    <row r="13" spans="1:11" ht="15.75">
      <c r="A13" s="2">
        <v>2</v>
      </c>
      <c r="B13" s="15" t="s">
        <v>4</v>
      </c>
      <c r="C13" s="39">
        <f>vegyes!L13+vegyes!I13</f>
        <v>10020</v>
      </c>
      <c r="D13" s="39">
        <f>vegyes!M13+vegyes!J13</f>
        <v>8725</v>
      </c>
      <c r="E13" s="52">
        <f t="shared" si="1"/>
        <v>0.87075848303393211</v>
      </c>
      <c r="F13" s="39">
        <f>C13+vegyes!F13</f>
        <v>344309</v>
      </c>
      <c r="G13" s="39">
        <f>D13+vegyes!G13</f>
        <v>317975</v>
      </c>
      <c r="H13" s="52">
        <f t="shared" ref="H13:H65" si="2">G13/F13</f>
        <v>0.92351637627828487</v>
      </c>
    </row>
    <row r="14" spans="1:11" ht="15.75">
      <c r="A14" s="2">
        <v>3</v>
      </c>
      <c r="B14" s="22" t="s">
        <v>5</v>
      </c>
      <c r="C14" s="39">
        <f>vegyes!L14+vegyes!I14</f>
        <v>31106</v>
      </c>
      <c r="D14" s="39">
        <f>vegyes!M14+vegyes!J14</f>
        <v>25967</v>
      </c>
      <c r="E14" s="52">
        <f t="shared" si="1"/>
        <v>0.83479071561756579</v>
      </c>
      <c r="F14" s="39">
        <f>C14+vegyes!F14</f>
        <v>456553</v>
      </c>
      <c r="G14" s="39">
        <f>D14+vegyes!G14</f>
        <v>427491</v>
      </c>
      <c r="H14" s="52">
        <f t="shared" si="2"/>
        <v>0.93634473982210176</v>
      </c>
    </row>
    <row r="15" spans="1:11" ht="15.75">
      <c r="A15" s="3">
        <v>4</v>
      </c>
      <c r="B15" s="23" t="s">
        <v>6</v>
      </c>
      <c r="C15" s="39">
        <f>vegyes!L15+vegyes!I15</f>
        <v>850</v>
      </c>
      <c r="D15" s="39">
        <f>vegyes!M15+vegyes!J15</f>
        <v>433</v>
      </c>
      <c r="E15" s="52">
        <f t="shared" si="1"/>
        <v>0.50941176470588234</v>
      </c>
      <c r="F15" s="39">
        <f>C15+vegyes!F15</f>
        <v>6303</v>
      </c>
      <c r="G15" s="39">
        <f>D15+vegyes!G15</f>
        <v>26569</v>
      </c>
      <c r="H15" s="52">
        <f t="shared" si="2"/>
        <v>4.2152943042995403</v>
      </c>
    </row>
    <row r="16" spans="1:11" ht="15.75">
      <c r="A16" s="2">
        <v>5</v>
      </c>
      <c r="B16" s="24" t="s">
        <v>7</v>
      </c>
      <c r="C16" s="34">
        <f t="shared" ref="C16:G16" si="3">SUM(C14:C15)</f>
        <v>31956</v>
      </c>
      <c r="D16" s="39">
        <f t="shared" si="3"/>
        <v>26400</v>
      </c>
      <c r="E16" s="52">
        <f t="shared" si="1"/>
        <v>0.82613593691325571</v>
      </c>
      <c r="F16" s="34">
        <f t="shared" si="3"/>
        <v>462856</v>
      </c>
      <c r="G16" s="39">
        <f t="shared" si="3"/>
        <v>454060</v>
      </c>
      <c r="H16" s="52">
        <f t="shared" si="2"/>
        <v>0.9809962493734552</v>
      </c>
    </row>
    <row r="17" spans="1:8" ht="16.5" thickBot="1">
      <c r="A17" s="4">
        <v>6</v>
      </c>
      <c r="B17" s="16" t="s">
        <v>8</v>
      </c>
      <c r="C17" s="43">
        <f>vegyes!L17+vegyes!I17</f>
        <v>0</v>
      </c>
      <c r="D17" s="44">
        <f>vegyes!M17+vegyes!J17</f>
        <v>0</v>
      </c>
      <c r="E17" s="53"/>
      <c r="F17" s="43">
        <f>C17+vegyes!F17</f>
        <v>196253</v>
      </c>
      <c r="G17" s="44">
        <f>D17+vegyes!G17</f>
        <v>186760</v>
      </c>
      <c r="H17" s="53">
        <f t="shared" si="2"/>
        <v>0.95162876491060011</v>
      </c>
    </row>
    <row r="18" spans="1:8" ht="16.5" thickBot="1">
      <c r="A18" s="5">
        <v>7</v>
      </c>
      <c r="B18" s="20" t="s">
        <v>9</v>
      </c>
      <c r="C18" s="41">
        <f t="shared" ref="C18:G18" si="4">SUM(C12:C13,C16)</f>
        <v>79169</v>
      </c>
      <c r="D18" s="42">
        <f t="shared" si="4"/>
        <v>67395</v>
      </c>
      <c r="E18" s="54">
        <f t="shared" si="1"/>
        <v>0.85128017279490709</v>
      </c>
      <c r="F18" s="41">
        <f t="shared" si="4"/>
        <v>2112420</v>
      </c>
      <c r="G18" s="42">
        <f t="shared" si="4"/>
        <v>1979985</v>
      </c>
      <c r="H18" s="54">
        <f t="shared" si="2"/>
        <v>0.93730650154798767</v>
      </c>
    </row>
    <row r="19" spans="1:8" ht="15.75">
      <c r="A19" s="6">
        <v>8</v>
      </c>
      <c r="B19" s="13" t="s">
        <v>10</v>
      </c>
      <c r="C19" s="33">
        <f>vegyes!L19+vegyes!I19</f>
        <v>0</v>
      </c>
      <c r="D19" s="38"/>
      <c r="E19" s="51"/>
      <c r="F19" s="33">
        <f>C19+vegyes!F19</f>
        <v>0</v>
      </c>
      <c r="G19" s="38">
        <f>D19+vegyes!G19</f>
        <v>0</v>
      </c>
      <c r="H19" s="51"/>
    </row>
    <row r="20" spans="1:8" ht="15.75">
      <c r="A20" s="2">
        <v>9</v>
      </c>
      <c r="B20" s="15" t="s">
        <v>11</v>
      </c>
      <c r="C20" s="34">
        <f>vegyes!L20+vegyes!I20</f>
        <v>0</v>
      </c>
      <c r="D20" s="39"/>
      <c r="E20" s="52"/>
      <c r="F20" s="34">
        <f>C20+vegyes!F20</f>
        <v>0</v>
      </c>
      <c r="G20" s="39">
        <f>D20+vegyes!G20</f>
        <v>0</v>
      </c>
      <c r="H20" s="52"/>
    </row>
    <row r="21" spans="1:8" ht="15.75">
      <c r="A21" s="6">
        <v>10</v>
      </c>
      <c r="B21" s="13" t="s">
        <v>12</v>
      </c>
      <c r="C21" s="34">
        <f>vegyes!L21+vegyes!I21</f>
        <v>0</v>
      </c>
      <c r="D21" s="39"/>
      <c r="E21" s="52"/>
      <c r="F21" s="34">
        <f>C21+vegyes!F21</f>
        <v>0</v>
      </c>
      <c r="G21" s="39">
        <f>D21+vegyes!G21</f>
        <v>0</v>
      </c>
      <c r="H21" s="52"/>
    </row>
    <row r="22" spans="1:8" ht="15.75">
      <c r="A22" s="2">
        <v>11</v>
      </c>
      <c r="B22" s="25" t="s">
        <v>57</v>
      </c>
      <c r="C22" s="34">
        <f>vegyes!L22+vegyes!I22</f>
        <v>0</v>
      </c>
      <c r="D22" s="39"/>
      <c r="E22" s="52"/>
      <c r="F22" s="34">
        <f>C22+vegyes!F22</f>
        <v>0</v>
      </c>
      <c r="G22" s="39">
        <f>D22+vegyes!G22</f>
        <v>0</v>
      </c>
      <c r="H22" s="52"/>
    </row>
    <row r="23" spans="1:8" ht="16.5" thickBot="1">
      <c r="A23" s="1">
        <v>12</v>
      </c>
      <c r="B23" s="26" t="s">
        <v>58</v>
      </c>
      <c r="C23" s="35">
        <f>vegyes!L23+vegyes!I23</f>
        <v>0</v>
      </c>
      <c r="D23" s="40"/>
      <c r="E23" s="55"/>
      <c r="F23" s="35">
        <f>C23+vegyes!F23</f>
        <v>0</v>
      </c>
      <c r="G23" s="40">
        <f>D23+vegyes!G23</f>
        <v>0</v>
      </c>
      <c r="H23" s="55"/>
    </row>
    <row r="24" spans="1:8" ht="16.5" thickBot="1">
      <c r="A24" s="5">
        <v>13</v>
      </c>
      <c r="B24" s="27" t="s">
        <v>13</v>
      </c>
      <c r="C24" s="41">
        <f t="shared" ref="C24:G24" si="5">SUM(C19:C23)</f>
        <v>0</v>
      </c>
      <c r="D24" s="42">
        <f t="shared" si="5"/>
        <v>0</v>
      </c>
      <c r="E24" s="54"/>
      <c r="F24" s="41">
        <f t="shared" si="5"/>
        <v>0</v>
      </c>
      <c r="G24" s="42">
        <f t="shared" si="5"/>
        <v>0</v>
      </c>
      <c r="H24" s="54"/>
    </row>
    <row r="25" spans="1:8" ht="15.75">
      <c r="A25" s="6">
        <v>14</v>
      </c>
      <c r="B25" s="13" t="s">
        <v>14</v>
      </c>
      <c r="C25" s="33">
        <f>vegyes!L25+vegyes!I25</f>
        <v>0</v>
      </c>
      <c r="D25" s="38"/>
      <c r="E25" s="51"/>
      <c r="F25" s="33">
        <f>C25+vegyes!F25</f>
        <v>0</v>
      </c>
      <c r="G25" s="38">
        <f>D25+vegyes!G25</f>
        <v>0</v>
      </c>
      <c r="H25" s="51"/>
    </row>
    <row r="26" spans="1:8" ht="15.75">
      <c r="A26" s="2">
        <v>15</v>
      </c>
      <c r="B26" s="15" t="s">
        <v>15</v>
      </c>
      <c r="C26" s="34">
        <f>vegyes!L26+vegyes!I26</f>
        <v>0</v>
      </c>
      <c r="D26" s="39"/>
      <c r="E26" s="52"/>
      <c r="F26" s="34">
        <f>C26+vegyes!F26</f>
        <v>0</v>
      </c>
      <c r="G26" s="39">
        <f>D26+vegyes!G26</f>
        <v>0</v>
      </c>
      <c r="H26" s="52"/>
    </row>
    <row r="27" spans="1:8" ht="15.75">
      <c r="A27" s="6">
        <v>16</v>
      </c>
      <c r="B27" s="13" t="s">
        <v>79</v>
      </c>
      <c r="C27" s="34">
        <f>vegyes!L27+vegyes!I27</f>
        <v>0</v>
      </c>
      <c r="D27" s="39"/>
      <c r="E27" s="52"/>
      <c r="F27" s="34">
        <f>C27+vegyes!F27</f>
        <v>0</v>
      </c>
      <c r="G27" s="39">
        <f>D27+vegyes!G27</f>
        <v>0</v>
      </c>
      <c r="H27" s="52"/>
    </row>
    <row r="28" spans="1:8" ht="15.75">
      <c r="A28" s="2">
        <v>17</v>
      </c>
      <c r="B28" s="28" t="s">
        <v>16</v>
      </c>
      <c r="C28" s="34">
        <f>vegyes!L28+vegyes!I28</f>
        <v>0</v>
      </c>
      <c r="D28" s="39"/>
      <c r="E28" s="52"/>
      <c r="F28" s="34">
        <f>C28+vegyes!F28</f>
        <v>1549</v>
      </c>
      <c r="G28" s="39">
        <f>D28+vegyes!G28</f>
        <v>1420</v>
      </c>
      <c r="H28" s="52"/>
    </row>
    <row r="29" spans="1:8" ht="16.5" thickBot="1">
      <c r="A29" s="8">
        <v>18</v>
      </c>
      <c r="B29" s="29" t="s">
        <v>17</v>
      </c>
      <c r="C29" s="35">
        <f>vegyes!L29+vegyes!I29</f>
        <v>0</v>
      </c>
      <c r="D29" s="40"/>
      <c r="E29" s="55"/>
      <c r="F29" s="35">
        <f>C29+vegyes!F29</f>
        <v>0</v>
      </c>
      <c r="G29" s="40">
        <f>D29+vegyes!G29</f>
        <v>0</v>
      </c>
      <c r="H29" s="55"/>
    </row>
    <row r="30" spans="1:8" ht="15.75">
      <c r="A30" s="6">
        <v>19</v>
      </c>
      <c r="B30" s="13" t="s">
        <v>18</v>
      </c>
      <c r="C30" s="33">
        <f>vegyes!L30+vegyes!I30</f>
        <v>0</v>
      </c>
      <c r="D30" s="38"/>
      <c r="E30" s="51"/>
      <c r="F30" s="33">
        <f>C30+vegyes!F30</f>
        <v>0</v>
      </c>
      <c r="G30" s="38">
        <f>D30+vegyes!G30</f>
        <v>0</v>
      </c>
      <c r="H30" s="51"/>
    </row>
    <row r="31" spans="1:8" ht="16.5" thickBot="1">
      <c r="A31" s="3">
        <v>20</v>
      </c>
      <c r="B31" s="24" t="s">
        <v>19</v>
      </c>
      <c r="C31" s="35">
        <f>vegyes!L31+vegyes!I31</f>
        <v>0</v>
      </c>
      <c r="D31" s="40"/>
      <c r="E31" s="55"/>
      <c r="F31" s="35">
        <f>C31+vegyes!F31</f>
        <v>0</v>
      </c>
      <c r="G31" s="40">
        <f>D31+vegyes!G31</f>
        <v>0</v>
      </c>
      <c r="H31" s="55"/>
    </row>
    <row r="32" spans="1:8" ht="16.5" thickBot="1">
      <c r="A32" s="5">
        <v>21</v>
      </c>
      <c r="B32" s="20" t="s">
        <v>20</v>
      </c>
      <c r="C32" s="41">
        <f t="shared" ref="C32:G32" si="6">SUM(C30:C31)</f>
        <v>0</v>
      </c>
      <c r="D32" s="42">
        <f t="shared" si="6"/>
        <v>0</v>
      </c>
      <c r="E32" s="54"/>
      <c r="F32" s="41">
        <f t="shared" si="6"/>
        <v>0</v>
      </c>
      <c r="G32" s="42">
        <f t="shared" si="6"/>
        <v>0</v>
      </c>
      <c r="H32" s="54"/>
    </row>
    <row r="33" spans="1:8" ht="15.75">
      <c r="A33" s="7">
        <v>22</v>
      </c>
      <c r="B33" s="24" t="s">
        <v>21</v>
      </c>
      <c r="C33" s="33">
        <f>vegyes!L33+vegyes!I33</f>
        <v>0</v>
      </c>
      <c r="D33" s="38"/>
      <c r="E33" s="51"/>
      <c r="F33" s="33">
        <f>C33+vegyes!F33</f>
        <v>0</v>
      </c>
      <c r="G33" s="38">
        <f>D33+vegyes!G33</f>
        <v>0</v>
      </c>
      <c r="H33" s="51"/>
    </row>
    <row r="34" spans="1:8" ht="15.75">
      <c r="A34" s="6">
        <v>23</v>
      </c>
      <c r="B34" s="15" t="s">
        <v>22</v>
      </c>
      <c r="C34" s="34">
        <f>vegyes!L34+vegyes!I34</f>
        <v>0</v>
      </c>
      <c r="D34" s="39"/>
      <c r="E34" s="52"/>
      <c r="F34" s="34">
        <f>C34+vegyes!F34</f>
        <v>0</v>
      </c>
      <c r="G34" s="39">
        <f>D34+vegyes!G34</f>
        <v>0</v>
      </c>
      <c r="H34" s="52"/>
    </row>
    <row r="35" spans="1:8" ht="16.5" thickBot="1">
      <c r="A35" s="2">
        <v>24</v>
      </c>
      <c r="B35" s="15" t="s">
        <v>23</v>
      </c>
      <c r="C35" s="35">
        <f>vegyes!L35+vegyes!I35</f>
        <v>0</v>
      </c>
      <c r="D35" s="40"/>
      <c r="E35" s="55"/>
      <c r="F35" s="35">
        <f>C35+vegyes!F35</f>
        <v>0</v>
      </c>
      <c r="G35" s="40">
        <f>D35+vegyes!G35</f>
        <v>0</v>
      </c>
      <c r="H35" s="55"/>
    </row>
    <row r="36" spans="1:8" ht="16.5" thickBot="1">
      <c r="A36" s="5">
        <v>25</v>
      </c>
      <c r="B36" s="20" t="s">
        <v>59</v>
      </c>
      <c r="C36" s="41">
        <f>SUM(C18,C24,C25:C29,C32,C33:C35)</f>
        <v>79169</v>
      </c>
      <c r="D36" s="42">
        <f>SUM(D18,D24,D25:D29,D32,D33:D35)</f>
        <v>67395</v>
      </c>
      <c r="E36" s="54">
        <f t="shared" si="1"/>
        <v>0.85128017279490709</v>
      </c>
      <c r="F36" s="41">
        <f>SUM(F18,F24,F25:F29,F32,F33:F35)</f>
        <v>2113969</v>
      </c>
      <c r="G36" s="42">
        <f>SUM(G18,G24,G25:G29,G32,G33:G35)</f>
        <v>1981405</v>
      </c>
      <c r="H36" s="54">
        <f t="shared" si="2"/>
        <v>0.93729141723459519</v>
      </c>
    </row>
    <row r="37" spans="1:8" ht="15.75">
      <c r="A37" s="7">
        <v>26</v>
      </c>
      <c r="B37" s="30" t="s">
        <v>42</v>
      </c>
      <c r="C37" s="33">
        <f>vegyes!L37+vegyes!I37</f>
        <v>0</v>
      </c>
      <c r="D37" s="38"/>
      <c r="E37" s="51"/>
      <c r="F37" s="33">
        <f>C37+vegyes!F37</f>
        <v>0</v>
      </c>
      <c r="G37" s="38">
        <f>D37+vegyes!G37</f>
        <v>0</v>
      </c>
      <c r="H37" s="51"/>
    </row>
    <row r="38" spans="1:8" ht="15.75">
      <c r="A38" s="6">
        <v>27</v>
      </c>
      <c r="B38" s="13" t="s">
        <v>24</v>
      </c>
      <c r="C38" s="34">
        <f>vegyes!L38+vegyes!I38</f>
        <v>0</v>
      </c>
      <c r="D38" s="39"/>
      <c r="E38" s="52"/>
      <c r="F38" s="34">
        <f>C38+vegyes!F38</f>
        <v>0</v>
      </c>
      <c r="G38" s="39">
        <f>D38+vegyes!G38</f>
        <v>0</v>
      </c>
      <c r="H38" s="52"/>
    </row>
    <row r="39" spans="1:8" ht="16.5" thickBot="1">
      <c r="A39" s="3">
        <v>28</v>
      </c>
      <c r="B39" s="24" t="s">
        <v>25</v>
      </c>
      <c r="C39" s="35">
        <f>vegyes!L39+vegyes!I39</f>
        <v>0</v>
      </c>
      <c r="D39" s="40"/>
      <c r="E39" s="55"/>
      <c r="F39" s="35">
        <f>C39+vegyes!F39</f>
        <v>0</v>
      </c>
      <c r="G39" s="40">
        <f>D39+vegyes!G39</f>
        <v>0</v>
      </c>
      <c r="H39" s="55"/>
    </row>
    <row r="40" spans="1:8" ht="16.5" thickBot="1">
      <c r="A40" s="5">
        <v>29</v>
      </c>
      <c r="B40" s="20" t="s">
        <v>60</v>
      </c>
      <c r="C40" s="41">
        <f t="shared" ref="C40:G40" si="7">SUM(C37:C39)</f>
        <v>0</v>
      </c>
      <c r="D40" s="42">
        <f t="shared" si="7"/>
        <v>0</v>
      </c>
      <c r="E40" s="54"/>
      <c r="F40" s="41">
        <f t="shared" si="7"/>
        <v>0</v>
      </c>
      <c r="G40" s="42">
        <f t="shared" si="7"/>
        <v>0</v>
      </c>
      <c r="H40" s="54"/>
    </row>
    <row r="41" spans="1:8" ht="16.5" thickBot="1">
      <c r="A41" s="99" t="s">
        <v>61</v>
      </c>
      <c r="B41" s="100"/>
      <c r="C41" s="45">
        <f t="shared" ref="C41:G41" si="8">SUM(C36,C40)</f>
        <v>79169</v>
      </c>
      <c r="D41" s="46">
        <f t="shared" si="8"/>
        <v>67395</v>
      </c>
      <c r="E41" s="56">
        <f t="shared" si="1"/>
        <v>0.85128017279490709</v>
      </c>
      <c r="F41" s="45">
        <f t="shared" si="8"/>
        <v>2113969</v>
      </c>
      <c r="G41" s="46">
        <f t="shared" si="8"/>
        <v>1981405</v>
      </c>
      <c r="H41" s="56">
        <f t="shared" si="2"/>
        <v>0.93729141723459519</v>
      </c>
    </row>
    <row r="42" spans="1:8" ht="29.25" customHeight="1" thickTop="1" thickBot="1">
      <c r="A42" s="101" t="s">
        <v>26</v>
      </c>
      <c r="B42" s="102"/>
      <c r="C42" s="47"/>
      <c r="D42" s="48"/>
      <c r="E42" s="57"/>
      <c r="F42" s="47"/>
      <c r="G42" s="48"/>
      <c r="H42" s="57"/>
    </row>
    <row r="43" spans="1:8" ht="15.75">
      <c r="A43" s="6">
        <v>30</v>
      </c>
      <c r="B43" s="12" t="s">
        <v>63</v>
      </c>
      <c r="C43" s="33">
        <f>vegyes!L43+vegyes!I43</f>
        <v>0</v>
      </c>
      <c r="D43" s="38">
        <f>vegyes!M43+vegyes!J43</f>
        <v>0</v>
      </c>
      <c r="E43" s="51"/>
      <c r="F43" s="33">
        <f>C43+vegyes!F43</f>
        <v>0</v>
      </c>
      <c r="G43" s="38">
        <f>D43+vegyes!G43</f>
        <v>0</v>
      </c>
      <c r="H43" s="51"/>
    </row>
    <row r="44" spans="1:8" ht="15.75">
      <c r="A44" s="6">
        <v>31</v>
      </c>
      <c r="B44" s="14" t="s">
        <v>62</v>
      </c>
      <c r="C44" s="33">
        <f>vegyes!L44+vegyes!I44</f>
        <v>17000</v>
      </c>
      <c r="D44" s="38">
        <f>vegyes!M44+vegyes!J44</f>
        <v>13331</v>
      </c>
      <c r="E44" s="51"/>
      <c r="F44" s="33">
        <f>C44+vegyes!F44</f>
        <v>107301</v>
      </c>
      <c r="G44" s="38">
        <f>D44+vegyes!G44</f>
        <v>110404</v>
      </c>
      <c r="H44" s="51"/>
    </row>
    <row r="45" spans="1:8" ht="15.75">
      <c r="A45" s="6">
        <v>32</v>
      </c>
      <c r="B45" s="14" t="s">
        <v>64</v>
      </c>
      <c r="C45" s="33">
        <f>vegyes!L45+vegyes!I45</f>
        <v>0</v>
      </c>
      <c r="D45" s="38">
        <f>vegyes!M45+vegyes!J45</f>
        <v>0</v>
      </c>
      <c r="E45" s="51"/>
      <c r="F45" s="33">
        <f>C45+vegyes!F45</f>
        <v>0</v>
      </c>
      <c r="G45" s="38">
        <f>D45+vegyes!G45</f>
        <v>0</v>
      </c>
      <c r="H45" s="51"/>
    </row>
    <row r="46" spans="1:8" ht="15.75">
      <c r="A46" s="6">
        <v>33</v>
      </c>
      <c r="B46" s="13" t="s">
        <v>27</v>
      </c>
      <c r="C46" s="34">
        <f>vegyes!L46+vegyes!I46</f>
        <v>0</v>
      </c>
      <c r="D46" s="39">
        <f>vegyes!M46+vegyes!J46</f>
        <v>0</v>
      </c>
      <c r="E46" s="52"/>
      <c r="F46" s="34">
        <f>C46+vegyes!F46</f>
        <v>0</v>
      </c>
      <c r="G46" s="39">
        <f>D46+vegyes!G46</f>
        <v>0</v>
      </c>
      <c r="H46" s="52"/>
    </row>
    <row r="47" spans="1:8" ht="31.5">
      <c r="A47" s="6">
        <v>34</v>
      </c>
      <c r="B47" s="14" t="s">
        <v>28</v>
      </c>
      <c r="C47" s="34">
        <f>vegyes!L47+vegyes!I47</f>
        <v>0</v>
      </c>
      <c r="D47" s="39">
        <f>vegyes!M47+vegyes!J47</f>
        <v>0</v>
      </c>
      <c r="E47" s="52"/>
      <c r="F47" s="34">
        <f>C47+vegyes!F47</f>
        <v>0</v>
      </c>
      <c r="G47" s="39">
        <f>D47+vegyes!G47</f>
        <v>0</v>
      </c>
      <c r="H47" s="52"/>
    </row>
    <row r="48" spans="1:8" ht="15.75">
      <c r="A48" s="6">
        <v>35</v>
      </c>
      <c r="B48" s="15" t="s">
        <v>29</v>
      </c>
      <c r="C48" s="34">
        <f>vegyes!L48+vegyes!I48</f>
        <v>62169</v>
      </c>
      <c r="D48" s="39">
        <f>vegyes!M48+vegyes!J48</f>
        <v>54064</v>
      </c>
      <c r="E48" s="52">
        <f t="shared" ref="E48:E65" si="9">+D48/C48</f>
        <v>0.86962955813990894</v>
      </c>
      <c r="F48" s="34">
        <f>C48+vegyes!F48</f>
        <v>2006668</v>
      </c>
      <c r="G48" s="39">
        <f>D48+vegyes!G48</f>
        <v>1871001</v>
      </c>
      <c r="H48" s="52">
        <f t="shared" si="2"/>
        <v>0.93239190538743832</v>
      </c>
    </row>
    <row r="49" spans="1:8" ht="15.75">
      <c r="A49" s="6">
        <v>36</v>
      </c>
      <c r="B49" s="15" t="s">
        <v>30</v>
      </c>
      <c r="C49" s="34">
        <f>vegyes!L49+vegyes!I49</f>
        <v>0</v>
      </c>
      <c r="D49" s="39">
        <f>vegyes!M49+vegyes!J49</f>
        <v>0</v>
      </c>
      <c r="E49" s="52"/>
      <c r="F49" s="34">
        <f>C49+vegyes!F49</f>
        <v>0</v>
      </c>
      <c r="G49" s="39">
        <f>D49+vegyes!G49</f>
        <v>0</v>
      </c>
      <c r="H49" s="52"/>
    </row>
    <row r="50" spans="1:8" ht="15.75">
      <c r="A50" s="6">
        <v>37</v>
      </c>
      <c r="B50" s="15" t="s">
        <v>31</v>
      </c>
      <c r="C50" s="34">
        <f>vegyes!L50+vegyes!I50</f>
        <v>0</v>
      </c>
      <c r="D50" s="39">
        <f>vegyes!M50+vegyes!J50</f>
        <v>0</v>
      </c>
      <c r="E50" s="52"/>
      <c r="F50" s="34">
        <f>C50+vegyes!F50</f>
        <v>0</v>
      </c>
      <c r="G50" s="39">
        <f>D50+vegyes!G50</f>
        <v>0</v>
      </c>
      <c r="H50" s="52"/>
    </row>
    <row r="51" spans="1:8" ht="15.75">
      <c r="A51" s="6">
        <v>38</v>
      </c>
      <c r="B51" s="15" t="s">
        <v>32</v>
      </c>
      <c r="C51" s="34">
        <f>vegyes!L51+vegyes!I51</f>
        <v>0</v>
      </c>
      <c r="D51" s="39">
        <f>vegyes!M51+vegyes!J51</f>
        <v>0</v>
      </c>
      <c r="E51" s="52"/>
      <c r="F51" s="34">
        <f>C51+vegyes!F51</f>
        <v>0</v>
      </c>
      <c r="G51" s="39">
        <f>D51+vegyes!G51</f>
        <v>0</v>
      </c>
      <c r="H51" s="52"/>
    </row>
    <row r="52" spans="1:8" ht="15.75">
      <c r="A52" s="4">
        <v>39</v>
      </c>
      <c r="B52" s="16" t="s">
        <v>33</v>
      </c>
      <c r="C52" s="49">
        <f>vegyes!L52+vegyes!I52</f>
        <v>0</v>
      </c>
      <c r="D52" s="50">
        <f>vegyes!M52+vegyes!J52</f>
        <v>0</v>
      </c>
      <c r="E52" s="58"/>
      <c r="F52" s="49">
        <f>C52+vegyes!F52</f>
        <v>0</v>
      </c>
      <c r="G52" s="50">
        <f>D52+vegyes!G52</f>
        <v>0</v>
      </c>
      <c r="H52" s="58"/>
    </row>
    <row r="53" spans="1:8" ht="15.75">
      <c r="A53" s="6">
        <v>40</v>
      </c>
      <c r="B53" s="15" t="s">
        <v>34</v>
      </c>
      <c r="C53" s="34">
        <f>vegyes!L53+vegyes!I53</f>
        <v>0</v>
      </c>
      <c r="D53" s="39">
        <f>vegyes!M53+vegyes!J53</f>
        <v>0</v>
      </c>
      <c r="E53" s="52"/>
      <c r="F53" s="34">
        <f>C53+vegyes!F53</f>
        <v>0</v>
      </c>
      <c r="G53" s="39">
        <f>D53+vegyes!G53</f>
        <v>0</v>
      </c>
      <c r="H53" s="52"/>
    </row>
    <row r="54" spans="1:8" ht="15.75">
      <c r="A54" s="6">
        <v>41</v>
      </c>
      <c r="B54" s="17" t="s">
        <v>35</v>
      </c>
      <c r="C54" s="34">
        <f>vegyes!L54+vegyes!I54</f>
        <v>0</v>
      </c>
      <c r="D54" s="39">
        <f>vegyes!M54+vegyes!J54</f>
        <v>0</v>
      </c>
      <c r="E54" s="52"/>
      <c r="F54" s="34">
        <f>C54+vegyes!F54</f>
        <v>0</v>
      </c>
      <c r="G54" s="39">
        <f>D54+vegyes!G54</f>
        <v>0</v>
      </c>
      <c r="H54" s="52"/>
    </row>
    <row r="55" spans="1:8" ht="16.5" thickBot="1">
      <c r="A55" s="1">
        <v>42</v>
      </c>
      <c r="B55" s="18" t="s">
        <v>36</v>
      </c>
      <c r="C55" s="35">
        <f>vegyes!L55+vegyes!I55</f>
        <v>0</v>
      </c>
      <c r="D55" s="40">
        <f>vegyes!M55+vegyes!J55</f>
        <v>0</v>
      </c>
      <c r="E55" s="55"/>
      <c r="F55" s="35">
        <f>C55+vegyes!F55</f>
        <v>0</v>
      </c>
      <c r="G55" s="40">
        <f>D55+vegyes!G55</f>
        <v>0</v>
      </c>
      <c r="H55" s="55"/>
    </row>
    <row r="56" spans="1:8" ht="16.5" thickBot="1">
      <c r="A56" s="5">
        <v>43</v>
      </c>
      <c r="B56" s="19" t="s">
        <v>65</v>
      </c>
      <c r="C56" s="41">
        <f t="shared" ref="C56:G56" si="10">SUM(C48:C51,C53:C55)</f>
        <v>62169</v>
      </c>
      <c r="D56" s="42">
        <f t="shared" si="10"/>
        <v>54064</v>
      </c>
      <c r="E56" s="54">
        <f t="shared" si="9"/>
        <v>0.86962955813990894</v>
      </c>
      <c r="F56" s="41">
        <f t="shared" si="10"/>
        <v>2006668</v>
      </c>
      <c r="G56" s="42">
        <f t="shared" si="10"/>
        <v>1871001</v>
      </c>
      <c r="H56" s="54">
        <f t="shared" si="2"/>
        <v>0.93239190538743832</v>
      </c>
    </row>
    <row r="57" spans="1:8" ht="16.5" thickBot="1">
      <c r="A57" s="6">
        <v>44</v>
      </c>
      <c r="B57" s="13" t="s">
        <v>37</v>
      </c>
      <c r="C57" s="33">
        <f>vegyes!L57+vegyes!I57</f>
        <v>0</v>
      </c>
      <c r="D57" s="38"/>
      <c r="E57" s="51"/>
      <c r="F57" s="33">
        <f>C57+vegyes!F57</f>
        <v>0</v>
      </c>
      <c r="G57" s="38">
        <f>D57+vegyes!G57</f>
        <v>0</v>
      </c>
      <c r="H57" s="51"/>
    </row>
    <row r="58" spans="1:8" ht="16.5" thickBot="1">
      <c r="A58" s="5">
        <v>45</v>
      </c>
      <c r="B58" s="19" t="s">
        <v>66</v>
      </c>
      <c r="C58" s="41">
        <f>C43+C44+C45+C46+C47+C56+C57</f>
        <v>79169</v>
      </c>
      <c r="D58" s="42">
        <f>D43+D44+D45+D46+D47+D56+D57</f>
        <v>67395</v>
      </c>
      <c r="E58" s="54">
        <f t="shared" ref="E58" si="11">+D58/C58</f>
        <v>0.85128017279490709</v>
      </c>
      <c r="F58" s="41">
        <f t="shared" ref="F58:G58" si="12">F43+F44+F45+F46+F47+F56+F57</f>
        <v>2113969</v>
      </c>
      <c r="G58" s="42">
        <f t="shared" si="12"/>
        <v>1981405</v>
      </c>
      <c r="H58" s="54">
        <f t="shared" ref="H58" si="13">G58/F58</f>
        <v>0.93729141723459519</v>
      </c>
    </row>
    <row r="59" spans="1:8" ht="31.5">
      <c r="A59" s="74">
        <v>46</v>
      </c>
      <c r="B59" s="75" t="s">
        <v>84</v>
      </c>
      <c r="C59" s="78">
        <f>vegyes!L59+vegyes!I59</f>
        <v>0</v>
      </c>
      <c r="D59" s="76"/>
      <c r="E59" s="77"/>
      <c r="F59" s="78">
        <f>C59+vegyes!F59</f>
        <v>0</v>
      </c>
      <c r="G59" s="76">
        <f>D59+vegyes!G59</f>
        <v>0</v>
      </c>
      <c r="H59" s="77"/>
    </row>
    <row r="60" spans="1:8" ht="31.5">
      <c r="A60" s="79">
        <v>47</v>
      </c>
      <c r="B60" s="80" t="s">
        <v>85</v>
      </c>
      <c r="C60" s="73">
        <f>vegyes!L60+vegyes!I60</f>
        <v>0</v>
      </c>
      <c r="D60" s="81"/>
      <c r="E60" s="82"/>
      <c r="F60" s="83">
        <f>C60+vegyes!F60</f>
        <v>0</v>
      </c>
      <c r="G60" s="81">
        <f>D60+vegyes!G60</f>
        <v>0</v>
      </c>
      <c r="H60" s="82"/>
    </row>
    <row r="61" spans="1:8" ht="15.75">
      <c r="A61" s="6">
        <v>48</v>
      </c>
      <c r="B61" s="13" t="s">
        <v>41</v>
      </c>
      <c r="C61" s="34">
        <f>vegyes!L61+vegyes!I61</f>
        <v>0</v>
      </c>
      <c r="D61" s="38"/>
      <c r="E61" s="51"/>
      <c r="F61" s="33">
        <f>C61+vegyes!F61</f>
        <v>0</v>
      </c>
      <c r="G61" s="38">
        <f>D61+vegyes!G61</f>
        <v>0</v>
      </c>
      <c r="H61" s="51"/>
    </row>
    <row r="62" spans="1:8" ht="15.75">
      <c r="A62" s="6">
        <v>49</v>
      </c>
      <c r="B62" s="15" t="s">
        <v>38</v>
      </c>
      <c r="C62" s="34">
        <f>vegyes!L62+vegyes!I62</f>
        <v>0</v>
      </c>
      <c r="D62" s="39"/>
      <c r="E62" s="52"/>
      <c r="F62" s="34">
        <f>C62+vegyes!F62</f>
        <v>0</v>
      </c>
      <c r="G62" s="39">
        <f>D62+vegyes!G62</f>
        <v>0</v>
      </c>
      <c r="H62" s="52"/>
    </row>
    <row r="63" spans="1:8" ht="16.5" thickBot="1">
      <c r="A63" s="6">
        <v>50</v>
      </c>
      <c r="B63" s="15" t="s">
        <v>39</v>
      </c>
      <c r="C63" s="35">
        <f>vegyes!L63+vegyes!I63</f>
        <v>0</v>
      </c>
      <c r="D63" s="40"/>
      <c r="E63" s="55"/>
      <c r="F63" s="35">
        <f>C63+vegyes!F63</f>
        <v>0</v>
      </c>
      <c r="G63" s="40">
        <f>D63+vegyes!G63</f>
        <v>0</v>
      </c>
      <c r="H63" s="55"/>
    </row>
    <row r="64" spans="1:8" ht="16.5" thickBot="1">
      <c r="A64" s="5">
        <v>51</v>
      </c>
      <c r="B64" s="20" t="s">
        <v>67</v>
      </c>
      <c r="C64" s="41">
        <f t="shared" ref="C64:G64" si="14">SUM(C61:C63)</f>
        <v>0</v>
      </c>
      <c r="D64" s="42">
        <f t="shared" si="14"/>
        <v>0</v>
      </c>
      <c r="E64" s="54"/>
      <c r="F64" s="41">
        <f t="shared" si="14"/>
        <v>0</v>
      </c>
      <c r="G64" s="42">
        <f t="shared" si="14"/>
        <v>0</v>
      </c>
      <c r="H64" s="54"/>
    </row>
    <row r="65" spans="1:14" ht="16.5" thickBot="1">
      <c r="A65" s="103" t="s">
        <v>68</v>
      </c>
      <c r="B65" s="104"/>
      <c r="C65" s="45">
        <f>C58+C59+C60+C64</f>
        <v>79169</v>
      </c>
      <c r="D65" s="46">
        <f>D58+D59+D60+D64</f>
        <v>67395</v>
      </c>
      <c r="E65" s="56">
        <f t="shared" si="9"/>
        <v>0.85128017279490709</v>
      </c>
      <c r="F65" s="45">
        <f t="shared" ref="F65:G65" si="15">F58+F59+F60+F64</f>
        <v>2113969</v>
      </c>
      <c r="G65" s="46">
        <f t="shared" si="15"/>
        <v>1981405</v>
      </c>
      <c r="H65" s="56">
        <f t="shared" si="2"/>
        <v>0.93729141723459519</v>
      </c>
    </row>
    <row r="66" spans="1:14" ht="17.25" thickTop="1" thickBot="1">
      <c r="A66" s="125"/>
      <c r="B66" s="125"/>
      <c r="C66" s="48"/>
      <c r="D66" s="10"/>
      <c r="E66" s="87"/>
      <c r="F66" s="48"/>
      <c r="G66" s="10"/>
      <c r="H66" s="57"/>
      <c r="I66" s="86"/>
      <c r="J66" s="86"/>
      <c r="K66" s="86"/>
      <c r="L66" s="86"/>
      <c r="M66" s="86"/>
      <c r="N66" s="86"/>
    </row>
    <row r="67" spans="1:14" ht="16.5" thickBot="1">
      <c r="A67" s="9">
        <v>52</v>
      </c>
      <c r="B67" s="11" t="s">
        <v>40</v>
      </c>
      <c r="C67" s="36">
        <f>vegyes!L67+vegyes!I67</f>
        <v>12.5</v>
      </c>
      <c r="D67" s="69">
        <f>vegyes!M67+vegyes!J67</f>
        <v>11.5</v>
      </c>
      <c r="E67" s="59"/>
      <c r="F67" s="36">
        <f>C67+vegyes!F67</f>
        <v>653.75</v>
      </c>
      <c r="G67" s="69">
        <f>D67+vegyes!G67</f>
        <v>646</v>
      </c>
      <c r="H67" s="59"/>
    </row>
    <row r="70" spans="1:14">
      <c r="L70" s="86"/>
    </row>
  </sheetData>
  <mergeCells count="18">
    <mergeCell ref="A66:B66"/>
    <mergeCell ref="A11:B11"/>
    <mergeCell ref="A41:B41"/>
    <mergeCell ref="H9:H10"/>
    <mergeCell ref="A6:A10"/>
    <mergeCell ref="B6:B10"/>
    <mergeCell ref="C6:E6"/>
    <mergeCell ref="F6:H6"/>
    <mergeCell ref="C7:E8"/>
    <mergeCell ref="F7:H8"/>
    <mergeCell ref="C9:C10"/>
    <mergeCell ref="D9:D10"/>
    <mergeCell ref="E9:E10"/>
    <mergeCell ref="F9:F10"/>
    <mergeCell ref="G9:G10"/>
    <mergeCell ref="E1:H1"/>
    <mergeCell ref="A42:B42"/>
    <mergeCell ref="A65:B65"/>
  </mergeCells>
  <pageMargins left="0.39370078740157483" right="0.23622047244094491" top="0.15748031496062992" bottom="0.23622047244094491" header="0.15748031496062992" footer="0.19685039370078741"/>
  <pageSetup paperSize="9" scale="47" orientation="landscape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" sqref="A2:N2"/>
    </sheetView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7</vt:i4>
      </vt:variant>
      <vt:variant>
        <vt:lpstr>Névvel ellátott tartományok</vt:lpstr>
      </vt:variant>
      <vt:variant>
        <vt:i4>7</vt:i4>
      </vt:variant>
    </vt:vector>
  </HeadingPairs>
  <TitlesOfParts>
    <vt:vector size="14" baseType="lpstr">
      <vt:lpstr>4 iskola</vt:lpstr>
      <vt:lpstr>3 óvoda</vt:lpstr>
      <vt:lpstr>4 óvoda</vt:lpstr>
      <vt:lpstr>egyéb</vt:lpstr>
      <vt:lpstr>vegyes</vt:lpstr>
      <vt:lpstr>összesen</vt:lpstr>
      <vt:lpstr>Munka1</vt:lpstr>
      <vt:lpstr>'3 óvoda'!Nyomtatási_cím</vt:lpstr>
      <vt:lpstr>'4 iskola'!Nyomtatási_cím</vt:lpstr>
      <vt:lpstr>'4 óvoda'!Nyomtatási_cím</vt:lpstr>
      <vt:lpstr>egyéb!Nyomtatási_cím</vt:lpstr>
      <vt:lpstr>összesen!Nyomtatási_cím</vt:lpstr>
      <vt:lpstr>vegyes!Nyomtatási_cím</vt:lpstr>
      <vt:lpstr>összesen!Nyomtatási_terület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2011-02-14T19:55:15Z</dcterms:modified>
</cp:coreProperties>
</file>