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2"/>
  </bookViews>
  <sheets>
    <sheet name="ERISZ1" sheetId="7" r:id="rId1"/>
    <sheet name="SZOGYESZ" sheetId="8" r:id="rId2"/>
    <sheet name="SZOGYESZ+ERESZ+ERISZ" sheetId="9" r:id="rId3"/>
  </sheets>
  <definedNames>
    <definedName name="_xlnm.Print_Area" localSheetId="2">'SZOGYESZ+ERESZ+ERISZ'!$A$1:$K$67</definedName>
  </definedNames>
  <calcPr calcId="125725"/>
</workbook>
</file>

<file path=xl/calcChain.xml><?xml version="1.0" encoding="utf-8"?>
<calcChain xmlns="http://schemas.openxmlformats.org/spreadsheetml/2006/main">
  <c r="F67" i="9"/>
  <c r="F48"/>
  <c r="F15"/>
  <c r="F13"/>
  <c r="F12"/>
  <c r="I48" i="8"/>
  <c r="I14"/>
  <c r="I13"/>
  <c r="I12"/>
  <c r="C48"/>
  <c r="C15"/>
  <c r="C12"/>
  <c r="I68" i="7"/>
  <c r="I49"/>
  <c r="I14"/>
  <c r="I13"/>
  <c r="D66"/>
  <c r="F66"/>
  <c r="G66"/>
  <c r="L66"/>
  <c r="M66"/>
  <c r="N66"/>
  <c r="O66"/>
  <c r="P66"/>
  <c r="Q66"/>
  <c r="C66"/>
  <c r="F65" i="8"/>
  <c r="G65"/>
  <c r="L65"/>
  <c r="M65"/>
  <c r="H13" i="9" l="1"/>
  <c r="H14"/>
  <c r="H15"/>
  <c r="H17"/>
  <c r="H19"/>
  <c r="H20"/>
  <c r="H21"/>
  <c r="H22"/>
  <c r="H23"/>
  <c r="H25"/>
  <c r="H26"/>
  <c r="H27"/>
  <c r="H28"/>
  <c r="H29"/>
  <c r="H30"/>
  <c r="H31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4"/>
  <c r="H55"/>
  <c r="H57"/>
  <c r="H59"/>
  <c r="H60"/>
  <c r="H61"/>
  <c r="H62"/>
  <c r="H63"/>
  <c r="H64"/>
  <c r="H67"/>
  <c r="H12"/>
  <c r="C13"/>
  <c r="D13"/>
  <c r="C14"/>
  <c r="D14"/>
  <c r="C15"/>
  <c r="I15" s="1"/>
  <c r="D15"/>
  <c r="J15" s="1"/>
  <c r="C17"/>
  <c r="I17" s="1"/>
  <c r="D17"/>
  <c r="J17" s="1"/>
  <c r="E17"/>
  <c r="K17" s="1"/>
  <c r="C19"/>
  <c r="I19" s="1"/>
  <c r="D19"/>
  <c r="J19" s="1"/>
  <c r="E19"/>
  <c r="K19" s="1"/>
  <c r="C20"/>
  <c r="I20" s="1"/>
  <c r="D20"/>
  <c r="J20" s="1"/>
  <c r="E20"/>
  <c r="K20" s="1"/>
  <c r="C21"/>
  <c r="D21"/>
  <c r="C22"/>
  <c r="I22" s="1"/>
  <c r="D22"/>
  <c r="J22" s="1"/>
  <c r="E22"/>
  <c r="K22" s="1"/>
  <c r="C23"/>
  <c r="I23" s="1"/>
  <c r="D23"/>
  <c r="J23" s="1"/>
  <c r="E23"/>
  <c r="K23" s="1"/>
  <c r="C25"/>
  <c r="I25" s="1"/>
  <c r="D25"/>
  <c r="J25" s="1"/>
  <c r="E25"/>
  <c r="K25" s="1"/>
  <c r="C26"/>
  <c r="I26" s="1"/>
  <c r="D26"/>
  <c r="J26" s="1"/>
  <c r="E26"/>
  <c r="K26" s="1"/>
  <c r="C27"/>
  <c r="I27" s="1"/>
  <c r="D27"/>
  <c r="J27" s="1"/>
  <c r="E27"/>
  <c r="K27" s="1"/>
  <c r="C28"/>
  <c r="I28" s="1"/>
  <c r="D28"/>
  <c r="J28" s="1"/>
  <c r="C29"/>
  <c r="I29" s="1"/>
  <c r="D29"/>
  <c r="J29" s="1"/>
  <c r="E29"/>
  <c r="K29" s="1"/>
  <c r="C30"/>
  <c r="I30" s="1"/>
  <c r="D30"/>
  <c r="J30" s="1"/>
  <c r="C31"/>
  <c r="I31" s="1"/>
  <c r="D31"/>
  <c r="J31" s="1"/>
  <c r="E31"/>
  <c r="K31" s="1"/>
  <c r="C33"/>
  <c r="I33" s="1"/>
  <c r="D33"/>
  <c r="J33" s="1"/>
  <c r="E33"/>
  <c r="K33" s="1"/>
  <c r="C34"/>
  <c r="I34" s="1"/>
  <c r="D34"/>
  <c r="J34" s="1"/>
  <c r="E34"/>
  <c r="K34" s="1"/>
  <c r="C35"/>
  <c r="I35" s="1"/>
  <c r="D35"/>
  <c r="J35" s="1"/>
  <c r="E35"/>
  <c r="K35" s="1"/>
  <c r="C37"/>
  <c r="I37" s="1"/>
  <c r="D37"/>
  <c r="J37" s="1"/>
  <c r="E37"/>
  <c r="K37" s="1"/>
  <c r="C38"/>
  <c r="I38" s="1"/>
  <c r="D38"/>
  <c r="J38" s="1"/>
  <c r="E38"/>
  <c r="K38" s="1"/>
  <c r="C39"/>
  <c r="I39" s="1"/>
  <c r="D39"/>
  <c r="J39" s="1"/>
  <c r="E39"/>
  <c r="K39" s="1"/>
  <c r="C40"/>
  <c r="I40" s="1"/>
  <c r="D40"/>
  <c r="J40" s="1"/>
  <c r="E40"/>
  <c r="K40" s="1"/>
  <c r="C43"/>
  <c r="I43" s="1"/>
  <c r="D43"/>
  <c r="J43" s="1"/>
  <c r="E43"/>
  <c r="K43" s="1"/>
  <c r="C44"/>
  <c r="I44" s="1"/>
  <c r="D44"/>
  <c r="J44" s="1"/>
  <c r="E44"/>
  <c r="K44" s="1"/>
  <c r="C45"/>
  <c r="I45" s="1"/>
  <c r="D45"/>
  <c r="J45" s="1"/>
  <c r="E45"/>
  <c r="K45" s="1"/>
  <c r="C46"/>
  <c r="I46" s="1"/>
  <c r="D46"/>
  <c r="J46" s="1"/>
  <c r="E46"/>
  <c r="K46" s="1"/>
  <c r="C47"/>
  <c r="I47" s="1"/>
  <c r="D47"/>
  <c r="J47" s="1"/>
  <c r="E47"/>
  <c r="K47" s="1"/>
  <c r="C48"/>
  <c r="D48"/>
  <c r="C49"/>
  <c r="I49" s="1"/>
  <c r="D49"/>
  <c r="J49" s="1"/>
  <c r="E49"/>
  <c r="K49" s="1"/>
  <c r="C50"/>
  <c r="I50" s="1"/>
  <c r="D50"/>
  <c r="J50" s="1"/>
  <c r="E50"/>
  <c r="K50" s="1"/>
  <c r="C51"/>
  <c r="I51" s="1"/>
  <c r="D51"/>
  <c r="J51" s="1"/>
  <c r="E51"/>
  <c r="K51" s="1"/>
  <c r="C52"/>
  <c r="I52" s="1"/>
  <c r="D52"/>
  <c r="J52" s="1"/>
  <c r="E52"/>
  <c r="K52" s="1"/>
  <c r="C53"/>
  <c r="I53" s="1"/>
  <c r="D53"/>
  <c r="J53" s="1"/>
  <c r="E53"/>
  <c r="K53" s="1"/>
  <c r="C54"/>
  <c r="I54" s="1"/>
  <c r="D54"/>
  <c r="J54" s="1"/>
  <c r="E54"/>
  <c r="K54" s="1"/>
  <c r="C55"/>
  <c r="I55" s="1"/>
  <c r="D55"/>
  <c r="J55" s="1"/>
  <c r="E55"/>
  <c r="K55" s="1"/>
  <c r="C57"/>
  <c r="I57" s="1"/>
  <c r="D57"/>
  <c r="J57" s="1"/>
  <c r="E57"/>
  <c r="K57" s="1"/>
  <c r="C59"/>
  <c r="D59"/>
  <c r="C60"/>
  <c r="I60" s="1"/>
  <c r="D60"/>
  <c r="J60" s="1"/>
  <c r="C61"/>
  <c r="I61" s="1"/>
  <c r="D61"/>
  <c r="J61" s="1"/>
  <c r="E61"/>
  <c r="K61" s="1"/>
  <c r="C62"/>
  <c r="I62" s="1"/>
  <c r="D62"/>
  <c r="J62" s="1"/>
  <c r="E62"/>
  <c r="K62" s="1"/>
  <c r="C63"/>
  <c r="I63" s="1"/>
  <c r="D63"/>
  <c r="J63" s="1"/>
  <c r="E63"/>
  <c r="K63" s="1"/>
  <c r="C64"/>
  <c r="I64" s="1"/>
  <c r="D64"/>
  <c r="J64" s="1"/>
  <c r="E64"/>
  <c r="K64" s="1"/>
  <c r="C67"/>
  <c r="D67"/>
  <c r="E67"/>
  <c r="D12"/>
  <c r="N13" i="8"/>
  <c r="N14"/>
  <c r="N15"/>
  <c r="N17"/>
  <c r="N19"/>
  <c r="N20"/>
  <c r="N21"/>
  <c r="N22"/>
  <c r="N23"/>
  <c r="N25"/>
  <c r="N26"/>
  <c r="N27"/>
  <c r="N28"/>
  <c r="N29"/>
  <c r="N30"/>
  <c r="N31"/>
  <c r="N32"/>
  <c r="N33"/>
  <c r="N34"/>
  <c r="N35"/>
  <c r="N37"/>
  <c r="N38"/>
  <c r="N39"/>
  <c r="N40"/>
  <c r="N43"/>
  <c r="N44"/>
  <c r="N45"/>
  <c r="N46"/>
  <c r="N47"/>
  <c r="N48"/>
  <c r="N49"/>
  <c r="N50"/>
  <c r="N51"/>
  <c r="N52"/>
  <c r="N53"/>
  <c r="N54"/>
  <c r="N55"/>
  <c r="N56"/>
  <c r="N57"/>
  <c r="N58"/>
  <c r="N59"/>
  <c r="N65" s="1"/>
  <c r="N60"/>
  <c r="N61"/>
  <c r="N62"/>
  <c r="N63"/>
  <c r="N64"/>
  <c r="N67"/>
  <c r="N12"/>
  <c r="K13"/>
  <c r="K14"/>
  <c r="K15"/>
  <c r="K17"/>
  <c r="K19"/>
  <c r="K20"/>
  <c r="K21"/>
  <c r="K22"/>
  <c r="K23"/>
  <c r="K25"/>
  <c r="K26"/>
  <c r="K27"/>
  <c r="K28"/>
  <c r="E28" i="9" s="1"/>
  <c r="K28" s="1"/>
  <c r="K29" i="8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4"/>
  <c r="K55"/>
  <c r="K57"/>
  <c r="K59"/>
  <c r="K60"/>
  <c r="K61"/>
  <c r="K62"/>
  <c r="K63"/>
  <c r="K64"/>
  <c r="K67"/>
  <c r="K12"/>
  <c r="H13"/>
  <c r="H14"/>
  <c r="H15"/>
  <c r="H17"/>
  <c r="H19"/>
  <c r="H20"/>
  <c r="H21"/>
  <c r="E21" i="9" s="1"/>
  <c r="H22" i="8"/>
  <c r="H23"/>
  <c r="H25"/>
  <c r="H26"/>
  <c r="H27"/>
  <c r="H28"/>
  <c r="H29"/>
  <c r="H30"/>
  <c r="E30" i="9" s="1"/>
  <c r="K30" s="1"/>
  <c r="H31" i="8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5" s="1"/>
  <c r="H61"/>
  <c r="H62"/>
  <c r="H63"/>
  <c r="H64"/>
  <c r="H67"/>
  <c r="H12"/>
  <c r="E13"/>
  <c r="E14"/>
  <c r="E14" i="9" s="1"/>
  <c r="E15" i="8"/>
  <c r="E15" i="9" s="1"/>
  <c r="K15" s="1"/>
  <c r="E17" i="8"/>
  <c r="E19"/>
  <c r="E20"/>
  <c r="E21"/>
  <c r="E22"/>
  <c r="E23"/>
  <c r="E24"/>
  <c r="E25"/>
  <c r="E26"/>
  <c r="E27"/>
  <c r="E28"/>
  <c r="E29"/>
  <c r="E30"/>
  <c r="E31"/>
  <c r="E32"/>
  <c r="E33"/>
  <c r="E34"/>
  <c r="E35"/>
  <c r="E37"/>
  <c r="E38"/>
  <c r="E39"/>
  <c r="E40"/>
  <c r="E43"/>
  <c r="E44"/>
  <c r="E45"/>
  <c r="E46"/>
  <c r="E47"/>
  <c r="E48"/>
  <c r="E48" i="9" s="1"/>
  <c r="E49" i="8"/>
  <c r="E50"/>
  <c r="E51"/>
  <c r="E52"/>
  <c r="E53"/>
  <c r="E54"/>
  <c r="E55"/>
  <c r="E57"/>
  <c r="E59"/>
  <c r="E60"/>
  <c r="E61"/>
  <c r="E62"/>
  <c r="E63"/>
  <c r="E64"/>
  <c r="E67"/>
  <c r="E12"/>
  <c r="K14" i="7"/>
  <c r="K15"/>
  <c r="K16"/>
  <c r="K18"/>
  <c r="K20"/>
  <c r="K21"/>
  <c r="K22"/>
  <c r="K23"/>
  <c r="K24"/>
  <c r="K26"/>
  <c r="K27"/>
  <c r="K28"/>
  <c r="K29"/>
  <c r="K30"/>
  <c r="K31"/>
  <c r="K32"/>
  <c r="K33"/>
  <c r="K34"/>
  <c r="K35"/>
  <c r="K36"/>
  <c r="K38"/>
  <c r="K39"/>
  <c r="K40"/>
  <c r="K41"/>
  <c r="K44"/>
  <c r="K45"/>
  <c r="K46"/>
  <c r="K47"/>
  <c r="K48"/>
  <c r="K49"/>
  <c r="K50"/>
  <c r="K51"/>
  <c r="K52"/>
  <c r="K53"/>
  <c r="K54"/>
  <c r="K55"/>
  <c r="K56"/>
  <c r="K58"/>
  <c r="K60"/>
  <c r="K61"/>
  <c r="K62"/>
  <c r="K63"/>
  <c r="K64"/>
  <c r="K65"/>
  <c r="K68"/>
  <c r="K13"/>
  <c r="H68"/>
  <c r="H14"/>
  <c r="H15"/>
  <c r="H16"/>
  <c r="H18"/>
  <c r="H20"/>
  <c r="H21"/>
  <c r="H22"/>
  <c r="H23"/>
  <c r="H24"/>
  <c r="H26"/>
  <c r="H27"/>
  <c r="H28"/>
  <c r="H29"/>
  <c r="H30"/>
  <c r="H31"/>
  <c r="H32"/>
  <c r="H33"/>
  <c r="H34"/>
  <c r="H35"/>
  <c r="H36"/>
  <c r="H38"/>
  <c r="H39"/>
  <c r="H40"/>
  <c r="H41"/>
  <c r="H44"/>
  <c r="H45"/>
  <c r="H46"/>
  <c r="H47"/>
  <c r="H48"/>
  <c r="H49"/>
  <c r="H50"/>
  <c r="H51"/>
  <c r="H52"/>
  <c r="H53"/>
  <c r="H54"/>
  <c r="H55"/>
  <c r="H56"/>
  <c r="H57"/>
  <c r="H58"/>
  <c r="H59"/>
  <c r="H60"/>
  <c r="H66" s="1"/>
  <c r="H61"/>
  <c r="H62"/>
  <c r="H63"/>
  <c r="H64"/>
  <c r="H65"/>
  <c r="H13"/>
  <c r="E14"/>
  <c r="E15"/>
  <c r="E16"/>
  <c r="E18"/>
  <c r="E20"/>
  <c r="E21"/>
  <c r="E22"/>
  <c r="E23"/>
  <c r="E24"/>
  <c r="E26"/>
  <c r="E27"/>
  <c r="E28"/>
  <c r="E29"/>
  <c r="E30"/>
  <c r="E31"/>
  <c r="E32"/>
  <c r="E33"/>
  <c r="E34"/>
  <c r="E35"/>
  <c r="E36"/>
  <c r="E38"/>
  <c r="E39"/>
  <c r="E40"/>
  <c r="E41"/>
  <c r="E44"/>
  <c r="E45"/>
  <c r="E46"/>
  <c r="E47"/>
  <c r="E48"/>
  <c r="E49"/>
  <c r="E50"/>
  <c r="E51"/>
  <c r="E52"/>
  <c r="E53"/>
  <c r="E54"/>
  <c r="E55"/>
  <c r="E56"/>
  <c r="E57"/>
  <c r="E58"/>
  <c r="E59"/>
  <c r="E60"/>
  <c r="E66" s="1"/>
  <c r="E61"/>
  <c r="E62"/>
  <c r="E63"/>
  <c r="E64"/>
  <c r="E65"/>
  <c r="E68"/>
  <c r="E13"/>
  <c r="D65"/>
  <c r="F65"/>
  <c r="G65"/>
  <c r="I65"/>
  <c r="J65"/>
  <c r="L65"/>
  <c r="M65"/>
  <c r="N65"/>
  <c r="O65"/>
  <c r="P65"/>
  <c r="Q65"/>
  <c r="R65"/>
  <c r="S65"/>
  <c r="D59"/>
  <c r="F59"/>
  <c r="G59"/>
  <c r="L59"/>
  <c r="M59"/>
  <c r="N59"/>
  <c r="O59"/>
  <c r="P59"/>
  <c r="Q59"/>
  <c r="D57"/>
  <c r="F57"/>
  <c r="G57"/>
  <c r="I57"/>
  <c r="I59" s="1"/>
  <c r="I66" s="1"/>
  <c r="J57"/>
  <c r="K57" s="1"/>
  <c r="L57"/>
  <c r="M57"/>
  <c r="N57"/>
  <c r="O57"/>
  <c r="P57"/>
  <c r="Q57"/>
  <c r="D41"/>
  <c r="F41"/>
  <c r="G41"/>
  <c r="I41"/>
  <c r="J41"/>
  <c r="L41"/>
  <c r="M41"/>
  <c r="N41"/>
  <c r="O41"/>
  <c r="P41"/>
  <c r="Q41"/>
  <c r="R41"/>
  <c r="S41"/>
  <c r="L42"/>
  <c r="M42"/>
  <c r="N42"/>
  <c r="O42"/>
  <c r="P42"/>
  <c r="Q42"/>
  <c r="L37"/>
  <c r="M37"/>
  <c r="N37"/>
  <c r="O37"/>
  <c r="P37"/>
  <c r="Q37"/>
  <c r="D33"/>
  <c r="F33"/>
  <c r="G33"/>
  <c r="I33"/>
  <c r="J33"/>
  <c r="L33"/>
  <c r="M33"/>
  <c r="N33"/>
  <c r="O33"/>
  <c r="P33"/>
  <c r="Q33"/>
  <c r="R33"/>
  <c r="S33"/>
  <c r="D25"/>
  <c r="F25"/>
  <c r="G25"/>
  <c r="H25" s="1"/>
  <c r="I25"/>
  <c r="J25"/>
  <c r="K25" s="1"/>
  <c r="L25"/>
  <c r="M25"/>
  <c r="N25"/>
  <c r="O25"/>
  <c r="P25"/>
  <c r="Q25"/>
  <c r="L19"/>
  <c r="M19"/>
  <c r="N19"/>
  <c r="O19"/>
  <c r="P19"/>
  <c r="Q19"/>
  <c r="D17"/>
  <c r="F17"/>
  <c r="F19" s="1"/>
  <c r="F37" s="1"/>
  <c r="F42" s="1"/>
  <c r="G17"/>
  <c r="H17" s="1"/>
  <c r="I17"/>
  <c r="I19" s="1"/>
  <c r="I37" s="1"/>
  <c r="I42" s="1"/>
  <c r="J17"/>
  <c r="K17" s="1"/>
  <c r="L17"/>
  <c r="M17"/>
  <c r="N17"/>
  <c r="O17"/>
  <c r="P17"/>
  <c r="Q17"/>
  <c r="R14"/>
  <c r="S14"/>
  <c r="T14"/>
  <c r="R15"/>
  <c r="R17" s="1"/>
  <c r="S15"/>
  <c r="S17" s="1"/>
  <c r="T15"/>
  <c r="R16"/>
  <c r="S16"/>
  <c r="T16"/>
  <c r="R18"/>
  <c r="S18"/>
  <c r="T18"/>
  <c r="R20"/>
  <c r="S20"/>
  <c r="T20"/>
  <c r="R21"/>
  <c r="S21"/>
  <c r="T21"/>
  <c r="R22"/>
  <c r="R25" s="1"/>
  <c r="S22"/>
  <c r="S25" s="1"/>
  <c r="T22"/>
  <c r="R23"/>
  <c r="S23"/>
  <c r="T23"/>
  <c r="R24"/>
  <c r="S24"/>
  <c r="T24"/>
  <c r="R26"/>
  <c r="S26"/>
  <c r="T26"/>
  <c r="R27"/>
  <c r="S27"/>
  <c r="T27"/>
  <c r="R28"/>
  <c r="S28"/>
  <c r="T28"/>
  <c r="R29"/>
  <c r="S29"/>
  <c r="T29"/>
  <c r="R30"/>
  <c r="S30"/>
  <c r="T30"/>
  <c r="R31"/>
  <c r="S31"/>
  <c r="T31"/>
  <c r="R32"/>
  <c r="S32"/>
  <c r="T32"/>
  <c r="R34"/>
  <c r="S34"/>
  <c r="T34"/>
  <c r="R35"/>
  <c r="S35"/>
  <c r="T35"/>
  <c r="R36"/>
  <c r="S36"/>
  <c r="T36"/>
  <c r="R38"/>
  <c r="S38"/>
  <c r="T38"/>
  <c r="R39"/>
  <c r="S39"/>
  <c r="T39"/>
  <c r="R40"/>
  <c r="S40"/>
  <c r="T40"/>
  <c r="R44"/>
  <c r="S44"/>
  <c r="T44"/>
  <c r="R45"/>
  <c r="S45"/>
  <c r="T45"/>
  <c r="R46"/>
  <c r="S46"/>
  <c r="T46"/>
  <c r="R47"/>
  <c r="S47"/>
  <c r="T47"/>
  <c r="R48"/>
  <c r="S48"/>
  <c r="T48"/>
  <c r="R49"/>
  <c r="R57" s="1"/>
  <c r="R59" s="1"/>
  <c r="S49"/>
  <c r="S57" s="1"/>
  <c r="S59" s="1"/>
  <c r="T49"/>
  <c r="R50"/>
  <c r="S50"/>
  <c r="T50"/>
  <c r="R51"/>
  <c r="S51"/>
  <c r="T51"/>
  <c r="R52"/>
  <c r="S52"/>
  <c r="T52"/>
  <c r="R53"/>
  <c r="S53"/>
  <c r="T53"/>
  <c r="R54"/>
  <c r="S54"/>
  <c r="T54"/>
  <c r="R55"/>
  <c r="S55"/>
  <c r="T55"/>
  <c r="R56"/>
  <c r="S56"/>
  <c r="T56"/>
  <c r="R58"/>
  <c r="S58"/>
  <c r="T58"/>
  <c r="R60"/>
  <c r="S60"/>
  <c r="T60"/>
  <c r="R61"/>
  <c r="S61"/>
  <c r="T61"/>
  <c r="R62"/>
  <c r="S62"/>
  <c r="T62"/>
  <c r="R63"/>
  <c r="S63"/>
  <c r="T63"/>
  <c r="R64"/>
  <c r="S64"/>
  <c r="T64"/>
  <c r="R68"/>
  <c r="S68"/>
  <c r="T68"/>
  <c r="S13"/>
  <c r="T13"/>
  <c r="R13"/>
  <c r="C56" i="8"/>
  <c r="C58"/>
  <c r="C65" s="1"/>
  <c r="D11" i="9"/>
  <c r="E11"/>
  <c r="F11"/>
  <c r="G11"/>
  <c r="H11"/>
  <c r="I11"/>
  <c r="J11"/>
  <c r="K11"/>
  <c r="D11" i="8"/>
  <c r="E11"/>
  <c r="F11"/>
  <c r="G11"/>
  <c r="H11"/>
  <c r="I11"/>
  <c r="J11"/>
  <c r="K11"/>
  <c r="L11"/>
  <c r="M11"/>
  <c r="N11"/>
  <c r="D12" i="7"/>
  <c r="E12"/>
  <c r="F12"/>
  <c r="G12"/>
  <c r="H12"/>
  <c r="I12"/>
  <c r="J12"/>
  <c r="K12"/>
  <c r="L12"/>
  <c r="M12"/>
  <c r="N12"/>
  <c r="O12"/>
  <c r="P12"/>
  <c r="Q12"/>
  <c r="R12"/>
  <c r="S12"/>
  <c r="T12"/>
  <c r="D16" i="8"/>
  <c r="G16"/>
  <c r="J16"/>
  <c r="M16"/>
  <c r="D18"/>
  <c r="G18"/>
  <c r="J18"/>
  <c r="M18"/>
  <c r="G32"/>
  <c r="D32" i="9" s="1"/>
  <c r="J32" s="1"/>
  <c r="J32" i="8"/>
  <c r="D56"/>
  <c r="D58"/>
  <c r="D65" s="1"/>
  <c r="G56"/>
  <c r="G58"/>
  <c r="J56"/>
  <c r="J58"/>
  <c r="J65" s="1"/>
  <c r="M56"/>
  <c r="M58"/>
  <c r="C16"/>
  <c r="F16"/>
  <c r="I16"/>
  <c r="L16"/>
  <c r="C18"/>
  <c r="F18"/>
  <c r="I18"/>
  <c r="L18"/>
  <c r="F32"/>
  <c r="C32" i="9" s="1"/>
  <c r="I32" s="1"/>
  <c r="I32" i="8"/>
  <c r="F56"/>
  <c r="F58"/>
  <c r="I56"/>
  <c r="I58"/>
  <c r="I65" s="1"/>
  <c r="L56"/>
  <c r="L58"/>
  <c r="C12" i="9"/>
  <c r="M64" i="8"/>
  <c r="L64"/>
  <c r="M40"/>
  <c r="L40"/>
  <c r="M32"/>
  <c r="L32"/>
  <c r="M24"/>
  <c r="M36" s="1"/>
  <c r="L24"/>
  <c r="L36" s="1"/>
  <c r="L41" s="1"/>
  <c r="C17" i="7"/>
  <c r="C19"/>
  <c r="C57"/>
  <c r="C59" s="1"/>
  <c r="G64" i="9"/>
  <c r="F64"/>
  <c r="G56"/>
  <c r="F56"/>
  <c r="F58"/>
  <c r="F65" s="1"/>
  <c r="G40"/>
  <c r="F40"/>
  <c r="G32"/>
  <c r="F32"/>
  <c r="G24"/>
  <c r="F24"/>
  <c r="G16"/>
  <c r="G18"/>
  <c r="G36"/>
  <c r="F16"/>
  <c r="F18"/>
  <c r="F36"/>
  <c r="F41"/>
  <c r="J64" i="8"/>
  <c r="I64"/>
  <c r="G64"/>
  <c r="F64"/>
  <c r="D64"/>
  <c r="C64"/>
  <c r="J40"/>
  <c r="I40"/>
  <c r="G40"/>
  <c r="F40"/>
  <c r="D40"/>
  <c r="C40"/>
  <c r="D32"/>
  <c r="C32"/>
  <c r="J24"/>
  <c r="J36" s="1"/>
  <c r="I24"/>
  <c r="I36" s="1"/>
  <c r="I41" s="1"/>
  <c r="G24"/>
  <c r="G36" s="1"/>
  <c r="F24"/>
  <c r="F36" s="1"/>
  <c r="F41" s="1"/>
  <c r="D24"/>
  <c r="D36" s="1"/>
  <c r="D36" i="9" s="1"/>
  <c r="C24" i="8"/>
  <c r="C36" s="1"/>
  <c r="C36" i="9" s="1"/>
  <c r="C65" i="7"/>
  <c r="C41"/>
  <c r="C33"/>
  <c r="C25"/>
  <c r="I12" i="9"/>
  <c r="G41"/>
  <c r="H41" s="1"/>
  <c r="G58"/>
  <c r="G65" s="1"/>
  <c r="H56" l="1"/>
  <c r="K56" i="8"/>
  <c r="C65" i="9"/>
  <c r="C56"/>
  <c r="C58"/>
  <c r="I67"/>
  <c r="R66" i="7"/>
  <c r="I58" i="9"/>
  <c r="I56"/>
  <c r="I48"/>
  <c r="I13"/>
  <c r="R19" i="7"/>
  <c r="K67" i="9"/>
  <c r="J67"/>
  <c r="S66" i="7"/>
  <c r="J59"/>
  <c r="K48" i="9"/>
  <c r="J48"/>
  <c r="J13"/>
  <c r="S19" i="7"/>
  <c r="J12" i="9"/>
  <c r="D65"/>
  <c r="D56"/>
  <c r="K58" i="8"/>
  <c r="K65" s="1"/>
  <c r="E13" i="9"/>
  <c r="K13" s="1"/>
  <c r="J56"/>
  <c r="H58"/>
  <c r="H65" s="1"/>
  <c r="E58" i="8"/>
  <c r="E58" i="9" s="1"/>
  <c r="E56" i="8"/>
  <c r="E56" i="9" s="1"/>
  <c r="D58"/>
  <c r="J58" s="1"/>
  <c r="E12"/>
  <c r="K12" s="1"/>
  <c r="H24"/>
  <c r="H36"/>
  <c r="H18"/>
  <c r="H16"/>
  <c r="N16" i="8"/>
  <c r="N36"/>
  <c r="N18"/>
  <c r="K36"/>
  <c r="K18"/>
  <c r="K16"/>
  <c r="C24" i="9"/>
  <c r="H36" i="8"/>
  <c r="C18" i="9"/>
  <c r="C16"/>
  <c r="H18" i="8"/>
  <c r="H16"/>
  <c r="E59" i="9"/>
  <c r="E65" i="8"/>
  <c r="I65" i="9"/>
  <c r="I59"/>
  <c r="C37" i="7"/>
  <c r="C42" s="1"/>
  <c r="R37"/>
  <c r="R42" s="1"/>
  <c r="E25"/>
  <c r="I24" i="9"/>
  <c r="I21"/>
  <c r="E17" i="7"/>
  <c r="I36" i="9"/>
  <c r="I18"/>
  <c r="I16"/>
  <c r="I14"/>
  <c r="H32" i="8"/>
  <c r="E32" i="9" s="1"/>
  <c r="K32" s="1"/>
  <c r="E60"/>
  <c r="K60" s="1"/>
  <c r="J19" i="7"/>
  <c r="G19"/>
  <c r="S37"/>
  <c r="S42" s="1"/>
  <c r="K21" i="9"/>
  <c r="J21"/>
  <c r="J36"/>
  <c r="D19" i="7"/>
  <c r="K14" i="9"/>
  <c r="J14"/>
  <c r="K59"/>
  <c r="J65"/>
  <c r="J59"/>
  <c r="N24" i="8"/>
  <c r="K24"/>
  <c r="H24"/>
  <c r="E24" i="9" s="1"/>
  <c r="D24"/>
  <c r="J24" s="1"/>
  <c r="D18"/>
  <c r="J18" s="1"/>
  <c r="D16"/>
  <c r="J16" s="1"/>
  <c r="E36" i="8"/>
  <c r="E36" i="9" s="1"/>
  <c r="E18" i="8"/>
  <c r="E18" i="9" s="1"/>
  <c r="E16" i="8"/>
  <c r="E16" i="9" s="1"/>
  <c r="T65" i="7"/>
  <c r="T57"/>
  <c r="T41"/>
  <c r="T33"/>
  <c r="T25"/>
  <c r="T17"/>
  <c r="T19" s="1"/>
  <c r="T37" s="1"/>
  <c r="T42" s="1"/>
  <c r="T59"/>
  <c r="T66" s="1"/>
  <c r="C41" i="8"/>
  <c r="C41" i="9" s="1"/>
  <c r="I41" s="1"/>
  <c r="D41" i="8"/>
  <c r="G41"/>
  <c r="H41" s="1"/>
  <c r="J41"/>
  <c r="K41" s="1"/>
  <c r="M41"/>
  <c r="N41" s="1"/>
  <c r="J66" i="7" l="1"/>
  <c r="K59"/>
  <c r="K66" s="1"/>
  <c r="K56" i="9"/>
  <c r="K58"/>
  <c r="E65"/>
  <c r="K65"/>
  <c r="K19" i="7"/>
  <c r="J37"/>
  <c r="H19"/>
  <c r="G37"/>
  <c r="K24" i="9"/>
  <c r="E19" i="7"/>
  <c r="D37"/>
  <c r="K16" i="9"/>
  <c r="K18"/>
  <c r="K36"/>
  <c r="D41"/>
  <c r="J41" s="1"/>
  <c r="E41" i="8"/>
  <c r="E41" i="9" s="1"/>
  <c r="K41" s="1"/>
  <c r="K37" i="7" l="1"/>
  <c r="J42"/>
  <c r="K42" s="1"/>
  <c r="H37"/>
  <c r="G42"/>
  <c r="H42" s="1"/>
  <c r="E37"/>
  <c r="D42"/>
  <c r="E42" s="1"/>
</calcChain>
</file>

<file path=xl/sharedStrings.xml><?xml version="1.0" encoding="utf-8"?>
<sst xmlns="http://schemas.openxmlformats.org/spreadsheetml/2006/main" count="250" uniqueCount="98">
  <si>
    <t>Sorszám</t>
  </si>
  <si>
    <t xml:space="preserve">C Í M R E N D </t>
  </si>
  <si>
    <t>K I A D Á S O K</t>
  </si>
  <si>
    <t>Személyi juttatások</t>
  </si>
  <si>
    <t>Munkaadókat terhelő járulékok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</si>
  <si>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</si>
  <si>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</si>
  <si>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</si>
  <si>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</si>
  <si>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</si>
  <si>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</si>
  <si>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</si>
  <si>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</si>
  <si>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</si>
  <si>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</si>
  <si>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</si>
  <si>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</si>
  <si>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</si>
  <si>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</si>
  <si>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</si>
  <si>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Általános tartalék</t>
  </si>
  <si>
    <t>Céltartalékok</t>
  </si>
  <si>
    <t>B E V É T E L E K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</si>
  <si>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</si>
  <si>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</si>
  <si>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működési kiadások támogatása</t>
  </si>
  <si>
    <t>Intézményi felhalmozási kiadások támogatása</t>
  </si>
  <si>
    <t>Önkormányzatok költségvetési támogatása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</si>
  <si>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</si>
  <si>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</si>
  <si>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</si>
  <si>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</si>
  <si>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</si>
  <si>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</si>
  <si>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Költségvetési engedélyezett létszámkeret (fő)</t>
  </si>
  <si>
    <t>1110</t>
  </si>
  <si>
    <t>1120</t>
  </si>
  <si>
    <t>1130</t>
  </si>
  <si>
    <t>1140</t>
  </si>
  <si>
    <t>Belső-Erzsébetváros területi és nappali ellátás</t>
  </si>
  <si>
    <t>Központi irányításnál kiemelten kezelt feladatok (karbantartás, biztosítás)</t>
  </si>
  <si>
    <t>Forgatási célú belfőldi értékpapírok vásárlása</t>
  </si>
  <si>
    <t xml:space="preserve">Támogatásértékű müködési bevétel </t>
  </si>
  <si>
    <t>Forgatási célú belfőldi értékpapírok értékesítése</t>
  </si>
  <si>
    <t>1150</t>
  </si>
  <si>
    <t>1160</t>
  </si>
  <si>
    <t>1170</t>
  </si>
  <si>
    <t>Családsegítő szolgálat</t>
  </si>
  <si>
    <t>1101</t>
  </si>
  <si>
    <t>SZOGYESZ Összesen</t>
  </si>
  <si>
    <t>Erzsébetvárosi Egészségügyi Szolgálat</t>
  </si>
  <si>
    <t>1101=1110-1130</t>
  </si>
  <si>
    <t>2010. évi eredeti előirányzat</t>
  </si>
  <si>
    <t>2011. évi előirányzat</t>
  </si>
  <si>
    <t>Index
2011/2010.</t>
  </si>
  <si>
    <t>Közhatalmi bevételek</t>
  </si>
  <si>
    <t>Bevételek összesen (45+46+47+51)</t>
  </si>
  <si>
    <t>Kiadások összesen (25+29)</t>
  </si>
  <si>
    <t>Belföldi finanszírozás kiadásai  (26+27+28)</t>
  </si>
  <si>
    <t>Költségvetési kiadások összesen (7+13+14+..+18+21+22+..+24)</t>
  </si>
  <si>
    <t>Támogatások, támogatásértékű bevételek, kiegészítések összesen (35+..+38+40+..+42)</t>
  </si>
  <si>
    <t>Mükődési célú péneszközátvétel államháztartáson kivűlről</t>
  </si>
  <si>
    <t>Finanszírozási bevételek (48+49+50)</t>
  </si>
  <si>
    <t>Tárgyévi költségvetési bevételek összesen (30+..+34+43+44)</t>
  </si>
  <si>
    <t>Likviditási célú hitelek felvétele</t>
  </si>
  <si>
    <t>Tárgyévi költségvetési kiadások összesen (7+13+14+..+18+21+22+..+24)</t>
  </si>
  <si>
    <t>Irányító szerv alá tartozó költségvetési szerveknek folyósított működési támogatás</t>
  </si>
  <si>
    <t>Irányító szerv alá tartozó költségvetési szerveknek folyósított felhalmozási támogatás</t>
  </si>
  <si>
    <t xml:space="preserve">Intézményi működési bevételek
</t>
  </si>
  <si>
    <t>Hosszú lejáratú hitelek visszafízetése, törlesztése,kötvények beváltása</t>
  </si>
  <si>
    <t xml:space="preserve">  Dologi kiadások (áfá-val)</t>
  </si>
  <si>
    <t xml:space="preserve">  Egyéb folyó kiadások</t>
  </si>
  <si>
    <t>Társadalom-, szociálpolitikai és egyéb juttatás, támogatás</t>
  </si>
  <si>
    <t>Külső-Erzsébetváros területi, szakosított és nappali ellátás</t>
  </si>
  <si>
    <t>Likviditási célú hitelek törlesztése</t>
  </si>
  <si>
    <t xml:space="preserve">   Dologi kiadások (áfá-val)</t>
  </si>
  <si>
    <t xml:space="preserve">   Egyéb folyó kiadások</t>
  </si>
  <si>
    <t>Budapest Főváros VII. Kerület Erzsébetváros Önkormányzata
önállóan működő szociális és egészségügyi intézményei 2011. évi tervezett előirányzatai</t>
  </si>
  <si>
    <t>Előző évek pénzmaradványának működési célú igénybevétele (pénzforgalom nélküli bevételek)</t>
  </si>
  <si>
    <t>Előző évek pénzmaradványának felhalmozású célú igénybevétele (pénzforgalom nélküli bevételek)</t>
  </si>
  <si>
    <t>Központi irányítás + Áfa</t>
  </si>
  <si>
    <t>ERISZ összesen</t>
  </si>
  <si>
    <t>Bölcsődei ellátás</t>
  </si>
  <si>
    <t>Gyermekjóléti központ</t>
  </si>
  <si>
    <t>SZOGYESZ Központi irányítás</t>
  </si>
  <si>
    <t>ERISZ Mindösszesen</t>
  </si>
  <si>
    <t>1180</t>
  </si>
  <si>
    <t>1101-1=1150-1180</t>
  </si>
  <si>
    <t>1101-2=1190</t>
  </si>
  <si>
    <t>Módosítás</t>
  </si>
  <si>
    <t>Módosított előirányzat</t>
  </si>
  <si>
    <t>ezer Ft</t>
  </si>
  <si>
    <t>az 5/2011. (II. 27.) rendelet</t>
  </si>
  <si>
    <t>14. számú táblázat módosításához</t>
  </si>
  <si>
    <t>2011. évi érvényes előirányzat</t>
  </si>
  <si>
    <t>13. szám melléklet 1. oldal a …/2011. (...) önkormányzati rendelethez</t>
  </si>
  <si>
    <t>13. szám melléklet 2. oldal a .../2011. (...) önkormányzati rendelethez</t>
  </si>
  <si>
    <t>13. szám melléklet 3. oldal a .../2011. (...) önkormányzati rendelethez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</si>
</sst>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Times New Roman"/>
      <family val="1"/>
      <charset val="238"/>
    </font>
    <font>
      <sz val="8"/>
      <name val="Calibri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261">
    <xf numFmtId="0" fontId="0" fillId="0" borderId="0" xfId="0"/>
    <xf numFmtId="0" fontId="4" fillId="0" borderId="0" xfId="1"/>
    <xf numFmtId="0" fontId="4" fillId="0" borderId="0" xfId="1" applyAlignment="1">
      <alignment horizontal="center"/>
    </xf>
    <xf numFmtId="0" fontId="4" fillId="0" borderId="0" xfId="1" applyAlignment="1">
      <alignment horizontal="right"/>
    </xf>
    <xf numFmtId="10" fontId="4" fillId="0" borderId="0" xfId="1" applyNumberFormat="1" applyAlignment="1">
      <alignment horizontal="right"/>
    </xf>
    <xf numFmtId="0" fontId="5" fillId="0" borderId="0" xfId="1" applyFont="1" applyAlignment="1"/>
    <xf numFmtId="0" fontId="4" fillId="0" borderId="1" xfId="1" applyBorder="1"/>
    <xf numFmtId="10" fontId="4" fillId="0" borderId="0" xfId="1" applyNumberFormat="1"/>
    <xf numFmtId="3" fontId="4" fillId="0" borderId="2" xfId="1" applyNumberFormat="1" applyFont="1" applyBorder="1" applyAlignment="1">
      <alignment horizontal="center"/>
    </xf>
    <xf numFmtId="3" fontId="4" fillId="0" borderId="3" xfId="1" applyNumberFormat="1" applyFont="1" applyBorder="1" applyAlignment="1">
      <alignment horizontal="center"/>
    </xf>
    <xf numFmtId="3" fontId="4" fillId="0" borderId="4" xfId="1" applyNumberFormat="1" applyFont="1" applyBorder="1" applyAlignment="1">
      <alignment horizontal="center"/>
    </xf>
    <xf numFmtId="3" fontId="4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3" fontId="2" fillId="0" borderId="7" xfId="2" applyNumberFormat="1" applyFont="1" applyBorder="1"/>
    <xf numFmtId="3" fontId="2" fillId="0" borderId="8" xfId="1" applyNumberFormat="1" applyFont="1" applyBorder="1"/>
    <xf numFmtId="3" fontId="2" fillId="0" borderId="10" xfId="2" applyNumberFormat="1" applyFont="1" applyBorder="1"/>
    <xf numFmtId="10" fontId="2" fillId="0" borderId="11" xfId="3" applyNumberFormat="1" applyFont="1" applyBorder="1"/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left"/>
    </xf>
    <xf numFmtId="3" fontId="2" fillId="0" borderId="14" xfId="2" applyNumberFormat="1" applyFont="1" applyBorder="1"/>
    <xf numFmtId="3" fontId="2" fillId="0" borderId="15" xfId="1" applyNumberFormat="1" applyFont="1" applyBorder="1"/>
    <xf numFmtId="3" fontId="2" fillId="0" borderId="17" xfId="2" applyNumberFormat="1" applyFont="1" applyBorder="1"/>
    <xf numFmtId="10" fontId="2" fillId="0" borderId="18" xfId="3" applyNumberFormat="1" applyFont="1" applyBorder="1"/>
    <xf numFmtId="0" fontId="2" fillId="0" borderId="13" xfId="1" applyFont="1" applyBorder="1" applyAlignment="1">
      <alignment horizontal="left" indent="1"/>
    </xf>
    <xf numFmtId="3" fontId="2" fillId="0" borderId="19" xfId="2" applyNumberFormat="1" applyFont="1" applyBorder="1"/>
    <xf numFmtId="3" fontId="2" fillId="0" borderId="20" xfId="2" applyNumberFormat="1" applyFont="1" applyBorder="1"/>
    <xf numFmtId="10" fontId="2" fillId="0" borderId="21" xfId="3" applyNumberFormat="1" applyFont="1" applyBorder="1"/>
    <xf numFmtId="0" fontId="2" fillId="0" borderId="22" xfId="1" applyFont="1" applyBorder="1" applyAlignment="1">
      <alignment horizontal="center"/>
    </xf>
    <xf numFmtId="0" fontId="2" fillId="0" borderId="23" xfId="1" applyFont="1" applyBorder="1" applyAlignment="1">
      <alignment horizontal="left" indent="1"/>
    </xf>
    <xf numFmtId="3" fontId="2" fillId="0" borderId="24" xfId="1" applyNumberFormat="1" applyFont="1" applyBorder="1"/>
    <xf numFmtId="0" fontId="2" fillId="0" borderId="23" xfId="1" applyFont="1" applyBorder="1" applyAlignment="1">
      <alignment horizontal="left"/>
    </xf>
    <xf numFmtId="3" fontId="2" fillId="0" borderId="25" xfId="2" applyNumberFormat="1" applyFont="1" applyBorder="1"/>
    <xf numFmtId="3" fontId="2" fillId="0" borderId="26" xfId="2" applyNumberFormat="1" applyFont="1" applyBorder="1"/>
    <xf numFmtId="10" fontId="2" fillId="0" borderId="27" xfId="3" applyNumberFormat="1" applyFont="1" applyBorder="1"/>
    <xf numFmtId="0" fontId="3" fillId="0" borderId="28" xfId="1" applyFont="1" applyBorder="1" applyAlignment="1">
      <alignment horizontal="center"/>
    </xf>
    <xf numFmtId="0" fontId="3" fillId="0" borderId="29" xfId="1" applyFont="1" applyBorder="1" applyAlignment="1">
      <alignment horizontal="left"/>
    </xf>
    <xf numFmtId="3" fontId="3" fillId="0" borderId="14" xfId="2" applyNumberFormat="1" applyFont="1" applyBorder="1"/>
    <xf numFmtId="3" fontId="3" fillId="0" borderId="15" xfId="1" applyNumberFormat="1" applyFont="1" applyBorder="1"/>
    <xf numFmtId="3" fontId="3" fillId="0" borderId="17" xfId="2" applyNumberFormat="1" applyFont="1" applyBorder="1"/>
    <xf numFmtId="0" fontId="1" fillId="0" borderId="31" xfId="1" applyFont="1" applyBorder="1" applyAlignment="1">
      <alignment horizontal="center"/>
    </xf>
    <xf numFmtId="0" fontId="1" fillId="0" borderId="5" xfId="1" applyFont="1" applyBorder="1" applyAlignment="1">
      <alignment horizontal="left"/>
    </xf>
    <xf numFmtId="3" fontId="1" fillId="0" borderId="2" xfId="1" applyNumberFormat="1" applyFont="1" applyBorder="1"/>
    <xf numFmtId="3" fontId="1" fillId="0" borderId="3" xfId="1" applyNumberFormat="1" applyFont="1" applyBorder="1"/>
    <xf numFmtId="3" fontId="1" fillId="0" borderId="5" xfId="1" applyNumberFormat="1" applyFont="1" applyBorder="1"/>
    <xf numFmtId="10" fontId="1" fillId="0" borderId="4" xfId="3" applyNumberFormat="1" applyFont="1" applyBorder="1"/>
    <xf numFmtId="0" fontId="2" fillId="0" borderId="28" xfId="1" applyFont="1" applyBorder="1" applyAlignment="1">
      <alignment horizontal="center"/>
    </xf>
    <xf numFmtId="0" fontId="2" fillId="0" borderId="33" xfId="1" applyFont="1" applyBorder="1" applyAlignment="1">
      <alignment horizontal="left"/>
    </xf>
    <xf numFmtId="3" fontId="2" fillId="0" borderId="34" xfId="1" applyNumberFormat="1" applyFont="1" applyBorder="1"/>
    <xf numFmtId="3" fontId="2" fillId="0" borderId="35" xfId="1" applyNumberFormat="1" applyFont="1" applyBorder="1"/>
    <xf numFmtId="3" fontId="2" fillId="0" borderId="33" xfId="1" applyNumberFormat="1" applyFont="1" applyBorder="1"/>
    <xf numFmtId="3" fontId="2" fillId="0" borderId="29" xfId="1" applyNumberFormat="1" applyFont="1" applyBorder="1"/>
    <xf numFmtId="3" fontId="2" fillId="0" borderId="13" xfId="1" applyNumberFormat="1" applyFont="1" applyBorder="1"/>
    <xf numFmtId="0" fontId="2" fillId="0" borderId="13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  <xf numFmtId="3" fontId="3" fillId="0" borderId="36" xfId="1" applyNumberFormat="1" applyFont="1" applyBorder="1"/>
    <xf numFmtId="3" fontId="3" fillId="0" borderId="8" xfId="1" applyNumberFormat="1" applyFont="1" applyBorder="1"/>
    <xf numFmtId="3" fontId="3" fillId="0" borderId="0" xfId="1" applyNumberFormat="1" applyFont="1" applyBorder="1"/>
    <xf numFmtId="0" fontId="1" fillId="0" borderId="5" xfId="1" applyFont="1" applyBorder="1" applyAlignment="1">
      <alignment horizontal="left" wrapText="1"/>
    </xf>
    <xf numFmtId="3" fontId="2" fillId="0" borderId="0" xfId="1" applyNumberFormat="1" applyFont="1" applyBorder="1"/>
    <xf numFmtId="0" fontId="2" fillId="0" borderId="13" xfId="1" applyFont="1" applyFill="1" applyBorder="1" applyAlignment="1">
      <alignment horizontal="left"/>
    </xf>
    <xf numFmtId="0" fontId="2" fillId="0" borderId="33" xfId="1" applyFont="1" applyBorder="1" applyAlignment="1">
      <alignment horizontal="left" indent="1"/>
    </xf>
    <xf numFmtId="3" fontId="1" fillId="0" borderId="37" xfId="1" applyNumberFormat="1" applyFont="1" applyBorder="1"/>
    <xf numFmtId="3" fontId="1" fillId="0" borderId="24" xfId="1" applyNumberFormat="1" applyFont="1" applyBorder="1"/>
    <xf numFmtId="3" fontId="1" fillId="0" borderId="23" xfId="1" applyNumberFormat="1" applyFont="1" applyBorder="1"/>
    <xf numFmtId="3" fontId="2" fillId="0" borderId="37" xfId="1" applyNumberFormat="1" applyFont="1" applyBorder="1"/>
    <xf numFmtId="3" fontId="2" fillId="0" borderId="23" xfId="1" applyNumberFormat="1" applyFont="1" applyBorder="1"/>
    <xf numFmtId="0" fontId="2" fillId="0" borderId="38" xfId="1" applyFont="1" applyBorder="1" applyAlignment="1">
      <alignment horizontal="center"/>
    </xf>
    <xf numFmtId="3" fontId="1" fillId="0" borderId="39" xfId="1" applyNumberFormat="1" applyFont="1" applyBorder="1"/>
    <xf numFmtId="3" fontId="1" fillId="0" borderId="40" xfId="1" applyNumberFormat="1" applyFont="1" applyBorder="1"/>
    <xf numFmtId="10" fontId="1" fillId="0" borderId="41" xfId="3" applyNumberFormat="1" applyFont="1" applyBorder="1"/>
    <xf numFmtId="3" fontId="1" fillId="0" borderId="42" xfId="1" applyNumberFormat="1" applyFont="1" applyBorder="1"/>
    <xf numFmtId="10" fontId="2" fillId="0" borderId="4" xfId="3" applyNumberFormat="1" applyFont="1" applyBorder="1"/>
    <xf numFmtId="3" fontId="1" fillId="0" borderId="36" xfId="1" applyNumberFormat="1" applyFont="1" applyBorder="1" applyAlignment="1">
      <alignment vertical="center"/>
    </xf>
    <xf numFmtId="3" fontId="1" fillId="0" borderId="8" xfId="1" applyNumberFormat="1" applyFont="1" applyBorder="1" applyAlignment="1">
      <alignment vertical="center"/>
    </xf>
    <xf numFmtId="10" fontId="1" fillId="0" borderId="43" xfId="3" applyNumberFormat="1" applyFont="1" applyBorder="1" applyAlignment="1">
      <alignment vertical="center"/>
    </xf>
    <xf numFmtId="3" fontId="1" fillId="0" borderId="0" xfId="1" applyNumberFormat="1" applyFont="1" applyBorder="1" applyAlignment="1">
      <alignment vertical="center"/>
    </xf>
    <xf numFmtId="3" fontId="2" fillId="0" borderId="44" xfId="1" applyNumberFormat="1" applyFont="1" applyBorder="1"/>
    <xf numFmtId="3" fontId="2" fillId="0" borderId="45" xfId="1" applyNumberFormat="1" applyFont="1" applyBorder="1"/>
    <xf numFmtId="3" fontId="2" fillId="0" borderId="46" xfId="1" applyNumberFormat="1" applyFont="1" applyBorder="1"/>
    <xf numFmtId="0" fontId="2" fillId="0" borderId="33" xfId="1" applyFont="1" applyBorder="1" applyAlignment="1">
      <alignment horizontal="left" vertical="center" wrapText="1"/>
    </xf>
    <xf numFmtId="3" fontId="2" fillId="0" borderId="35" xfId="2" applyNumberFormat="1" applyFont="1" applyBorder="1"/>
    <xf numFmtId="0" fontId="3" fillId="0" borderId="13" xfId="1" applyFont="1" applyBorder="1" applyAlignment="1">
      <alignment horizontal="left"/>
    </xf>
    <xf numFmtId="3" fontId="3" fillId="0" borderId="19" xfId="2" applyNumberFormat="1" applyFont="1" applyBorder="1"/>
    <xf numFmtId="3" fontId="3" fillId="0" borderId="20" xfId="2" applyNumberFormat="1" applyFont="1" applyBorder="1"/>
    <xf numFmtId="10" fontId="3" fillId="0" borderId="18" xfId="3" applyNumberFormat="1" applyFont="1" applyBorder="1"/>
    <xf numFmtId="3" fontId="3" fillId="0" borderId="35" xfId="2" applyNumberFormat="1" applyFont="1" applyBorder="1"/>
    <xf numFmtId="0" fontId="2" fillId="0" borderId="13" xfId="1" applyFont="1" applyBorder="1"/>
    <xf numFmtId="0" fontId="2" fillId="0" borderId="23" xfId="1" applyFont="1" applyBorder="1"/>
    <xf numFmtId="3" fontId="2" fillId="0" borderId="26" xfId="1" applyNumberFormat="1" applyFont="1" applyBorder="1"/>
    <xf numFmtId="10" fontId="2" fillId="0" borderId="47" xfId="3" applyNumberFormat="1" applyFont="1" applyBorder="1"/>
    <xf numFmtId="3" fontId="2" fillId="0" borderId="25" xfId="1" applyNumberFormat="1" applyFont="1" applyBorder="1"/>
    <xf numFmtId="0" fontId="1" fillId="0" borderId="5" xfId="1" applyFont="1" applyBorder="1" applyAlignment="1">
      <alignment vertical="center" wrapText="1"/>
    </xf>
    <xf numFmtId="0" fontId="1" fillId="0" borderId="28" xfId="1" applyFont="1" applyBorder="1" applyAlignment="1">
      <alignment horizontal="center"/>
    </xf>
    <xf numFmtId="0" fontId="1" fillId="0" borderId="33" xfId="1" applyFont="1" applyBorder="1" applyAlignment="1">
      <alignment horizontal="left"/>
    </xf>
    <xf numFmtId="3" fontId="1" fillId="0" borderId="29" xfId="1" applyNumberFormat="1" applyFont="1" applyBorder="1"/>
    <xf numFmtId="3" fontId="6" fillId="0" borderId="15" xfId="1" applyNumberFormat="1" applyFont="1" applyBorder="1"/>
    <xf numFmtId="10" fontId="6" fillId="0" borderId="18" xfId="3" applyNumberFormat="1" applyFont="1" applyBorder="1"/>
    <xf numFmtId="3" fontId="1" fillId="0" borderId="13" xfId="1" applyNumberFormat="1" applyFont="1" applyBorder="1"/>
    <xf numFmtId="0" fontId="7" fillId="0" borderId="0" xfId="1" applyFont="1"/>
    <xf numFmtId="0" fontId="1" fillId="0" borderId="48" xfId="1" applyFont="1" applyBorder="1" applyAlignment="1">
      <alignment horizontal="center"/>
    </xf>
    <xf numFmtId="3" fontId="1" fillId="0" borderId="34" xfId="1" applyNumberFormat="1" applyFont="1" applyBorder="1"/>
    <xf numFmtId="3" fontId="3" fillId="0" borderId="35" xfId="1" applyNumberFormat="1" applyFont="1" applyBorder="1"/>
    <xf numFmtId="10" fontId="3" fillId="0" borderId="27" xfId="3" applyNumberFormat="1" applyFont="1" applyBorder="1"/>
    <xf numFmtId="3" fontId="1" fillId="0" borderId="33" xfId="1" applyNumberFormat="1" applyFont="1" applyBorder="1"/>
    <xf numFmtId="3" fontId="1" fillId="0" borderId="49" xfId="1" applyNumberFormat="1" applyFont="1" applyBorder="1"/>
    <xf numFmtId="3" fontId="1" fillId="0" borderId="50" xfId="1" applyNumberFormat="1" applyFont="1" applyBorder="1"/>
    <xf numFmtId="10" fontId="1" fillId="0" borderId="43" xfId="3" applyNumberFormat="1" applyFont="1" applyBorder="1"/>
    <xf numFmtId="3" fontId="1" fillId="0" borderId="51" xfId="1" applyNumberFormat="1" applyFont="1" applyBorder="1"/>
    <xf numFmtId="10" fontId="1" fillId="0" borderId="52" xfId="3" applyNumberFormat="1" applyFont="1" applyBorder="1"/>
    <xf numFmtId="3" fontId="2" fillId="0" borderId="36" xfId="1" applyNumberFormat="1" applyFont="1" applyBorder="1"/>
    <xf numFmtId="10" fontId="1" fillId="0" borderId="53" xfId="3" applyNumberFormat="1" applyFont="1" applyBorder="1"/>
    <xf numFmtId="164" fontId="1" fillId="0" borderId="2" xfId="1" applyNumberFormat="1" applyFont="1" applyBorder="1" applyAlignment="1"/>
    <xf numFmtId="4" fontId="2" fillId="0" borderId="2" xfId="1" applyNumberFormat="1" applyFont="1" applyBorder="1"/>
    <xf numFmtId="4" fontId="2" fillId="0" borderId="3" xfId="1" applyNumberFormat="1" applyFont="1" applyBorder="1"/>
    <xf numFmtId="4" fontId="2" fillId="0" borderId="5" xfId="1" applyNumberFormat="1" applyFont="1" applyBorder="1"/>
    <xf numFmtId="4" fontId="1" fillId="0" borderId="2" xfId="1" applyNumberFormat="1" applyFont="1" applyBorder="1"/>
    <xf numFmtId="0" fontId="8" fillId="0" borderId="0" xfId="1" applyFont="1"/>
    <xf numFmtId="3" fontId="8" fillId="0" borderId="0" xfId="1" applyNumberFormat="1" applyFont="1"/>
    <xf numFmtId="10" fontId="8" fillId="0" borderId="0" xfId="1" applyNumberFormat="1" applyFont="1"/>
    <xf numFmtId="0" fontId="9" fillId="0" borderId="0" xfId="1" applyFont="1"/>
    <xf numFmtId="3" fontId="9" fillId="0" borderId="0" xfId="1" applyNumberFormat="1" applyFont="1"/>
    <xf numFmtId="10" fontId="9" fillId="0" borderId="0" xfId="1" applyNumberFormat="1" applyFont="1"/>
    <xf numFmtId="0" fontId="4" fillId="0" borderId="0" xfId="1" applyAlignment="1">
      <alignment horizontal="left"/>
    </xf>
    <xf numFmtId="1" fontId="1" fillId="0" borderId="31" xfId="1" applyNumberFormat="1" applyFont="1" applyBorder="1" applyAlignment="1">
      <alignment horizontal="center"/>
    </xf>
    <xf numFmtId="3" fontId="1" fillId="0" borderId="58" xfId="1" applyNumberFormat="1" applyFont="1" applyBorder="1"/>
    <xf numFmtId="3" fontId="1" fillId="0" borderId="59" xfId="1" applyNumberFormat="1" applyFont="1" applyBorder="1"/>
    <xf numFmtId="10" fontId="2" fillId="0" borderId="15" xfId="3" applyNumberFormat="1" applyFont="1" applyBorder="1"/>
    <xf numFmtId="0" fontId="1" fillId="0" borderId="60" xfId="1" applyFont="1" applyBorder="1" applyAlignment="1">
      <alignment horizontal="center"/>
    </xf>
    <xf numFmtId="0" fontId="1" fillId="0" borderId="61" xfId="1" applyFont="1" applyBorder="1" applyAlignment="1">
      <alignment horizontal="left"/>
    </xf>
    <xf numFmtId="0" fontId="2" fillId="0" borderId="60" xfId="1" applyFont="1" applyBorder="1" applyAlignment="1">
      <alignment horizontal="center"/>
    </xf>
    <xf numFmtId="3" fontId="2" fillId="0" borderId="24" xfId="2" applyNumberFormat="1" applyFont="1" applyBorder="1"/>
    <xf numFmtId="10" fontId="2" fillId="0" borderId="24" xfId="3" applyNumberFormat="1" applyFont="1" applyBorder="1"/>
    <xf numFmtId="0" fontId="2" fillId="0" borderId="42" xfId="1" applyFont="1" applyBorder="1" applyAlignment="1"/>
    <xf numFmtId="0" fontId="2" fillId="0" borderId="33" xfId="1" applyFont="1" applyBorder="1" applyAlignment="1"/>
    <xf numFmtId="0" fontId="2" fillId="0" borderId="13" xfId="1" applyFont="1" applyBorder="1" applyAlignment="1"/>
    <xf numFmtId="0" fontId="1" fillId="0" borderId="33" xfId="1" applyFont="1" applyBorder="1" applyAlignment="1"/>
    <xf numFmtId="0" fontId="2" fillId="0" borderId="23" xfId="1" applyFont="1" applyBorder="1" applyAlignment="1"/>
    <xf numFmtId="0" fontId="2" fillId="0" borderId="0" xfId="1" applyFont="1" applyBorder="1" applyAlignment="1"/>
    <xf numFmtId="3" fontId="2" fillId="0" borderId="15" xfId="2" applyNumberFormat="1" applyFont="1" applyBorder="1"/>
    <xf numFmtId="0" fontId="2" fillId="0" borderId="11" xfId="1" applyFont="1" applyBorder="1" applyAlignment="1">
      <alignment horizontal="left"/>
    </xf>
    <xf numFmtId="0" fontId="2" fillId="0" borderId="47" xfId="1" applyFont="1" applyBorder="1" applyAlignment="1">
      <alignment horizontal="left" vertical="center" wrapText="1"/>
    </xf>
    <xf numFmtId="0" fontId="2" fillId="0" borderId="16" xfId="1" applyFont="1" applyBorder="1" applyAlignment="1">
      <alignment horizontal="left" vertical="center" wrapText="1"/>
    </xf>
    <xf numFmtId="0" fontId="2" fillId="0" borderId="27" xfId="1" applyFont="1" applyBorder="1" applyAlignment="1">
      <alignment horizontal="left"/>
    </xf>
    <xf numFmtId="0" fontId="2" fillId="0" borderId="41" xfId="1" applyFont="1" applyBorder="1" applyAlignment="1">
      <alignment horizontal="left" vertical="center" wrapText="1"/>
    </xf>
    <xf numFmtId="0" fontId="2" fillId="0" borderId="21" xfId="1" applyFont="1" applyBorder="1" applyAlignment="1">
      <alignment horizontal="left" vertical="center" wrapText="1"/>
    </xf>
    <xf numFmtId="0" fontId="2" fillId="0" borderId="48" xfId="1" applyFont="1" applyBorder="1" applyAlignment="1">
      <alignment horizontal="center"/>
    </xf>
    <xf numFmtId="0" fontId="2" fillId="0" borderId="67" xfId="1" applyFont="1" applyBorder="1" applyAlignment="1"/>
    <xf numFmtId="3" fontId="2" fillId="0" borderId="68" xfId="1" applyNumberFormat="1" applyFont="1" applyBorder="1"/>
    <xf numFmtId="3" fontId="2" fillId="0" borderId="54" xfId="1" applyNumberFormat="1" applyFont="1" applyBorder="1"/>
    <xf numFmtId="10" fontId="2" fillId="0" borderId="55" xfId="3" applyNumberFormat="1" applyFont="1" applyBorder="1"/>
    <xf numFmtId="3" fontId="2" fillId="0" borderId="67" xfId="1" applyNumberFormat="1" applyFont="1" applyBorder="1"/>
    <xf numFmtId="3" fontId="1" fillId="0" borderId="68" xfId="1" applyNumberFormat="1" applyFont="1" applyBorder="1"/>
    <xf numFmtId="3" fontId="6" fillId="0" borderId="54" xfId="1" applyNumberFormat="1" applyFont="1" applyBorder="1"/>
    <xf numFmtId="3" fontId="1" fillId="0" borderId="67" xfId="1" applyNumberFormat="1" applyFont="1" applyBorder="1"/>
    <xf numFmtId="3" fontId="6" fillId="0" borderId="35" xfId="1" applyNumberFormat="1" applyFont="1" applyBorder="1"/>
    <xf numFmtId="10" fontId="6" fillId="0" borderId="27" xfId="3" applyNumberFormat="1" applyFont="1" applyBorder="1"/>
    <xf numFmtId="3" fontId="6" fillId="0" borderId="3" xfId="1" applyNumberFormat="1" applyFont="1" applyBorder="1"/>
    <xf numFmtId="10" fontId="6" fillId="0" borderId="4" xfId="3" applyNumberFormat="1" applyFont="1" applyBorder="1"/>
    <xf numFmtId="0" fontId="1" fillId="0" borderId="5" xfId="1" applyFont="1" applyBorder="1" applyAlignment="1"/>
    <xf numFmtId="3" fontId="2" fillId="0" borderId="10" xfId="1" applyNumberFormat="1" applyFont="1" applyBorder="1"/>
    <xf numFmtId="3" fontId="2" fillId="0" borderId="63" xfId="1" applyNumberFormat="1" applyFont="1" applyBorder="1"/>
    <xf numFmtId="3" fontId="1" fillId="0" borderId="56" xfId="1" applyNumberFormat="1" applyFont="1" applyBorder="1"/>
    <xf numFmtId="3" fontId="2" fillId="0" borderId="59" xfId="1" applyNumberFormat="1" applyFont="1" applyBorder="1"/>
    <xf numFmtId="3" fontId="6" fillId="0" borderId="20" xfId="1" applyNumberFormat="1" applyFont="1" applyBorder="1"/>
    <xf numFmtId="3" fontId="1" fillId="0" borderId="19" xfId="1" applyNumberFormat="1" applyFont="1" applyBorder="1"/>
    <xf numFmtId="3" fontId="2" fillId="0" borderId="17" xfId="1" applyNumberFormat="1" applyFont="1" applyBorder="1"/>
    <xf numFmtId="0" fontId="2" fillId="0" borderId="14" xfId="1" applyFont="1" applyBorder="1" applyAlignment="1">
      <alignment horizontal="center"/>
    </xf>
    <xf numFmtId="3" fontId="2" fillId="0" borderId="14" xfId="1" applyNumberFormat="1" applyFont="1" applyBorder="1"/>
    <xf numFmtId="0" fontId="2" fillId="0" borderId="18" xfId="1" applyFont="1" applyBorder="1" applyAlignment="1">
      <alignment horizontal="left" vertical="center" wrapText="1"/>
    </xf>
    <xf numFmtId="0" fontId="2" fillId="0" borderId="47" xfId="1" applyFont="1" applyBorder="1" applyAlignment="1">
      <alignment horizontal="left"/>
    </xf>
    <xf numFmtId="0" fontId="2" fillId="0" borderId="18" xfId="1" applyFont="1" applyBorder="1" applyAlignment="1">
      <alignment horizontal="left"/>
    </xf>
    <xf numFmtId="3" fontId="2" fillId="0" borderId="64" xfId="1" applyNumberFormat="1" applyFont="1" applyBorder="1"/>
    <xf numFmtId="3" fontId="2" fillId="0" borderId="16" xfId="1" applyNumberFormat="1" applyFont="1" applyBorder="1"/>
    <xf numFmtId="3" fontId="2" fillId="0" borderId="62" xfId="1" applyNumberFormat="1" applyFont="1" applyBorder="1"/>
    <xf numFmtId="3" fontId="3" fillId="0" borderId="16" xfId="1" applyNumberFormat="1" applyFont="1" applyBorder="1"/>
    <xf numFmtId="3" fontId="1" fillId="0" borderId="32" xfId="1" applyNumberFormat="1" applyFont="1" applyBorder="1"/>
    <xf numFmtId="3" fontId="2" fillId="0" borderId="65" xfId="1" applyNumberFormat="1" applyFont="1" applyBorder="1"/>
    <xf numFmtId="3" fontId="3" fillId="0" borderId="66" xfId="1" applyNumberFormat="1" applyFont="1" applyBorder="1"/>
    <xf numFmtId="3" fontId="1" fillId="0" borderId="62" xfId="1" applyNumberFormat="1" applyFont="1" applyBorder="1"/>
    <xf numFmtId="3" fontId="1" fillId="0" borderId="9" xfId="1" applyNumberFormat="1" applyFont="1" applyBorder="1"/>
    <xf numFmtId="3" fontId="1" fillId="0" borderId="66" xfId="1" applyNumberFormat="1" applyFont="1" applyBorder="1" applyAlignment="1">
      <alignment vertical="center"/>
    </xf>
    <xf numFmtId="3" fontId="2" fillId="0" borderId="77" xfId="1" applyNumberFormat="1" applyFont="1" applyBorder="1"/>
    <xf numFmtId="3" fontId="2" fillId="0" borderId="66" xfId="1" applyNumberFormat="1" applyFont="1" applyBorder="1"/>
    <xf numFmtId="3" fontId="6" fillId="0" borderId="32" xfId="1" applyNumberFormat="1" applyFont="1" applyBorder="1"/>
    <xf numFmtId="3" fontId="6" fillId="0" borderId="65" xfId="1" applyNumberFormat="1" applyFont="1" applyBorder="1"/>
    <xf numFmtId="3" fontId="6" fillId="0" borderId="16" xfId="1" applyNumberFormat="1" applyFont="1" applyBorder="1"/>
    <xf numFmtId="3" fontId="2" fillId="0" borderId="30" xfId="1" applyNumberFormat="1" applyFont="1" applyBorder="1"/>
    <xf numFmtId="3" fontId="3" fillId="0" borderId="65" xfId="1" applyNumberFormat="1" applyFont="1" applyBorder="1"/>
    <xf numFmtId="3" fontId="1" fillId="0" borderId="52" xfId="1" applyNumberFormat="1" applyFont="1" applyBorder="1"/>
    <xf numFmtId="4" fontId="2" fillId="0" borderId="32" xfId="1" applyNumberFormat="1" applyFont="1" applyBorder="1"/>
    <xf numFmtId="3" fontId="2" fillId="0" borderId="78" xfId="1" applyNumberFormat="1" applyFont="1" applyBorder="1"/>
    <xf numFmtId="3" fontId="2" fillId="0" borderId="73" xfId="1" applyNumberFormat="1" applyFont="1" applyBorder="1"/>
    <xf numFmtId="3" fontId="2" fillId="0" borderId="72" xfId="1" applyNumberFormat="1" applyFont="1" applyBorder="1"/>
    <xf numFmtId="3" fontId="3" fillId="0" borderId="73" xfId="1" applyNumberFormat="1" applyFont="1" applyBorder="1"/>
    <xf numFmtId="3" fontId="1" fillId="0" borderId="79" xfId="1" applyNumberFormat="1" applyFont="1" applyBorder="1"/>
    <xf numFmtId="3" fontId="2" fillId="0" borderId="80" xfId="1" applyNumberFormat="1" applyFont="1" applyBorder="1"/>
    <xf numFmtId="3" fontId="3" fillId="0" borderId="78" xfId="1" applyNumberFormat="1" applyFont="1" applyBorder="1"/>
    <xf numFmtId="3" fontId="1" fillId="0" borderId="72" xfId="1" applyNumberFormat="1" applyFont="1" applyBorder="1"/>
    <xf numFmtId="3" fontId="1" fillId="0" borderId="75" xfId="1" applyNumberFormat="1" applyFont="1" applyBorder="1"/>
    <xf numFmtId="3" fontId="1" fillId="0" borderId="81" xfId="1" applyNumberFormat="1" applyFont="1" applyBorder="1"/>
    <xf numFmtId="3" fontId="1" fillId="0" borderId="78" xfId="1" applyNumberFormat="1" applyFont="1" applyBorder="1" applyAlignment="1">
      <alignment vertical="center"/>
    </xf>
    <xf numFmtId="3" fontId="2" fillId="0" borderId="82" xfId="1" applyNumberFormat="1" applyFont="1" applyBorder="1"/>
    <xf numFmtId="3" fontId="6" fillId="0" borderId="80" xfId="1" applyNumberFormat="1" applyFont="1" applyBorder="1"/>
    <xf numFmtId="3" fontId="6" fillId="0" borderId="73" xfId="1" applyNumberFormat="1" applyFont="1" applyBorder="1"/>
    <xf numFmtId="3" fontId="2" fillId="0" borderId="83" xfId="1" applyNumberFormat="1" applyFont="1" applyBorder="1"/>
    <xf numFmtId="3" fontId="3" fillId="0" borderId="80" xfId="1" applyNumberFormat="1" applyFont="1" applyBorder="1"/>
    <xf numFmtId="3" fontId="1" fillId="0" borderId="84" xfId="1" applyNumberFormat="1" applyFont="1" applyBorder="1"/>
    <xf numFmtId="4" fontId="2" fillId="0" borderId="79" xfId="1" applyNumberFormat="1" applyFont="1" applyBorder="1"/>
    <xf numFmtId="3" fontId="1" fillId="0" borderId="61" xfId="1" applyNumberFormat="1" applyFont="1" applyBorder="1"/>
    <xf numFmtId="3" fontId="2" fillId="0" borderId="64" xfId="2" applyNumberFormat="1" applyFont="1" applyBorder="1"/>
    <xf numFmtId="3" fontId="2" fillId="0" borderId="16" xfId="2" applyNumberFormat="1" applyFont="1" applyBorder="1"/>
    <xf numFmtId="3" fontId="2" fillId="0" borderId="65" xfId="2" applyNumberFormat="1" applyFont="1" applyBorder="1"/>
    <xf numFmtId="3" fontId="2" fillId="0" borderId="66" xfId="2" applyNumberFormat="1" applyFont="1" applyBorder="1"/>
    <xf numFmtId="3" fontId="2" fillId="0" borderId="62" xfId="2" applyNumberFormat="1" applyFont="1" applyBorder="1"/>
    <xf numFmtId="3" fontId="3" fillId="0" borderId="16" xfId="2" applyNumberFormat="1" applyFont="1" applyBorder="1"/>
    <xf numFmtId="3" fontId="1" fillId="0" borderId="64" xfId="1" applyNumberFormat="1" applyFont="1" applyBorder="1"/>
    <xf numFmtId="3" fontId="3" fillId="0" borderId="65" xfId="2" applyNumberFormat="1" applyFont="1" applyBorder="1"/>
    <xf numFmtId="3" fontId="1" fillId="0" borderId="65" xfId="1" applyNumberFormat="1" applyFont="1" applyBorder="1"/>
    <xf numFmtId="3" fontId="1" fillId="0" borderId="16" xfId="1" applyNumberFormat="1" applyFont="1" applyBorder="1"/>
    <xf numFmtId="0" fontId="10" fillId="0" borderId="0" xfId="1" applyFont="1" applyAlignment="1">
      <alignment horizontal="right"/>
    </xf>
    <xf numFmtId="10" fontId="13" fillId="0" borderId="0" xfId="1" applyNumberFormat="1" applyFont="1" applyAlignment="1">
      <alignment horizontal="right"/>
    </xf>
    <xf numFmtId="0" fontId="12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center"/>
    </xf>
    <xf numFmtId="0" fontId="1" fillId="0" borderId="63" xfId="2" applyFont="1" applyBorder="1" applyAlignment="1">
      <alignment horizontal="center" vertical="center" wrapText="1"/>
    </xf>
    <xf numFmtId="0" fontId="1" fillId="0" borderId="69" xfId="2" applyFont="1" applyBorder="1" applyAlignment="1">
      <alignment horizontal="center" vertical="center" wrapText="1"/>
    </xf>
    <xf numFmtId="0" fontId="1" fillId="0" borderId="75" xfId="2" applyFont="1" applyBorder="1" applyAlignment="1">
      <alignment horizontal="center" vertical="center" wrapText="1"/>
    </xf>
    <xf numFmtId="0" fontId="1" fillId="0" borderId="76" xfId="2" applyFont="1" applyBorder="1" applyAlignment="1">
      <alignment horizontal="center" vertical="center" wrapText="1"/>
    </xf>
    <xf numFmtId="49" fontId="1" fillId="0" borderId="2" xfId="1" applyNumberFormat="1" applyFont="1" applyBorder="1" applyAlignment="1">
      <alignment horizontal="center" vertical="center"/>
    </xf>
    <xf numFmtId="49" fontId="1" fillId="0" borderId="5" xfId="1" applyNumberFormat="1" applyFont="1" applyBorder="1" applyAlignment="1">
      <alignment horizontal="center" vertical="center"/>
    </xf>
    <xf numFmtId="49" fontId="1" fillId="0" borderId="4" xfId="1" applyNumberFormat="1" applyFont="1" applyBorder="1" applyAlignment="1">
      <alignment horizontal="center" vertical="center"/>
    </xf>
    <xf numFmtId="0" fontId="1" fillId="0" borderId="58" xfId="1" applyFont="1" applyBorder="1" applyAlignment="1">
      <alignment horizontal="center" vertical="center" wrapText="1"/>
    </xf>
    <xf numFmtId="0" fontId="2" fillId="0" borderId="61" xfId="1" applyFont="1" applyBorder="1" applyAlignment="1">
      <alignment wrapText="1"/>
    </xf>
    <xf numFmtId="0" fontId="2" fillId="0" borderId="11" xfId="1" applyFont="1" applyBorder="1" applyAlignment="1">
      <alignment wrapText="1"/>
    </xf>
    <xf numFmtId="0" fontId="2" fillId="0" borderId="71" xfId="1" applyFont="1" applyBorder="1" applyAlignment="1">
      <alignment wrapText="1"/>
    </xf>
    <xf numFmtId="0" fontId="2" fillId="0" borderId="1" xfId="1" applyFont="1" applyBorder="1" applyAlignment="1">
      <alignment wrapText="1"/>
    </xf>
    <xf numFmtId="0" fontId="2" fillId="0" borderId="53" xfId="1" applyFont="1" applyBorder="1" applyAlignment="1">
      <alignment wrapText="1"/>
    </xf>
    <xf numFmtId="0" fontId="1" fillId="0" borderId="59" xfId="2" applyFont="1" applyBorder="1" applyAlignment="1">
      <alignment horizontal="center" vertical="center" wrapText="1"/>
    </xf>
    <xf numFmtId="0" fontId="1" fillId="0" borderId="57" xfId="2" applyFont="1" applyBorder="1" applyAlignment="1">
      <alignment horizontal="center" vertical="center" wrapText="1"/>
    </xf>
    <xf numFmtId="0" fontId="1" fillId="0" borderId="61" xfId="1" applyFont="1" applyBorder="1" applyAlignment="1">
      <alignment horizontal="center" vertical="center" wrapText="1"/>
    </xf>
    <xf numFmtId="0" fontId="1" fillId="0" borderId="49" xfId="1" applyFont="1" applyBorder="1" applyAlignment="1">
      <alignment horizontal="center" vertical="center"/>
    </xf>
    <xf numFmtId="0" fontId="1" fillId="0" borderId="51" xfId="1" applyFont="1" applyBorder="1" applyAlignment="1">
      <alignment horizontal="center" vertical="center"/>
    </xf>
    <xf numFmtId="10" fontId="1" fillId="0" borderId="11" xfId="2" applyNumberFormat="1" applyFont="1" applyBorder="1" applyAlignment="1">
      <alignment horizontal="center" vertical="center" wrapText="1"/>
    </xf>
    <xf numFmtId="10" fontId="1" fillId="0" borderId="70" xfId="2" applyNumberFormat="1" applyFont="1" applyBorder="1" applyAlignment="1">
      <alignment horizontal="center" vertical="center" wrapText="1"/>
    </xf>
    <xf numFmtId="0" fontId="1" fillId="0" borderId="64" xfId="2" applyFont="1" applyBorder="1" applyAlignment="1">
      <alignment horizontal="center" vertical="center" wrapText="1"/>
    </xf>
    <xf numFmtId="0" fontId="1" fillId="0" borderId="74" xfId="2" applyFont="1" applyBorder="1" applyAlignment="1">
      <alignment horizontal="center" vertical="center" wrapText="1"/>
    </xf>
    <xf numFmtId="0" fontId="10" fillId="0" borderId="0" xfId="1" applyFont="1" applyAlignment="1">
      <alignment horizontal="right"/>
    </xf>
    <xf numFmtId="0" fontId="2" fillId="0" borderId="36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1" fillId="0" borderId="49" xfId="1" applyFont="1" applyBorder="1" applyAlignment="1">
      <alignment horizontal="center"/>
    </xf>
    <xf numFmtId="0" fontId="1" fillId="0" borderId="51" xfId="1" applyFont="1" applyBorder="1" applyAlignment="1">
      <alignment horizontal="center"/>
    </xf>
    <xf numFmtId="0" fontId="1" fillId="0" borderId="44" xfId="1" applyFont="1" applyBorder="1" applyAlignment="1">
      <alignment horizontal="center"/>
    </xf>
    <xf numFmtId="0" fontId="1" fillId="0" borderId="46" xfId="1" applyFont="1" applyBorder="1" applyAlignment="1">
      <alignment horizontal="center"/>
    </xf>
    <xf numFmtId="0" fontId="1" fillId="0" borderId="60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48" xfId="1" applyFont="1" applyBorder="1" applyAlignment="1">
      <alignment horizontal="center" vertical="center" wrapText="1"/>
    </xf>
    <xf numFmtId="0" fontId="1" fillId="0" borderId="58" xfId="1" applyFont="1" applyBorder="1" applyAlignment="1">
      <alignment horizontal="center" vertical="center"/>
    </xf>
    <xf numFmtId="0" fontId="1" fillId="0" borderId="36" xfId="1" applyFont="1" applyBorder="1" applyAlignment="1">
      <alignment horizontal="center" vertical="center"/>
    </xf>
    <xf numFmtId="0" fontId="1" fillId="0" borderId="71" xfId="1" applyFont="1" applyBorder="1" applyAlignment="1">
      <alignment horizontal="center" vertical="center"/>
    </xf>
    <xf numFmtId="0" fontId="1" fillId="0" borderId="2" xfId="1" applyFont="1" applyBorder="1" applyAlignment="1">
      <alignment horizontal="center"/>
    </xf>
    <xf numFmtId="0" fontId="1" fillId="0" borderId="5" xfId="1" applyFont="1" applyBorder="1" applyAlignment="1">
      <alignment horizontal="center"/>
    </xf>
  </cellXfs>
  <cellStyles count="4">
    <cellStyle name="Normál" xfId="0" builtinId="0"/>
    <cellStyle name="Normál 2" xfId="1"/>
    <cellStyle name="Normál_részb._önáll._Címrend_2006_Gabor" xfId="2"/>
    <cellStyle name="Százalék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77"/>
  <sheetViews>
    <sheetView view="pageBreakPreview" zoomScale="80" zoomScaleNormal="70" zoomScaleSheetLayoutView="80" workbookViewId="0">
      <pane xSplit="2" ySplit="12" topLeftCell="J13" activePane="bottomRight" state="frozen"/>
      <selection pane="topRight" activeCell="C1" sqref="C1"/>
      <selection pane="bottomLeft" activeCell="A10" sqref="A10"/>
      <selection pane="bottomRight" activeCell="J2" sqref="J2"/>
    </sheetView>
  </sheetViews>
  <sheetFormatPr defaultColWidth="14.42578125" defaultRowHeight="12.75"/>
  <cols>
    <col min="1" max="1" width="11.7109375" style="1" bestFit="1" customWidth="1"/>
    <col min="2" max="2" width="93.140625" style="1" bestFit="1" customWidth="1"/>
    <col min="3" max="3" width="14.42578125" style="1" customWidth="1"/>
    <col min="4" max="4" width="14" style="1" customWidth="1"/>
    <col min="5" max="5" width="12.42578125" style="7" bestFit="1" customWidth="1"/>
    <col min="6" max="6" width="14.42578125" style="1" customWidth="1"/>
    <col min="7" max="7" width="14" style="1" customWidth="1"/>
    <col min="8" max="8" width="15.5703125" style="7" customWidth="1"/>
    <col min="9" max="9" width="14.42578125" style="1" customWidth="1"/>
    <col min="10" max="10" width="14" style="1" customWidth="1"/>
    <col min="11" max="11" width="14" style="7" customWidth="1"/>
    <col min="12" max="12" width="14.42578125" style="1" hidden="1" customWidth="1"/>
    <col min="13" max="13" width="14" style="1" hidden="1" customWidth="1"/>
    <col min="14" max="14" width="14" style="7" hidden="1" customWidth="1"/>
    <col min="15" max="15" width="14.85546875" style="1" hidden="1" customWidth="1"/>
    <col min="16" max="16" width="13.28515625" style="1" hidden="1" customWidth="1"/>
    <col min="17" max="17" width="13.42578125" style="1" hidden="1" customWidth="1"/>
    <col min="18" max="18" width="14.42578125" style="1" customWidth="1"/>
    <col min="19" max="19" width="14" style="1" customWidth="1"/>
    <col min="20" max="20" width="14.42578125" style="7" customWidth="1"/>
    <col min="21" max="253" width="9.140625" style="1" customWidth="1"/>
    <col min="254" max="254" width="11.7109375" style="1" bestFit="1" customWidth="1"/>
    <col min="255" max="255" width="93.140625" style="1" bestFit="1" customWidth="1"/>
    <col min="256" max="16384" width="14.42578125" style="1"/>
  </cols>
  <sheetData>
    <row r="1" spans="1:20" ht="15">
      <c r="B1" s="2"/>
      <c r="D1" s="3"/>
      <c r="E1" s="4"/>
      <c r="G1" s="3"/>
      <c r="H1" s="4"/>
      <c r="J1" s="246" t="s">
        <v>95</v>
      </c>
      <c r="K1" s="246"/>
      <c r="L1" s="246"/>
      <c r="M1" s="246"/>
      <c r="N1" s="246"/>
      <c r="O1" s="246"/>
      <c r="P1" s="246"/>
      <c r="Q1" s="246"/>
      <c r="R1" s="246"/>
      <c r="S1" s="246"/>
      <c r="T1" s="246"/>
    </row>
    <row r="2" spans="1:20" ht="15">
      <c r="B2" s="2"/>
      <c r="D2" s="3"/>
      <c r="E2" s="4"/>
      <c r="G2" s="3"/>
      <c r="H2" s="4"/>
      <c r="J2" s="5"/>
      <c r="K2" s="220"/>
      <c r="L2" s="220"/>
      <c r="M2" s="220"/>
      <c r="N2" s="220"/>
      <c r="O2" s="220"/>
      <c r="P2" s="220"/>
      <c r="Q2" s="220"/>
      <c r="R2" s="220"/>
      <c r="S2" s="220"/>
      <c r="T2" s="220" t="s">
        <v>92</v>
      </c>
    </row>
    <row r="3" spans="1:20" ht="15">
      <c r="B3" s="2"/>
      <c r="D3" s="3"/>
      <c r="E3" s="4"/>
      <c r="G3" s="3"/>
      <c r="H3" s="4"/>
      <c r="J3" s="5"/>
      <c r="K3" s="220"/>
      <c r="L3" s="220"/>
      <c r="M3" s="220"/>
      <c r="N3" s="220"/>
      <c r="O3" s="220"/>
      <c r="P3" s="220"/>
      <c r="Q3" s="220"/>
      <c r="R3" s="220"/>
      <c r="S3" s="220"/>
      <c r="T3" s="220" t="s">
        <v>93</v>
      </c>
    </row>
    <row r="4" spans="1:20" ht="21.75" customHeight="1">
      <c r="A4" s="222" t="s">
        <v>77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</row>
    <row r="5" spans="1:20" ht="18.75" customHeight="1">
      <c r="A5" s="223"/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</row>
    <row r="6" spans="1:20" ht="13.5" thickBot="1">
      <c r="A6" s="6"/>
      <c r="B6" s="2"/>
      <c r="T6" s="221" t="s">
        <v>91</v>
      </c>
    </row>
    <row r="7" spans="1:20" ht="16.5" thickBot="1">
      <c r="A7" s="253" t="s">
        <v>0</v>
      </c>
      <c r="B7" s="256" t="s">
        <v>1</v>
      </c>
      <c r="C7" s="228" t="s">
        <v>35</v>
      </c>
      <c r="D7" s="229"/>
      <c r="E7" s="230"/>
      <c r="F7" s="229" t="s">
        <v>36</v>
      </c>
      <c r="G7" s="229"/>
      <c r="H7" s="230"/>
      <c r="I7" s="228" t="s">
        <v>37</v>
      </c>
      <c r="J7" s="229"/>
      <c r="K7" s="230"/>
      <c r="L7" s="228" t="s">
        <v>38</v>
      </c>
      <c r="M7" s="229"/>
      <c r="N7" s="230"/>
      <c r="O7" s="228"/>
      <c r="P7" s="229"/>
      <c r="Q7" s="230"/>
      <c r="R7" s="228" t="s">
        <v>51</v>
      </c>
      <c r="S7" s="229"/>
      <c r="T7" s="230"/>
    </row>
    <row r="8" spans="1:20" ht="13.5" customHeight="1">
      <c r="A8" s="254"/>
      <c r="B8" s="257"/>
      <c r="C8" s="231" t="s">
        <v>39</v>
      </c>
      <c r="D8" s="232"/>
      <c r="E8" s="233"/>
      <c r="F8" s="239" t="s">
        <v>73</v>
      </c>
      <c r="G8" s="232"/>
      <c r="H8" s="233"/>
      <c r="I8" s="231" t="s">
        <v>80</v>
      </c>
      <c r="J8" s="232"/>
      <c r="K8" s="233"/>
      <c r="L8" s="231" t="s">
        <v>40</v>
      </c>
      <c r="M8" s="232"/>
      <c r="N8" s="233"/>
      <c r="O8" s="231"/>
      <c r="P8" s="232"/>
      <c r="Q8" s="233"/>
      <c r="R8" s="231" t="s">
        <v>81</v>
      </c>
      <c r="S8" s="232"/>
      <c r="T8" s="233"/>
    </row>
    <row r="9" spans="1:20" ht="45.75" customHeight="1" thickBot="1">
      <c r="A9" s="254"/>
      <c r="B9" s="257"/>
      <c r="C9" s="234"/>
      <c r="D9" s="235"/>
      <c r="E9" s="236"/>
      <c r="F9" s="235"/>
      <c r="G9" s="235"/>
      <c r="H9" s="236"/>
      <c r="I9" s="234"/>
      <c r="J9" s="235"/>
      <c r="K9" s="236"/>
      <c r="L9" s="234"/>
      <c r="M9" s="235"/>
      <c r="N9" s="236"/>
      <c r="O9" s="234"/>
      <c r="P9" s="235"/>
      <c r="Q9" s="236"/>
      <c r="R9" s="234"/>
      <c r="S9" s="235"/>
      <c r="T9" s="236"/>
    </row>
    <row r="10" spans="1:20" ht="20.25" customHeight="1">
      <c r="A10" s="254"/>
      <c r="B10" s="257"/>
      <c r="C10" s="224" t="s">
        <v>94</v>
      </c>
      <c r="D10" s="226" t="s">
        <v>89</v>
      </c>
      <c r="E10" s="244" t="s">
        <v>90</v>
      </c>
      <c r="F10" s="224" t="s">
        <v>94</v>
      </c>
      <c r="G10" s="226" t="s">
        <v>89</v>
      </c>
      <c r="H10" s="244" t="s">
        <v>90</v>
      </c>
      <c r="I10" s="224" t="s">
        <v>94</v>
      </c>
      <c r="J10" s="226" t="s">
        <v>89</v>
      </c>
      <c r="K10" s="244" t="s">
        <v>90</v>
      </c>
      <c r="L10" s="224" t="s">
        <v>52</v>
      </c>
      <c r="M10" s="237" t="s">
        <v>53</v>
      </c>
      <c r="N10" s="242" t="s">
        <v>54</v>
      </c>
      <c r="O10" s="224" t="s">
        <v>52</v>
      </c>
      <c r="P10" s="237" t="s">
        <v>53</v>
      </c>
      <c r="Q10" s="242" t="s">
        <v>54</v>
      </c>
      <c r="R10" s="224" t="s">
        <v>94</v>
      </c>
      <c r="S10" s="226" t="s">
        <v>89</v>
      </c>
      <c r="T10" s="237" t="s">
        <v>90</v>
      </c>
    </row>
    <row r="11" spans="1:20" ht="42.75" customHeight="1" thickBot="1">
      <c r="A11" s="255"/>
      <c r="B11" s="258"/>
      <c r="C11" s="225"/>
      <c r="D11" s="227"/>
      <c r="E11" s="245"/>
      <c r="F11" s="225"/>
      <c r="G11" s="227"/>
      <c r="H11" s="245"/>
      <c r="I11" s="225"/>
      <c r="J11" s="227"/>
      <c r="K11" s="245"/>
      <c r="L11" s="225"/>
      <c r="M11" s="238"/>
      <c r="N11" s="243"/>
      <c r="O11" s="225"/>
      <c r="P11" s="238"/>
      <c r="Q11" s="243"/>
      <c r="R11" s="225"/>
      <c r="S11" s="227"/>
      <c r="T11" s="238"/>
    </row>
    <row r="12" spans="1:20" ht="16.5" thickBot="1">
      <c r="A12" s="259" t="s">
        <v>2</v>
      </c>
      <c r="B12" s="260"/>
      <c r="C12" s="8">
        <v>1</v>
      </c>
      <c r="D12" s="9">
        <f>C12+1</f>
        <v>2</v>
      </c>
      <c r="E12" s="10">
        <f t="shared" ref="E12:T12" si="0">D12+1</f>
        <v>3</v>
      </c>
      <c r="F12" s="11">
        <f t="shared" si="0"/>
        <v>4</v>
      </c>
      <c r="G12" s="9">
        <f t="shared" si="0"/>
        <v>5</v>
      </c>
      <c r="H12" s="10">
        <f t="shared" si="0"/>
        <v>6</v>
      </c>
      <c r="I12" s="8">
        <f t="shared" si="0"/>
        <v>7</v>
      </c>
      <c r="J12" s="9">
        <f t="shared" si="0"/>
        <v>8</v>
      </c>
      <c r="K12" s="10">
        <f t="shared" si="0"/>
        <v>9</v>
      </c>
      <c r="L12" s="8">
        <f t="shared" si="0"/>
        <v>10</v>
      </c>
      <c r="M12" s="9">
        <f t="shared" si="0"/>
        <v>11</v>
      </c>
      <c r="N12" s="10">
        <f t="shared" si="0"/>
        <v>12</v>
      </c>
      <c r="O12" s="8">
        <f t="shared" si="0"/>
        <v>13</v>
      </c>
      <c r="P12" s="9">
        <f t="shared" si="0"/>
        <v>14</v>
      </c>
      <c r="Q12" s="10">
        <f t="shared" si="0"/>
        <v>15</v>
      </c>
      <c r="R12" s="8">
        <f t="shared" si="0"/>
        <v>16</v>
      </c>
      <c r="S12" s="9">
        <f t="shared" si="0"/>
        <v>17</v>
      </c>
      <c r="T12" s="10">
        <f t="shared" si="0"/>
        <v>18</v>
      </c>
    </row>
    <row r="13" spans="1:20" ht="15.75">
      <c r="A13" s="12">
        <v>1</v>
      </c>
      <c r="B13" s="13" t="s">
        <v>3</v>
      </c>
      <c r="C13" s="14">
        <v>71349</v>
      </c>
      <c r="D13" s="15"/>
      <c r="E13" s="172">
        <f>C13+D13</f>
        <v>71349</v>
      </c>
      <c r="F13" s="16">
        <v>173874</v>
      </c>
      <c r="G13" s="15"/>
      <c r="H13" s="172">
        <f>F13+G13</f>
        <v>173874</v>
      </c>
      <c r="I13" s="16">
        <f>59649-1531</f>
        <v>58118</v>
      </c>
      <c r="J13" s="15"/>
      <c r="K13" s="172">
        <f>I13+J13</f>
        <v>58118</v>
      </c>
      <c r="L13" s="14"/>
      <c r="M13" s="15"/>
      <c r="N13" s="17"/>
      <c r="O13" s="16"/>
      <c r="P13" s="15"/>
      <c r="Q13" s="17"/>
      <c r="R13" s="14">
        <f>SUM(C13,F13,I13)</f>
        <v>303341</v>
      </c>
      <c r="S13" s="15">
        <f t="shared" ref="S13:T13" si="1">SUM(D13,G13,J13)</f>
        <v>0</v>
      </c>
      <c r="T13" s="172">
        <f t="shared" si="1"/>
        <v>303341</v>
      </c>
    </row>
    <row r="14" spans="1:20" ht="15.75">
      <c r="A14" s="18">
        <v>2</v>
      </c>
      <c r="B14" s="19" t="s">
        <v>4</v>
      </c>
      <c r="C14" s="20">
        <v>18228</v>
      </c>
      <c r="D14" s="21"/>
      <c r="E14" s="173">
        <f t="shared" ref="E14:E68" si="2">C14+D14</f>
        <v>18228</v>
      </c>
      <c r="F14" s="22">
        <v>45619</v>
      </c>
      <c r="G14" s="21"/>
      <c r="H14" s="173">
        <f t="shared" ref="H14:H68" si="3">F14+G14</f>
        <v>45619</v>
      </c>
      <c r="I14" s="22">
        <f>15675-414</f>
        <v>15261</v>
      </c>
      <c r="J14" s="21"/>
      <c r="K14" s="173">
        <f t="shared" ref="K14:K68" si="4">I14+J14</f>
        <v>15261</v>
      </c>
      <c r="L14" s="20"/>
      <c r="M14" s="21"/>
      <c r="N14" s="23"/>
      <c r="O14" s="22"/>
      <c r="P14" s="21"/>
      <c r="Q14" s="23"/>
      <c r="R14" s="20">
        <f t="shared" ref="R14:R68" si="5">SUM(C14,F14,I14)</f>
        <v>79108</v>
      </c>
      <c r="S14" s="21">
        <f t="shared" ref="S14:S68" si="6">SUM(D14,G14,J14)</f>
        <v>0</v>
      </c>
      <c r="T14" s="173">
        <f t="shared" ref="T14:T68" si="7">SUM(E14,H14,K14)</f>
        <v>79108</v>
      </c>
    </row>
    <row r="15" spans="1:20" ht="15.75">
      <c r="A15" s="18">
        <v>3</v>
      </c>
      <c r="B15" s="135" t="s">
        <v>75</v>
      </c>
      <c r="C15" s="25">
        <v>65981</v>
      </c>
      <c r="D15" s="21"/>
      <c r="E15" s="173">
        <f t="shared" si="2"/>
        <v>65981</v>
      </c>
      <c r="F15" s="26">
        <v>130253</v>
      </c>
      <c r="G15" s="21"/>
      <c r="H15" s="173">
        <f t="shared" si="3"/>
        <v>130253</v>
      </c>
      <c r="I15" s="26">
        <v>51050</v>
      </c>
      <c r="J15" s="21"/>
      <c r="K15" s="173">
        <f t="shared" si="4"/>
        <v>51050</v>
      </c>
      <c r="L15" s="25"/>
      <c r="M15" s="21"/>
      <c r="N15" s="27"/>
      <c r="O15" s="26"/>
      <c r="P15" s="21"/>
      <c r="Q15" s="27"/>
      <c r="R15" s="25">
        <f t="shared" si="5"/>
        <v>247284</v>
      </c>
      <c r="S15" s="21">
        <f t="shared" si="6"/>
        <v>0</v>
      </c>
      <c r="T15" s="173">
        <f t="shared" si="7"/>
        <v>247284</v>
      </c>
    </row>
    <row r="16" spans="1:20" ht="15.75">
      <c r="A16" s="28">
        <v>4</v>
      </c>
      <c r="B16" s="137" t="s">
        <v>76</v>
      </c>
      <c r="C16" s="14">
        <v>742</v>
      </c>
      <c r="D16" s="30"/>
      <c r="E16" s="174">
        <f t="shared" si="2"/>
        <v>742</v>
      </c>
      <c r="F16" s="16">
        <v>1677</v>
      </c>
      <c r="G16" s="30"/>
      <c r="H16" s="174">
        <f t="shared" si="3"/>
        <v>1677</v>
      </c>
      <c r="I16" s="16">
        <v>12192</v>
      </c>
      <c r="J16" s="30"/>
      <c r="K16" s="174">
        <f t="shared" si="4"/>
        <v>12192</v>
      </c>
      <c r="L16" s="14"/>
      <c r="M16" s="30"/>
      <c r="N16" s="23"/>
      <c r="O16" s="16"/>
      <c r="P16" s="30"/>
      <c r="Q16" s="23"/>
      <c r="R16" s="14">
        <f t="shared" si="5"/>
        <v>14611</v>
      </c>
      <c r="S16" s="30">
        <f t="shared" si="6"/>
        <v>0</v>
      </c>
      <c r="T16" s="174">
        <f t="shared" si="7"/>
        <v>14611</v>
      </c>
    </row>
    <row r="17" spans="1:20" ht="15.75">
      <c r="A17" s="18">
        <v>5</v>
      </c>
      <c r="B17" s="31" t="s">
        <v>5</v>
      </c>
      <c r="C17" s="32">
        <f>SUM(C15:C16)</f>
        <v>66723</v>
      </c>
      <c r="D17" s="30">
        <f t="shared" ref="D17:T17" si="8">SUM(D15:D16)</f>
        <v>0</v>
      </c>
      <c r="E17" s="174">
        <f t="shared" si="2"/>
        <v>66723</v>
      </c>
      <c r="F17" s="33">
        <f t="shared" si="8"/>
        <v>131930</v>
      </c>
      <c r="G17" s="30">
        <f t="shared" si="8"/>
        <v>0</v>
      </c>
      <c r="H17" s="174">
        <f t="shared" si="3"/>
        <v>131930</v>
      </c>
      <c r="I17" s="33">
        <f t="shared" si="8"/>
        <v>63242</v>
      </c>
      <c r="J17" s="30">
        <f t="shared" si="8"/>
        <v>0</v>
      </c>
      <c r="K17" s="174">
        <f t="shared" si="4"/>
        <v>63242</v>
      </c>
      <c r="L17" s="32">
        <f t="shared" si="8"/>
        <v>0</v>
      </c>
      <c r="M17" s="30">
        <f t="shared" si="8"/>
        <v>0</v>
      </c>
      <c r="N17" s="34">
        <f t="shared" si="8"/>
        <v>0</v>
      </c>
      <c r="O17" s="33">
        <f t="shared" si="8"/>
        <v>0</v>
      </c>
      <c r="P17" s="30">
        <f t="shared" si="8"/>
        <v>0</v>
      </c>
      <c r="Q17" s="34">
        <f t="shared" si="8"/>
        <v>0</v>
      </c>
      <c r="R17" s="32">
        <f t="shared" si="8"/>
        <v>261895</v>
      </c>
      <c r="S17" s="30">
        <f t="shared" si="8"/>
        <v>0</v>
      </c>
      <c r="T17" s="174">
        <f t="shared" si="8"/>
        <v>261895</v>
      </c>
    </row>
    <row r="18" spans="1:20" ht="16.5" thickBot="1">
      <c r="A18" s="35">
        <v>6</v>
      </c>
      <c r="B18" s="36" t="s">
        <v>6</v>
      </c>
      <c r="C18" s="37">
        <v>47370</v>
      </c>
      <c r="D18" s="38"/>
      <c r="E18" s="175">
        <f t="shared" si="2"/>
        <v>47370</v>
      </c>
      <c r="F18" s="39">
        <v>72148</v>
      </c>
      <c r="G18" s="38"/>
      <c r="H18" s="175">
        <f t="shared" si="3"/>
        <v>72148</v>
      </c>
      <c r="I18" s="39"/>
      <c r="J18" s="38"/>
      <c r="K18" s="175">
        <f t="shared" si="4"/>
        <v>0</v>
      </c>
      <c r="L18" s="37"/>
      <c r="M18" s="38"/>
      <c r="N18" s="34"/>
      <c r="O18" s="39"/>
      <c r="P18" s="38"/>
      <c r="Q18" s="34"/>
      <c r="R18" s="37">
        <f t="shared" si="5"/>
        <v>119518</v>
      </c>
      <c r="S18" s="38">
        <f t="shared" si="6"/>
        <v>0</v>
      </c>
      <c r="T18" s="175">
        <f t="shared" si="7"/>
        <v>119518</v>
      </c>
    </row>
    <row r="19" spans="1:20" ht="16.5" thickBot="1">
      <c r="A19" s="40">
        <v>7</v>
      </c>
      <c r="B19" s="41" t="s">
        <v>7</v>
      </c>
      <c r="C19" s="42">
        <f>C13+C14+C17</f>
        <v>156300</v>
      </c>
      <c r="D19" s="43">
        <f t="shared" ref="D19:T19" si="9">D13+D14+D17</f>
        <v>0</v>
      </c>
      <c r="E19" s="176">
        <f t="shared" si="2"/>
        <v>156300</v>
      </c>
      <c r="F19" s="44">
        <f t="shared" si="9"/>
        <v>351423</v>
      </c>
      <c r="G19" s="43">
        <f t="shared" si="9"/>
        <v>0</v>
      </c>
      <c r="H19" s="176">
        <f t="shared" si="3"/>
        <v>351423</v>
      </c>
      <c r="I19" s="42">
        <f t="shared" si="9"/>
        <v>136621</v>
      </c>
      <c r="J19" s="43">
        <f t="shared" si="9"/>
        <v>0</v>
      </c>
      <c r="K19" s="176">
        <f t="shared" si="4"/>
        <v>136621</v>
      </c>
      <c r="L19" s="42">
        <f t="shared" si="9"/>
        <v>0</v>
      </c>
      <c r="M19" s="43">
        <f t="shared" si="9"/>
        <v>0</v>
      </c>
      <c r="N19" s="45">
        <f t="shared" si="9"/>
        <v>0</v>
      </c>
      <c r="O19" s="42">
        <f t="shared" si="9"/>
        <v>0</v>
      </c>
      <c r="P19" s="43">
        <f t="shared" si="9"/>
        <v>0</v>
      </c>
      <c r="Q19" s="45">
        <f t="shared" si="9"/>
        <v>0</v>
      </c>
      <c r="R19" s="42">
        <f t="shared" si="9"/>
        <v>644344</v>
      </c>
      <c r="S19" s="43">
        <f t="shared" si="9"/>
        <v>0</v>
      </c>
      <c r="T19" s="176">
        <f t="shared" si="9"/>
        <v>644344</v>
      </c>
    </row>
    <row r="20" spans="1:20" ht="15.75">
      <c r="A20" s="46">
        <v>8</v>
      </c>
      <c r="B20" s="47" t="s">
        <v>8</v>
      </c>
      <c r="C20" s="48"/>
      <c r="D20" s="49"/>
      <c r="E20" s="177">
        <f t="shared" si="2"/>
        <v>0</v>
      </c>
      <c r="F20" s="50"/>
      <c r="G20" s="49"/>
      <c r="H20" s="177">
        <f t="shared" si="3"/>
        <v>0</v>
      </c>
      <c r="I20" s="48"/>
      <c r="J20" s="49"/>
      <c r="K20" s="177">
        <f t="shared" si="4"/>
        <v>0</v>
      </c>
      <c r="L20" s="48"/>
      <c r="M20" s="49"/>
      <c r="N20" s="34"/>
      <c r="O20" s="48"/>
      <c r="P20" s="49"/>
      <c r="Q20" s="34"/>
      <c r="R20" s="48">
        <f t="shared" si="5"/>
        <v>0</v>
      </c>
      <c r="S20" s="49">
        <f t="shared" si="6"/>
        <v>0</v>
      </c>
      <c r="T20" s="177">
        <f t="shared" si="7"/>
        <v>0</v>
      </c>
    </row>
    <row r="21" spans="1:20" ht="15.75">
      <c r="A21" s="18">
        <v>9</v>
      </c>
      <c r="B21" s="19" t="s">
        <v>9</v>
      </c>
      <c r="C21" s="51"/>
      <c r="D21" s="21"/>
      <c r="E21" s="173">
        <f t="shared" si="2"/>
        <v>0</v>
      </c>
      <c r="F21" s="52"/>
      <c r="G21" s="21"/>
      <c r="H21" s="173">
        <f t="shared" si="3"/>
        <v>0</v>
      </c>
      <c r="I21" s="51"/>
      <c r="J21" s="21"/>
      <c r="K21" s="173">
        <f t="shared" si="4"/>
        <v>0</v>
      </c>
      <c r="L21" s="51"/>
      <c r="M21" s="21"/>
      <c r="N21" s="23"/>
      <c r="O21" s="51"/>
      <c r="P21" s="21"/>
      <c r="Q21" s="23"/>
      <c r="R21" s="51">
        <f t="shared" si="5"/>
        <v>0</v>
      </c>
      <c r="S21" s="21">
        <f t="shared" si="6"/>
        <v>0</v>
      </c>
      <c r="T21" s="173">
        <f t="shared" si="7"/>
        <v>0</v>
      </c>
    </row>
    <row r="22" spans="1:20" ht="15.75">
      <c r="A22" s="46">
        <v>10</v>
      </c>
      <c r="B22" s="47" t="s">
        <v>10</v>
      </c>
      <c r="C22" s="48">
        <v>2836</v>
      </c>
      <c r="D22" s="49"/>
      <c r="E22" s="177">
        <f t="shared" si="2"/>
        <v>2836</v>
      </c>
      <c r="F22" s="50">
        <v>14432</v>
      </c>
      <c r="G22" s="49"/>
      <c r="H22" s="177">
        <f t="shared" si="3"/>
        <v>14432</v>
      </c>
      <c r="I22" s="48">
        <v>8083</v>
      </c>
      <c r="J22" s="49"/>
      <c r="K22" s="177">
        <f t="shared" si="4"/>
        <v>8083</v>
      </c>
      <c r="L22" s="48"/>
      <c r="M22" s="49"/>
      <c r="N22" s="34"/>
      <c r="O22" s="48"/>
      <c r="P22" s="49"/>
      <c r="Q22" s="34"/>
      <c r="R22" s="48">
        <f t="shared" si="5"/>
        <v>25351</v>
      </c>
      <c r="S22" s="49">
        <f t="shared" si="6"/>
        <v>0</v>
      </c>
      <c r="T22" s="177">
        <f t="shared" si="7"/>
        <v>25351</v>
      </c>
    </row>
    <row r="23" spans="1:20" ht="15.75">
      <c r="A23" s="18">
        <v>11</v>
      </c>
      <c r="B23" s="53" t="s">
        <v>66</v>
      </c>
      <c r="C23" s="51"/>
      <c r="D23" s="38"/>
      <c r="E23" s="175">
        <f t="shared" si="2"/>
        <v>0</v>
      </c>
      <c r="F23" s="52"/>
      <c r="G23" s="38"/>
      <c r="H23" s="175">
        <f t="shared" si="3"/>
        <v>0</v>
      </c>
      <c r="I23" s="51"/>
      <c r="J23" s="38"/>
      <c r="K23" s="175">
        <f t="shared" si="4"/>
        <v>0</v>
      </c>
      <c r="L23" s="51"/>
      <c r="M23" s="38"/>
      <c r="N23" s="23"/>
      <c r="O23" s="51"/>
      <c r="P23" s="38"/>
      <c r="Q23" s="23"/>
      <c r="R23" s="51">
        <f t="shared" si="5"/>
        <v>0</v>
      </c>
      <c r="S23" s="38">
        <f t="shared" si="6"/>
        <v>0</v>
      </c>
      <c r="T23" s="175">
        <f t="shared" si="7"/>
        <v>0</v>
      </c>
    </row>
    <row r="24" spans="1:20" ht="16.5" thickBot="1">
      <c r="A24" s="12">
        <v>12</v>
      </c>
      <c r="B24" s="54" t="s">
        <v>67</v>
      </c>
      <c r="C24" s="55"/>
      <c r="D24" s="56"/>
      <c r="E24" s="178">
        <f t="shared" si="2"/>
        <v>0</v>
      </c>
      <c r="F24" s="57"/>
      <c r="G24" s="56"/>
      <c r="H24" s="178">
        <f t="shared" si="3"/>
        <v>0</v>
      </c>
      <c r="I24" s="55"/>
      <c r="J24" s="56"/>
      <c r="K24" s="178">
        <f t="shared" si="4"/>
        <v>0</v>
      </c>
      <c r="L24" s="55"/>
      <c r="M24" s="56"/>
      <c r="N24" s="27"/>
      <c r="O24" s="55"/>
      <c r="P24" s="56"/>
      <c r="Q24" s="27"/>
      <c r="R24" s="55">
        <f t="shared" si="5"/>
        <v>0</v>
      </c>
      <c r="S24" s="56">
        <f t="shared" si="6"/>
        <v>0</v>
      </c>
      <c r="T24" s="178">
        <f t="shared" si="7"/>
        <v>0</v>
      </c>
    </row>
    <row r="25" spans="1:20" ht="25.5" customHeight="1" thickBot="1">
      <c r="A25" s="40">
        <v>13</v>
      </c>
      <c r="B25" s="58" t="s">
        <v>11</v>
      </c>
      <c r="C25" s="42">
        <f>C20+C21+C22+C23+C24</f>
        <v>2836</v>
      </c>
      <c r="D25" s="43">
        <f t="shared" ref="D25:T25" si="10">D20+D21+D22+D23+D24</f>
        <v>0</v>
      </c>
      <c r="E25" s="176">
        <f t="shared" si="2"/>
        <v>2836</v>
      </c>
      <c r="F25" s="44">
        <f t="shared" si="10"/>
        <v>14432</v>
      </c>
      <c r="G25" s="43">
        <f t="shared" si="10"/>
        <v>0</v>
      </c>
      <c r="H25" s="176">
        <f t="shared" si="3"/>
        <v>14432</v>
      </c>
      <c r="I25" s="42">
        <f t="shared" si="10"/>
        <v>8083</v>
      </c>
      <c r="J25" s="43">
        <f t="shared" si="10"/>
        <v>0</v>
      </c>
      <c r="K25" s="176">
        <f t="shared" si="4"/>
        <v>8083</v>
      </c>
      <c r="L25" s="42">
        <f t="shared" si="10"/>
        <v>0</v>
      </c>
      <c r="M25" s="43">
        <f t="shared" si="10"/>
        <v>0</v>
      </c>
      <c r="N25" s="45">
        <f t="shared" si="10"/>
        <v>0</v>
      </c>
      <c r="O25" s="42">
        <f t="shared" si="10"/>
        <v>0</v>
      </c>
      <c r="P25" s="43">
        <f t="shared" si="10"/>
        <v>0</v>
      </c>
      <c r="Q25" s="45">
        <f t="shared" si="10"/>
        <v>0</v>
      </c>
      <c r="R25" s="42">
        <f t="shared" si="10"/>
        <v>25351</v>
      </c>
      <c r="S25" s="43">
        <f t="shared" si="10"/>
        <v>0</v>
      </c>
      <c r="T25" s="176">
        <f t="shared" si="10"/>
        <v>25351</v>
      </c>
    </row>
    <row r="26" spans="1:20" ht="15.75">
      <c r="A26" s="46">
        <v>14</v>
      </c>
      <c r="B26" s="47" t="s">
        <v>12</v>
      </c>
      <c r="C26" s="48"/>
      <c r="D26" s="49"/>
      <c r="E26" s="177">
        <f t="shared" si="2"/>
        <v>0</v>
      </c>
      <c r="F26" s="50"/>
      <c r="G26" s="49"/>
      <c r="H26" s="177">
        <f t="shared" si="3"/>
        <v>0</v>
      </c>
      <c r="I26" s="48"/>
      <c r="J26" s="49"/>
      <c r="K26" s="177">
        <f t="shared" si="4"/>
        <v>0</v>
      </c>
      <c r="L26" s="48"/>
      <c r="M26" s="49"/>
      <c r="N26" s="34"/>
      <c r="O26" s="48"/>
      <c r="P26" s="49"/>
      <c r="Q26" s="34"/>
      <c r="R26" s="48">
        <f t="shared" si="5"/>
        <v>0</v>
      </c>
      <c r="S26" s="49">
        <f t="shared" si="6"/>
        <v>0</v>
      </c>
      <c r="T26" s="177">
        <f t="shared" si="7"/>
        <v>0</v>
      </c>
    </row>
    <row r="27" spans="1:20" ht="15.75">
      <c r="A27" s="18">
        <v>15</v>
      </c>
      <c r="B27" s="19" t="s">
        <v>13</v>
      </c>
      <c r="C27" s="51"/>
      <c r="D27" s="21"/>
      <c r="E27" s="173">
        <f t="shared" si="2"/>
        <v>0</v>
      </c>
      <c r="F27" s="52"/>
      <c r="G27" s="21"/>
      <c r="H27" s="173">
        <f t="shared" si="3"/>
        <v>0</v>
      </c>
      <c r="I27" s="51"/>
      <c r="J27" s="21"/>
      <c r="K27" s="173">
        <f t="shared" si="4"/>
        <v>0</v>
      </c>
      <c r="L27" s="51"/>
      <c r="M27" s="21"/>
      <c r="N27" s="34"/>
      <c r="O27" s="51"/>
      <c r="P27" s="21"/>
      <c r="Q27" s="34"/>
      <c r="R27" s="51">
        <f t="shared" si="5"/>
        <v>0</v>
      </c>
      <c r="S27" s="21">
        <f t="shared" si="6"/>
        <v>0</v>
      </c>
      <c r="T27" s="173">
        <f t="shared" si="7"/>
        <v>0</v>
      </c>
    </row>
    <row r="28" spans="1:20" ht="15.75">
      <c r="A28" s="46">
        <v>16</v>
      </c>
      <c r="B28" s="47" t="s">
        <v>72</v>
      </c>
      <c r="C28" s="48"/>
      <c r="D28" s="49"/>
      <c r="E28" s="177">
        <f t="shared" si="2"/>
        <v>0</v>
      </c>
      <c r="F28" s="59"/>
      <c r="G28" s="49"/>
      <c r="H28" s="177">
        <f t="shared" si="3"/>
        <v>0</v>
      </c>
      <c r="I28" s="48"/>
      <c r="J28" s="49"/>
      <c r="K28" s="177">
        <f t="shared" si="4"/>
        <v>0</v>
      </c>
      <c r="L28" s="48"/>
      <c r="M28" s="49"/>
      <c r="N28" s="34"/>
      <c r="O28" s="48"/>
      <c r="P28" s="49"/>
      <c r="Q28" s="34"/>
      <c r="R28" s="48">
        <f t="shared" si="5"/>
        <v>0</v>
      </c>
      <c r="S28" s="49">
        <f t="shared" si="6"/>
        <v>0</v>
      </c>
      <c r="T28" s="177">
        <f t="shared" si="7"/>
        <v>0</v>
      </c>
    </row>
    <row r="29" spans="1:20" ht="15.75">
      <c r="A29" s="18">
        <v>17</v>
      </c>
      <c r="B29" s="60" t="s">
        <v>14</v>
      </c>
      <c r="C29" s="51"/>
      <c r="D29" s="21"/>
      <c r="E29" s="173">
        <f t="shared" si="2"/>
        <v>0</v>
      </c>
      <c r="F29" s="22"/>
      <c r="G29" s="21"/>
      <c r="H29" s="173">
        <f t="shared" si="3"/>
        <v>0</v>
      </c>
      <c r="I29" s="51"/>
      <c r="J29" s="21"/>
      <c r="K29" s="173">
        <f t="shared" si="4"/>
        <v>0</v>
      </c>
      <c r="L29" s="51"/>
      <c r="M29" s="21"/>
      <c r="N29" s="23"/>
      <c r="O29" s="51"/>
      <c r="P29" s="21"/>
      <c r="Q29" s="23"/>
      <c r="R29" s="51">
        <f t="shared" si="5"/>
        <v>0</v>
      </c>
      <c r="S29" s="21">
        <f t="shared" si="6"/>
        <v>0</v>
      </c>
      <c r="T29" s="173">
        <f t="shared" si="7"/>
        <v>0</v>
      </c>
    </row>
    <row r="30" spans="1:20" ht="15.75">
      <c r="A30" s="18">
        <v>18</v>
      </c>
      <c r="B30" s="19" t="s">
        <v>15</v>
      </c>
      <c r="C30" s="51"/>
      <c r="D30" s="21"/>
      <c r="E30" s="173">
        <f t="shared" si="2"/>
        <v>0</v>
      </c>
      <c r="F30" s="50"/>
      <c r="G30" s="21"/>
      <c r="H30" s="173">
        <f t="shared" si="3"/>
        <v>0</v>
      </c>
      <c r="I30" s="51"/>
      <c r="J30" s="21"/>
      <c r="K30" s="173">
        <f t="shared" si="4"/>
        <v>0</v>
      </c>
      <c r="L30" s="51"/>
      <c r="M30" s="21"/>
      <c r="N30" s="23"/>
      <c r="O30" s="51"/>
      <c r="P30" s="21"/>
      <c r="Q30" s="23"/>
      <c r="R30" s="51">
        <f t="shared" si="5"/>
        <v>0</v>
      </c>
      <c r="S30" s="21">
        <f t="shared" si="6"/>
        <v>0</v>
      </c>
      <c r="T30" s="173">
        <f t="shared" si="7"/>
        <v>0</v>
      </c>
    </row>
    <row r="31" spans="1:20" ht="15.75">
      <c r="A31" s="46">
        <v>19</v>
      </c>
      <c r="B31" s="61" t="s">
        <v>16</v>
      </c>
      <c r="C31" s="48"/>
      <c r="D31" s="49"/>
      <c r="E31" s="177">
        <f t="shared" si="2"/>
        <v>0</v>
      </c>
      <c r="F31" s="50"/>
      <c r="G31" s="49"/>
      <c r="H31" s="177">
        <f t="shared" si="3"/>
        <v>0</v>
      </c>
      <c r="I31" s="48"/>
      <c r="J31" s="49"/>
      <c r="K31" s="177">
        <f t="shared" si="4"/>
        <v>0</v>
      </c>
      <c r="L31" s="48"/>
      <c r="M31" s="49"/>
      <c r="N31" s="34"/>
      <c r="O31" s="48"/>
      <c r="P31" s="49"/>
      <c r="Q31" s="34"/>
      <c r="R31" s="48">
        <f t="shared" si="5"/>
        <v>0</v>
      </c>
      <c r="S31" s="49">
        <f t="shared" si="6"/>
        <v>0</v>
      </c>
      <c r="T31" s="177">
        <f t="shared" si="7"/>
        <v>0</v>
      </c>
    </row>
    <row r="32" spans="1:20" ht="16.5" thickBot="1">
      <c r="A32" s="28">
        <v>20</v>
      </c>
      <c r="B32" s="29" t="s">
        <v>17</v>
      </c>
      <c r="C32" s="62"/>
      <c r="D32" s="63"/>
      <c r="E32" s="179">
        <f t="shared" si="2"/>
        <v>0</v>
      </c>
      <c r="F32" s="64"/>
      <c r="G32" s="63"/>
      <c r="H32" s="179">
        <f t="shared" si="3"/>
        <v>0</v>
      </c>
      <c r="I32" s="62"/>
      <c r="J32" s="63"/>
      <c r="K32" s="179">
        <f t="shared" si="4"/>
        <v>0</v>
      </c>
      <c r="L32" s="62"/>
      <c r="M32" s="63"/>
      <c r="N32" s="27"/>
      <c r="O32" s="62"/>
      <c r="P32" s="63"/>
      <c r="Q32" s="27"/>
      <c r="R32" s="62">
        <f t="shared" si="5"/>
        <v>0</v>
      </c>
      <c r="S32" s="63">
        <f t="shared" si="6"/>
        <v>0</v>
      </c>
      <c r="T32" s="179">
        <f t="shared" si="7"/>
        <v>0</v>
      </c>
    </row>
    <row r="33" spans="1:20" ht="16.5" thickBot="1">
      <c r="A33" s="40">
        <v>21</v>
      </c>
      <c r="B33" s="41" t="s">
        <v>18</v>
      </c>
      <c r="C33" s="42">
        <f>SUM(C31:C32)</f>
        <v>0</v>
      </c>
      <c r="D33" s="43">
        <f t="shared" ref="D33:T33" si="11">SUM(D31:D32)</f>
        <v>0</v>
      </c>
      <c r="E33" s="176">
        <f t="shared" si="2"/>
        <v>0</v>
      </c>
      <c r="F33" s="44">
        <f t="shared" si="11"/>
        <v>0</v>
      </c>
      <c r="G33" s="43">
        <f t="shared" si="11"/>
        <v>0</v>
      </c>
      <c r="H33" s="176">
        <f t="shared" si="3"/>
        <v>0</v>
      </c>
      <c r="I33" s="42">
        <f t="shared" si="11"/>
        <v>0</v>
      </c>
      <c r="J33" s="43">
        <f t="shared" si="11"/>
        <v>0</v>
      </c>
      <c r="K33" s="176">
        <f t="shared" si="4"/>
        <v>0</v>
      </c>
      <c r="L33" s="42">
        <f t="shared" si="11"/>
        <v>0</v>
      </c>
      <c r="M33" s="43">
        <f t="shared" si="11"/>
        <v>0</v>
      </c>
      <c r="N33" s="45">
        <f t="shared" si="11"/>
        <v>0</v>
      </c>
      <c r="O33" s="42">
        <f t="shared" si="11"/>
        <v>0</v>
      </c>
      <c r="P33" s="43">
        <f t="shared" si="11"/>
        <v>0</v>
      </c>
      <c r="Q33" s="45">
        <f t="shared" si="11"/>
        <v>0</v>
      </c>
      <c r="R33" s="42">
        <f t="shared" si="11"/>
        <v>0</v>
      </c>
      <c r="S33" s="43">
        <f t="shared" si="11"/>
        <v>0</v>
      </c>
      <c r="T33" s="176">
        <f t="shared" si="11"/>
        <v>0</v>
      </c>
    </row>
    <row r="34" spans="1:20" ht="15.75">
      <c r="A34" s="28">
        <v>22</v>
      </c>
      <c r="B34" s="31" t="s">
        <v>19</v>
      </c>
      <c r="C34" s="65"/>
      <c r="D34" s="30"/>
      <c r="E34" s="174">
        <f t="shared" si="2"/>
        <v>0</v>
      </c>
      <c r="F34" s="66"/>
      <c r="G34" s="30"/>
      <c r="H34" s="174">
        <f t="shared" si="3"/>
        <v>0</v>
      </c>
      <c r="I34" s="65"/>
      <c r="J34" s="30"/>
      <c r="K34" s="174">
        <f t="shared" si="4"/>
        <v>0</v>
      </c>
      <c r="L34" s="65"/>
      <c r="M34" s="30"/>
      <c r="N34" s="27"/>
      <c r="O34" s="65"/>
      <c r="P34" s="30"/>
      <c r="Q34" s="27"/>
      <c r="R34" s="65">
        <f t="shared" si="5"/>
        <v>0</v>
      </c>
      <c r="S34" s="30">
        <f t="shared" si="6"/>
        <v>0</v>
      </c>
      <c r="T34" s="174">
        <f t="shared" si="7"/>
        <v>0</v>
      </c>
    </row>
    <row r="35" spans="1:20" ht="15.75">
      <c r="A35" s="18">
        <v>23</v>
      </c>
      <c r="B35" s="19" t="s">
        <v>20</v>
      </c>
      <c r="C35" s="51"/>
      <c r="D35" s="21"/>
      <c r="E35" s="173">
        <f t="shared" si="2"/>
        <v>0</v>
      </c>
      <c r="F35" s="52"/>
      <c r="G35" s="21"/>
      <c r="H35" s="173">
        <f t="shared" si="3"/>
        <v>0</v>
      </c>
      <c r="I35" s="51"/>
      <c r="J35" s="21"/>
      <c r="K35" s="173">
        <f t="shared" si="4"/>
        <v>0</v>
      </c>
      <c r="L35" s="51"/>
      <c r="M35" s="21"/>
      <c r="N35" s="23"/>
      <c r="O35" s="51"/>
      <c r="P35" s="21"/>
      <c r="Q35" s="23"/>
      <c r="R35" s="51">
        <f t="shared" si="5"/>
        <v>0</v>
      </c>
      <c r="S35" s="21">
        <f t="shared" si="6"/>
        <v>0</v>
      </c>
      <c r="T35" s="173">
        <f t="shared" si="7"/>
        <v>0</v>
      </c>
    </row>
    <row r="36" spans="1:20" ht="16.5" thickBot="1">
      <c r="A36" s="46">
        <v>24</v>
      </c>
      <c r="B36" s="47" t="s">
        <v>21</v>
      </c>
      <c r="C36" s="48"/>
      <c r="D36" s="49"/>
      <c r="E36" s="177">
        <f t="shared" si="2"/>
        <v>0</v>
      </c>
      <c r="F36" s="50"/>
      <c r="G36" s="49"/>
      <c r="H36" s="177">
        <f t="shared" si="3"/>
        <v>0</v>
      </c>
      <c r="I36" s="48"/>
      <c r="J36" s="49"/>
      <c r="K36" s="177">
        <f t="shared" si="4"/>
        <v>0</v>
      </c>
      <c r="L36" s="48"/>
      <c r="M36" s="49"/>
      <c r="N36" s="34"/>
      <c r="O36" s="48"/>
      <c r="P36" s="49"/>
      <c r="Q36" s="34"/>
      <c r="R36" s="48">
        <f t="shared" si="5"/>
        <v>0</v>
      </c>
      <c r="S36" s="49">
        <f t="shared" si="6"/>
        <v>0</v>
      </c>
      <c r="T36" s="177">
        <f t="shared" si="7"/>
        <v>0</v>
      </c>
    </row>
    <row r="37" spans="1:20" ht="16.5" thickBot="1">
      <c r="A37" s="40">
        <v>25</v>
      </c>
      <c r="B37" s="41" t="s">
        <v>65</v>
      </c>
      <c r="C37" s="42">
        <f>C19+C25+C26+C27+C28+C29+C30+C33+C34+C35+C36</f>
        <v>159136</v>
      </c>
      <c r="D37" s="43">
        <f t="shared" ref="D37:T37" si="12">D19+D25+D26+D27+D28+D29+D30+D33+D34+D35+D36</f>
        <v>0</v>
      </c>
      <c r="E37" s="176">
        <f t="shared" si="2"/>
        <v>159136</v>
      </c>
      <c r="F37" s="42">
        <f t="shared" si="12"/>
        <v>365855</v>
      </c>
      <c r="G37" s="43">
        <f t="shared" si="12"/>
        <v>0</v>
      </c>
      <c r="H37" s="176">
        <f t="shared" si="3"/>
        <v>365855</v>
      </c>
      <c r="I37" s="42">
        <f t="shared" si="12"/>
        <v>144704</v>
      </c>
      <c r="J37" s="43">
        <f t="shared" si="12"/>
        <v>0</v>
      </c>
      <c r="K37" s="176">
        <f t="shared" si="4"/>
        <v>144704</v>
      </c>
      <c r="L37" s="42">
        <f t="shared" si="12"/>
        <v>0</v>
      </c>
      <c r="M37" s="43">
        <f t="shared" si="12"/>
        <v>0</v>
      </c>
      <c r="N37" s="45">
        <f t="shared" si="12"/>
        <v>0</v>
      </c>
      <c r="O37" s="42">
        <f t="shared" si="12"/>
        <v>0</v>
      </c>
      <c r="P37" s="43">
        <f t="shared" si="12"/>
        <v>0</v>
      </c>
      <c r="Q37" s="45">
        <f t="shared" si="12"/>
        <v>0</v>
      </c>
      <c r="R37" s="42">
        <f t="shared" si="12"/>
        <v>669695</v>
      </c>
      <c r="S37" s="43">
        <f t="shared" si="12"/>
        <v>0</v>
      </c>
      <c r="T37" s="176">
        <f t="shared" si="12"/>
        <v>669695</v>
      </c>
    </row>
    <row r="38" spans="1:20" ht="15.75">
      <c r="A38" s="67">
        <v>26</v>
      </c>
      <c r="B38" s="133" t="s">
        <v>74</v>
      </c>
      <c r="C38" s="68"/>
      <c r="D38" s="69"/>
      <c r="E38" s="180">
        <f t="shared" si="2"/>
        <v>0</v>
      </c>
      <c r="F38" s="71"/>
      <c r="G38" s="69"/>
      <c r="H38" s="180">
        <f t="shared" si="3"/>
        <v>0</v>
      </c>
      <c r="I38" s="68"/>
      <c r="J38" s="69"/>
      <c r="K38" s="180">
        <f t="shared" si="4"/>
        <v>0</v>
      </c>
      <c r="L38" s="68"/>
      <c r="M38" s="69"/>
      <c r="N38" s="70"/>
      <c r="O38" s="68"/>
      <c r="P38" s="69"/>
      <c r="Q38" s="70"/>
      <c r="R38" s="68">
        <f t="shared" si="5"/>
        <v>0</v>
      </c>
      <c r="S38" s="69">
        <f t="shared" si="6"/>
        <v>0</v>
      </c>
      <c r="T38" s="180">
        <f t="shared" si="7"/>
        <v>0</v>
      </c>
    </row>
    <row r="39" spans="1:20" ht="15.75">
      <c r="A39" s="46">
        <v>27</v>
      </c>
      <c r="B39" s="134" t="s">
        <v>69</v>
      </c>
      <c r="C39" s="48"/>
      <c r="D39" s="49"/>
      <c r="E39" s="177">
        <f t="shared" si="2"/>
        <v>0</v>
      </c>
      <c r="F39" s="50"/>
      <c r="G39" s="49"/>
      <c r="H39" s="177">
        <f t="shared" si="3"/>
        <v>0</v>
      </c>
      <c r="I39" s="48"/>
      <c r="J39" s="49"/>
      <c r="K39" s="177">
        <f t="shared" si="4"/>
        <v>0</v>
      </c>
      <c r="L39" s="48"/>
      <c r="M39" s="49"/>
      <c r="N39" s="34"/>
      <c r="O39" s="48"/>
      <c r="P39" s="49"/>
      <c r="Q39" s="34"/>
      <c r="R39" s="48">
        <f t="shared" si="5"/>
        <v>0</v>
      </c>
      <c r="S39" s="49">
        <f t="shared" si="6"/>
        <v>0</v>
      </c>
      <c r="T39" s="177">
        <f t="shared" si="7"/>
        <v>0</v>
      </c>
    </row>
    <row r="40" spans="1:20" ht="16.5" thickBot="1">
      <c r="A40" s="28">
        <v>28</v>
      </c>
      <c r="B40" s="24" t="s">
        <v>41</v>
      </c>
      <c r="C40" s="62"/>
      <c r="D40" s="63"/>
      <c r="E40" s="179">
        <f t="shared" si="2"/>
        <v>0</v>
      </c>
      <c r="F40" s="64"/>
      <c r="G40" s="63"/>
      <c r="H40" s="179">
        <f t="shared" si="3"/>
        <v>0</v>
      </c>
      <c r="I40" s="62"/>
      <c r="J40" s="63"/>
      <c r="K40" s="179">
        <f t="shared" si="4"/>
        <v>0</v>
      </c>
      <c r="L40" s="62"/>
      <c r="M40" s="63"/>
      <c r="N40" s="27"/>
      <c r="O40" s="62"/>
      <c r="P40" s="63"/>
      <c r="Q40" s="27"/>
      <c r="R40" s="62">
        <f t="shared" si="5"/>
        <v>0</v>
      </c>
      <c r="S40" s="63">
        <f t="shared" si="6"/>
        <v>0</v>
      </c>
      <c r="T40" s="179">
        <f t="shared" si="7"/>
        <v>0</v>
      </c>
    </row>
    <row r="41" spans="1:20" ht="16.5" thickBot="1">
      <c r="A41" s="40">
        <v>29</v>
      </c>
      <c r="B41" s="41" t="s">
        <v>58</v>
      </c>
      <c r="C41" s="42">
        <f>SUM(C38:C40)</f>
        <v>0</v>
      </c>
      <c r="D41" s="43">
        <f t="shared" ref="D41:T41" si="13">SUM(D38:D40)</f>
        <v>0</v>
      </c>
      <c r="E41" s="176">
        <f t="shared" si="2"/>
        <v>0</v>
      </c>
      <c r="F41" s="44">
        <f t="shared" si="13"/>
        <v>0</v>
      </c>
      <c r="G41" s="43">
        <f t="shared" si="13"/>
        <v>0</v>
      </c>
      <c r="H41" s="176">
        <f t="shared" si="3"/>
        <v>0</v>
      </c>
      <c r="I41" s="42">
        <f t="shared" si="13"/>
        <v>0</v>
      </c>
      <c r="J41" s="43">
        <f t="shared" si="13"/>
        <v>0</v>
      </c>
      <c r="K41" s="176">
        <f t="shared" si="4"/>
        <v>0</v>
      </c>
      <c r="L41" s="42">
        <f t="shared" si="13"/>
        <v>0</v>
      </c>
      <c r="M41" s="43">
        <f t="shared" si="13"/>
        <v>0</v>
      </c>
      <c r="N41" s="72">
        <f t="shared" si="13"/>
        <v>0</v>
      </c>
      <c r="O41" s="42">
        <f t="shared" si="13"/>
        <v>0</v>
      </c>
      <c r="P41" s="43">
        <f t="shared" si="13"/>
        <v>0</v>
      </c>
      <c r="Q41" s="72">
        <f t="shared" si="13"/>
        <v>0</v>
      </c>
      <c r="R41" s="42">
        <f t="shared" si="13"/>
        <v>0</v>
      </c>
      <c r="S41" s="43">
        <f t="shared" si="13"/>
        <v>0</v>
      </c>
      <c r="T41" s="176">
        <f t="shared" si="13"/>
        <v>0</v>
      </c>
    </row>
    <row r="42" spans="1:20" ht="16.5" thickBot="1">
      <c r="A42" s="240" t="s">
        <v>57</v>
      </c>
      <c r="B42" s="241"/>
      <c r="C42" s="73">
        <f>C37+C41</f>
        <v>159136</v>
      </c>
      <c r="D42" s="74">
        <f t="shared" ref="D42:T42" si="14">D37+D41</f>
        <v>0</v>
      </c>
      <c r="E42" s="181">
        <f t="shared" si="2"/>
        <v>159136</v>
      </c>
      <c r="F42" s="76">
        <f t="shared" si="14"/>
        <v>365855</v>
      </c>
      <c r="G42" s="74">
        <f t="shared" si="14"/>
        <v>0</v>
      </c>
      <c r="H42" s="181">
        <f t="shared" si="3"/>
        <v>365855</v>
      </c>
      <c r="I42" s="73">
        <f t="shared" si="14"/>
        <v>144704</v>
      </c>
      <c r="J42" s="74">
        <f t="shared" si="14"/>
        <v>0</v>
      </c>
      <c r="K42" s="181">
        <f t="shared" si="4"/>
        <v>144704</v>
      </c>
      <c r="L42" s="73">
        <f t="shared" si="14"/>
        <v>0</v>
      </c>
      <c r="M42" s="74">
        <f t="shared" si="14"/>
        <v>0</v>
      </c>
      <c r="N42" s="75">
        <f t="shared" si="14"/>
        <v>0</v>
      </c>
      <c r="O42" s="73">
        <f t="shared" si="14"/>
        <v>0</v>
      </c>
      <c r="P42" s="74">
        <f t="shared" si="14"/>
        <v>0</v>
      </c>
      <c r="Q42" s="75">
        <f t="shared" si="14"/>
        <v>0</v>
      </c>
      <c r="R42" s="73">
        <f t="shared" si="14"/>
        <v>669695</v>
      </c>
      <c r="S42" s="74">
        <f t="shared" si="14"/>
        <v>0</v>
      </c>
      <c r="T42" s="181">
        <f t="shared" si="14"/>
        <v>669695</v>
      </c>
    </row>
    <row r="43" spans="1:20" ht="17.25" thickTop="1" thickBot="1">
      <c r="A43" s="251" t="s">
        <v>22</v>
      </c>
      <c r="B43" s="252"/>
      <c r="C43" s="77"/>
      <c r="D43" s="78"/>
      <c r="E43" s="182"/>
      <c r="F43" s="79"/>
      <c r="G43" s="78"/>
      <c r="H43" s="182"/>
      <c r="I43" s="77"/>
      <c r="J43" s="78"/>
      <c r="K43" s="182"/>
      <c r="L43" s="77"/>
      <c r="M43" s="78"/>
      <c r="N43" s="72"/>
      <c r="O43" s="77"/>
      <c r="P43" s="78"/>
      <c r="Q43" s="72"/>
      <c r="R43" s="77"/>
      <c r="S43" s="78"/>
      <c r="T43" s="182"/>
    </row>
    <row r="44" spans="1:20" ht="15.75">
      <c r="A44" s="130">
        <v>30</v>
      </c>
      <c r="B44" s="140" t="s">
        <v>55</v>
      </c>
      <c r="C44" s="59"/>
      <c r="D44" s="15"/>
      <c r="E44" s="183">
        <f t="shared" si="2"/>
        <v>0</v>
      </c>
      <c r="F44" s="59"/>
      <c r="G44" s="15"/>
      <c r="H44" s="183">
        <f t="shared" si="3"/>
        <v>0</v>
      </c>
      <c r="I44" s="59"/>
      <c r="J44" s="15"/>
      <c r="K44" s="183">
        <f t="shared" si="4"/>
        <v>0</v>
      </c>
      <c r="L44" s="59"/>
      <c r="M44" s="15"/>
      <c r="N44" s="27"/>
      <c r="O44" s="59"/>
      <c r="P44" s="15"/>
      <c r="Q44" s="27"/>
      <c r="R44" s="110">
        <f t="shared" si="5"/>
        <v>0</v>
      </c>
      <c r="S44" s="15">
        <f t="shared" si="6"/>
        <v>0</v>
      </c>
      <c r="T44" s="183">
        <f t="shared" si="7"/>
        <v>0</v>
      </c>
    </row>
    <row r="45" spans="1:20" ht="18" customHeight="1">
      <c r="A45" s="28">
        <v>31</v>
      </c>
      <c r="B45" s="141" t="s">
        <v>68</v>
      </c>
      <c r="C45" s="33">
        <v>30740</v>
      </c>
      <c r="D45" s="30"/>
      <c r="E45" s="174">
        <f t="shared" si="2"/>
        <v>30740</v>
      </c>
      <c r="F45" s="33">
        <v>107349</v>
      </c>
      <c r="G45" s="30"/>
      <c r="H45" s="174">
        <f t="shared" si="3"/>
        <v>107349</v>
      </c>
      <c r="I45" s="33"/>
      <c r="J45" s="30"/>
      <c r="K45" s="174">
        <f t="shared" si="4"/>
        <v>0</v>
      </c>
      <c r="L45" s="33"/>
      <c r="M45" s="30"/>
      <c r="N45" s="132"/>
      <c r="O45" s="131"/>
      <c r="P45" s="30"/>
      <c r="Q45" s="132"/>
      <c r="R45" s="131">
        <f t="shared" si="5"/>
        <v>138089</v>
      </c>
      <c r="S45" s="30">
        <f t="shared" si="6"/>
        <v>0</v>
      </c>
      <c r="T45" s="174">
        <f t="shared" si="7"/>
        <v>138089</v>
      </c>
    </row>
    <row r="46" spans="1:20" ht="18" customHeight="1">
      <c r="A46" s="167">
        <v>32</v>
      </c>
      <c r="B46" s="142" t="s">
        <v>61</v>
      </c>
      <c r="C46" s="22"/>
      <c r="D46" s="21"/>
      <c r="E46" s="173">
        <f t="shared" si="2"/>
        <v>0</v>
      </c>
      <c r="F46" s="22"/>
      <c r="G46" s="21"/>
      <c r="H46" s="173">
        <f t="shared" si="3"/>
        <v>0</v>
      </c>
      <c r="I46" s="22"/>
      <c r="J46" s="21"/>
      <c r="K46" s="173">
        <f t="shared" si="4"/>
        <v>0</v>
      </c>
      <c r="L46" s="22"/>
      <c r="M46" s="21"/>
      <c r="N46" s="127"/>
      <c r="O46" s="139"/>
      <c r="P46" s="21"/>
      <c r="Q46" s="127"/>
      <c r="R46" s="139">
        <f t="shared" si="5"/>
        <v>0</v>
      </c>
      <c r="S46" s="21">
        <f t="shared" si="6"/>
        <v>0</v>
      </c>
      <c r="T46" s="173">
        <f t="shared" si="7"/>
        <v>0</v>
      </c>
    </row>
    <row r="47" spans="1:20" ht="15.75">
      <c r="A47" s="46">
        <v>33</v>
      </c>
      <c r="B47" s="143" t="s">
        <v>23</v>
      </c>
      <c r="C47" s="26"/>
      <c r="D47" s="49"/>
      <c r="E47" s="177">
        <f t="shared" si="2"/>
        <v>0</v>
      </c>
      <c r="F47" s="26"/>
      <c r="G47" s="49"/>
      <c r="H47" s="177">
        <f t="shared" si="3"/>
        <v>0</v>
      </c>
      <c r="I47" s="26"/>
      <c r="J47" s="49"/>
      <c r="K47" s="177">
        <f t="shared" si="4"/>
        <v>0</v>
      </c>
      <c r="L47" s="26"/>
      <c r="M47" s="49"/>
      <c r="N47" s="34"/>
      <c r="O47" s="26"/>
      <c r="P47" s="49"/>
      <c r="Q47" s="34"/>
      <c r="R47" s="25">
        <f t="shared" si="5"/>
        <v>0</v>
      </c>
      <c r="S47" s="49">
        <f t="shared" si="6"/>
        <v>0</v>
      </c>
      <c r="T47" s="177">
        <f t="shared" si="7"/>
        <v>0</v>
      </c>
    </row>
    <row r="48" spans="1:20" ht="31.5">
      <c r="A48" s="46">
        <v>34</v>
      </c>
      <c r="B48" s="80" t="s">
        <v>24</v>
      </c>
      <c r="C48" s="25"/>
      <c r="D48" s="21"/>
      <c r="E48" s="173">
        <f t="shared" si="2"/>
        <v>0</v>
      </c>
      <c r="F48" s="26"/>
      <c r="G48" s="21"/>
      <c r="H48" s="173">
        <f t="shared" si="3"/>
        <v>0</v>
      </c>
      <c r="I48" s="26"/>
      <c r="J48" s="21"/>
      <c r="K48" s="173">
        <f t="shared" si="4"/>
        <v>0</v>
      </c>
      <c r="L48" s="25"/>
      <c r="M48" s="21"/>
      <c r="N48" s="23"/>
      <c r="O48" s="26"/>
      <c r="P48" s="21"/>
      <c r="Q48" s="23"/>
      <c r="R48" s="25">
        <f t="shared" si="5"/>
        <v>0</v>
      </c>
      <c r="S48" s="21">
        <f t="shared" si="6"/>
        <v>0</v>
      </c>
      <c r="T48" s="173">
        <f t="shared" si="7"/>
        <v>0</v>
      </c>
    </row>
    <row r="49" spans="1:20" ht="15.75">
      <c r="A49" s="46">
        <v>35</v>
      </c>
      <c r="B49" s="19" t="s">
        <v>25</v>
      </c>
      <c r="C49" s="25">
        <v>125307</v>
      </c>
      <c r="D49" s="21"/>
      <c r="E49" s="173">
        <f t="shared" si="2"/>
        <v>125307</v>
      </c>
      <c r="F49" s="26">
        <v>239709</v>
      </c>
      <c r="G49" s="21"/>
      <c r="H49" s="173">
        <f t="shared" si="3"/>
        <v>239709</v>
      </c>
      <c r="I49" s="26">
        <f>136778-1945</f>
        <v>134833</v>
      </c>
      <c r="J49" s="21"/>
      <c r="K49" s="173">
        <f t="shared" si="4"/>
        <v>134833</v>
      </c>
      <c r="L49" s="25"/>
      <c r="M49" s="21"/>
      <c r="N49" s="23"/>
      <c r="O49" s="26"/>
      <c r="P49" s="21"/>
      <c r="Q49" s="23"/>
      <c r="R49" s="25">
        <f t="shared" si="5"/>
        <v>499849</v>
      </c>
      <c r="S49" s="21">
        <f t="shared" si="6"/>
        <v>0</v>
      </c>
      <c r="T49" s="173">
        <f t="shared" si="7"/>
        <v>499849</v>
      </c>
    </row>
    <row r="50" spans="1:20" ht="15.75">
      <c r="A50" s="46">
        <v>36</v>
      </c>
      <c r="B50" s="19" t="s">
        <v>26</v>
      </c>
      <c r="C50" s="25"/>
      <c r="D50" s="21"/>
      <c r="E50" s="173">
        <f t="shared" si="2"/>
        <v>0</v>
      </c>
      <c r="F50" s="26"/>
      <c r="G50" s="21"/>
      <c r="H50" s="173">
        <f t="shared" si="3"/>
        <v>0</v>
      </c>
      <c r="I50" s="26"/>
      <c r="J50" s="21"/>
      <c r="K50" s="173">
        <f t="shared" si="4"/>
        <v>0</v>
      </c>
      <c r="L50" s="25"/>
      <c r="M50" s="21"/>
      <c r="N50" s="23"/>
      <c r="O50" s="26"/>
      <c r="P50" s="21"/>
      <c r="Q50" s="23"/>
      <c r="R50" s="25">
        <f t="shared" si="5"/>
        <v>0</v>
      </c>
      <c r="S50" s="21">
        <f t="shared" si="6"/>
        <v>0</v>
      </c>
      <c r="T50" s="173">
        <f t="shared" si="7"/>
        <v>0</v>
      </c>
    </row>
    <row r="51" spans="1:20" ht="15.75">
      <c r="A51" s="46">
        <v>37</v>
      </c>
      <c r="B51" s="19" t="s">
        <v>27</v>
      </c>
      <c r="C51" s="25"/>
      <c r="D51" s="21"/>
      <c r="E51" s="173">
        <f t="shared" si="2"/>
        <v>0</v>
      </c>
      <c r="F51" s="26"/>
      <c r="G51" s="21"/>
      <c r="H51" s="173">
        <f t="shared" si="3"/>
        <v>0</v>
      </c>
      <c r="I51" s="26"/>
      <c r="J51" s="21"/>
      <c r="K51" s="173">
        <f t="shared" si="4"/>
        <v>0</v>
      </c>
      <c r="L51" s="25"/>
      <c r="M51" s="21"/>
      <c r="N51" s="23"/>
      <c r="O51" s="26"/>
      <c r="P51" s="21"/>
      <c r="Q51" s="23"/>
      <c r="R51" s="25">
        <f t="shared" si="5"/>
        <v>0</v>
      </c>
      <c r="S51" s="21">
        <f t="shared" si="6"/>
        <v>0</v>
      </c>
      <c r="T51" s="173">
        <f t="shared" si="7"/>
        <v>0</v>
      </c>
    </row>
    <row r="52" spans="1:20" ht="15.75">
      <c r="A52" s="46">
        <v>38</v>
      </c>
      <c r="B52" s="19" t="s">
        <v>42</v>
      </c>
      <c r="C52" s="25"/>
      <c r="D52" s="21"/>
      <c r="E52" s="173">
        <f t="shared" si="2"/>
        <v>0</v>
      </c>
      <c r="F52" s="26">
        <v>3000</v>
      </c>
      <c r="G52" s="21"/>
      <c r="H52" s="173">
        <f t="shared" si="3"/>
        <v>3000</v>
      </c>
      <c r="I52" s="81"/>
      <c r="J52" s="21"/>
      <c r="K52" s="173">
        <f t="shared" si="4"/>
        <v>0</v>
      </c>
      <c r="L52" s="25"/>
      <c r="M52" s="21"/>
      <c r="N52" s="23"/>
      <c r="O52" s="81"/>
      <c r="P52" s="21"/>
      <c r="Q52" s="23"/>
      <c r="R52" s="25">
        <f t="shared" si="5"/>
        <v>3000</v>
      </c>
      <c r="S52" s="21">
        <f t="shared" si="6"/>
        <v>0</v>
      </c>
      <c r="T52" s="173">
        <f t="shared" si="7"/>
        <v>3000</v>
      </c>
    </row>
    <row r="53" spans="1:20" ht="15.75">
      <c r="A53" s="35">
        <v>39</v>
      </c>
      <c r="B53" s="82" t="s">
        <v>28</v>
      </c>
      <c r="C53" s="83"/>
      <c r="D53" s="38"/>
      <c r="E53" s="175">
        <f t="shared" si="2"/>
        <v>0</v>
      </c>
      <c r="F53" s="84">
        <v>3000</v>
      </c>
      <c r="G53" s="38"/>
      <c r="H53" s="175">
        <f t="shared" si="3"/>
        <v>3000</v>
      </c>
      <c r="I53" s="86"/>
      <c r="J53" s="38"/>
      <c r="K53" s="175">
        <f t="shared" si="4"/>
        <v>0</v>
      </c>
      <c r="L53" s="25"/>
      <c r="M53" s="38"/>
      <c r="N53" s="85"/>
      <c r="O53" s="86"/>
      <c r="P53" s="38"/>
      <c r="Q53" s="85"/>
      <c r="R53" s="83">
        <f t="shared" si="5"/>
        <v>3000</v>
      </c>
      <c r="S53" s="38">
        <f t="shared" si="6"/>
        <v>0</v>
      </c>
      <c r="T53" s="175">
        <f t="shared" si="7"/>
        <v>3000</v>
      </c>
    </row>
    <row r="54" spans="1:20" ht="15.75">
      <c r="A54" s="46">
        <v>40</v>
      </c>
      <c r="B54" s="19" t="s">
        <v>29</v>
      </c>
      <c r="C54" s="25"/>
      <c r="D54" s="21"/>
      <c r="E54" s="173">
        <f t="shared" si="2"/>
        <v>0</v>
      </c>
      <c r="F54" s="26"/>
      <c r="G54" s="21"/>
      <c r="H54" s="173">
        <f t="shared" si="3"/>
        <v>0</v>
      </c>
      <c r="I54" s="81"/>
      <c r="J54" s="21"/>
      <c r="K54" s="173">
        <f t="shared" si="4"/>
        <v>0</v>
      </c>
      <c r="L54" s="25"/>
      <c r="M54" s="21"/>
      <c r="N54" s="23"/>
      <c r="O54" s="81"/>
      <c r="P54" s="21"/>
      <c r="Q54" s="23"/>
      <c r="R54" s="25">
        <f t="shared" si="5"/>
        <v>0</v>
      </c>
      <c r="S54" s="21">
        <f t="shared" si="6"/>
        <v>0</v>
      </c>
      <c r="T54" s="173">
        <f t="shared" si="7"/>
        <v>0</v>
      </c>
    </row>
    <row r="55" spans="1:20" ht="15.75">
      <c r="A55" s="46">
        <v>41</v>
      </c>
      <c r="B55" s="87" t="s">
        <v>30</v>
      </c>
      <c r="C55" s="25"/>
      <c r="D55" s="21"/>
      <c r="E55" s="173">
        <f t="shared" si="2"/>
        <v>0</v>
      </c>
      <c r="F55" s="26"/>
      <c r="G55" s="21"/>
      <c r="H55" s="173">
        <f t="shared" si="3"/>
        <v>0</v>
      </c>
      <c r="I55" s="81"/>
      <c r="J55" s="21"/>
      <c r="K55" s="173">
        <f t="shared" si="4"/>
        <v>0</v>
      </c>
      <c r="L55" s="25"/>
      <c r="M55" s="21"/>
      <c r="N55" s="23"/>
      <c r="O55" s="81"/>
      <c r="P55" s="21"/>
      <c r="Q55" s="23"/>
      <c r="R55" s="25">
        <f t="shared" si="5"/>
        <v>0</v>
      </c>
      <c r="S55" s="21">
        <f t="shared" si="6"/>
        <v>0</v>
      </c>
      <c r="T55" s="173">
        <f t="shared" si="7"/>
        <v>0</v>
      </c>
    </row>
    <row r="56" spans="1:20" ht="16.5" thickBot="1">
      <c r="A56" s="12">
        <v>42</v>
      </c>
      <c r="B56" s="88" t="s">
        <v>31</v>
      </c>
      <c r="C56" s="14"/>
      <c r="D56" s="30"/>
      <c r="E56" s="174">
        <f t="shared" si="2"/>
        <v>0</v>
      </c>
      <c r="F56" s="89"/>
      <c r="G56" s="30"/>
      <c r="H56" s="174">
        <f t="shared" si="3"/>
        <v>0</v>
      </c>
      <c r="I56" s="91"/>
      <c r="J56" s="30"/>
      <c r="K56" s="174">
        <f t="shared" si="4"/>
        <v>0</v>
      </c>
      <c r="L56" s="14"/>
      <c r="M56" s="30"/>
      <c r="N56" s="90"/>
      <c r="O56" s="91"/>
      <c r="P56" s="30"/>
      <c r="Q56" s="90"/>
      <c r="R56" s="14">
        <f t="shared" si="5"/>
        <v>0</v>
      </c>
      <c r="S56" s="30">
        <f t="shared" si="6"/>
        <v>0</v>
      </c>
      <c r="T56" s="174">
        <f t="shared" si="7"/>
        <v>0</v>
      </c>
    </row>
    <row r="57" spans="1:20" ht="16.5" thickBot="1">
      <c r="A57" s="40">
        <v>43</v>
      </c>
      <c r="B57" s="92" t="s">
        <v>60</v>
      </c>
      <c r="C57" s="42">
        <f>C49+C50+C51+C52+C54+C55+C56</f>
        <v>125307</v>
      </c>
      <c r="D57" s="43">
        <f t="shared" ref="D57:T57" si="15">D49+D50+D51+D52+D54+D55+D56</f>
        <v>0</v>
      </c>
      <c r="E57" s="176">
        <f t="shared" si="2"/>
        <v>125307</v>
      </c>
      <c r="F57" s="44">
        <f t="shared" si="15"/>
        <v>242709</v>
      </c>
      <c r="G57" s="43">
        <f t="shared" si="15"/>
        <v>0</v>
      </c>
      <c r="H57" s="176">
        <f t="shared" si="3"/>
        <v>242709</v>
      </c>
      <c r="I57" s="42">
        <f t="shared" si="15"/>
        <v>134833</v>
      </c>
      <c r="J57" s="43">
        <f t="shared" si="15"/>
        <v>0</v>
      </c>
      <c r="K57" s="176">
        <f t="shared" si="4"/>
        <v>134833</v>
      </c>
      <c r="L57" s="42">
        <f t="shared" si="15"/>
        <v>0</v>
      </c>
      <c r="M57" s="43">
        <f t="shared" si="15"/>
        <v>0</v>
      </c>
      <c r="N57" s="45">
        <f t="shared" si="15"/>
        <v>0</v>
      </c>
      <c r="O57" s="42">
        <f t="shared" si="15"/>
        <v>0</v>
      </c>
      <c r="P57" s="43">
        <f t="shared" si="15"/>
        <v>0</v>
      </c>
      <c r="Q57" s="45">
        <f t="shared" si="15"/>
        <v>0</v>
      </c>
      <c r="R57" s="42">
        <f t="shared" si="15"/>
        <v>502849</v>
      </c>
      <c r="S57" s="43">
        <f t="shared" si="15"/>
        <v>0</v>
      </c>
      <c r="T57" s="176">
        <f t="shared" si="15"/>
        <v>502849</v>
      </c>
    </row>
    <row r="58" spans="1:20" ht="16.5" thickBot="1">
      <c r="A58" s="12">
        <v>44</v>
      </c>
      <c r="B58" s="138" t="s">
        <v>32</v>
      </c>
      <c r="C58" s="110"/>
      <c r="D58" s="15"/>
      <c r="E58" s="183">
        <f t="shared" si="2"/>
        <v>0</v>
      </c>
      <c r="F58" s="59"/>
      <c r="G58" s="15"/>
      <c r="H58" s="183">
        <f t="shared" si="3"/>
        <v>0</v>
      </c>
      <c r="I58" s="110"/>
      <c r="J58" s="15"/>
      <c r="K58" s="183">
        <f t="shared" si="4"/>
        <v>0</v>
      </c>
      <c r="L58" s="110"/>
      <c r="M58" s="15"/>
      <c r="N58" s="27"/>
      <c r="O58" s="110"/>
      <c r="P58" s="15"/>
      <c r="Q58" s="27"/>
      <c r="R58" s="110">
        <f t="shared" si="5"/>
        <v>0</v>
      </c>
      <c r="S58" s="15">
        <f t="shared" si="6"/>
        <v>0</v>
      </c>
      <c r="T58" s="183">
        <f t="shared" si="7"/>
        <v>0</v>
      </c>
    </row>
    <row r="59" spans="1:20" s="99" customFormat="1" ht="16.5" thickBot="1">
      <c r="A59" s="40">
        <v>45</v>
      </c>
      <c r="B59" s="41" t="s">
        <v>63</v>
      </c>
      <c r="C59" s="42">
        <f>SUM(C44+C45+C46+C47+C48+C57+C58)</f>
        <v>156047</v>
      </c>
      <c r="D59" s="157">
        <f t="shared" ref="D59:T59" si="16">SUM(D44+D45+D46+D47+D48+D57+D58)</f>
        <v>0</v>
      </c>
      <c r="E59" s="184">
        <f t="shared" si="2"/>
        <v>156047</v>
      </c>
      <c r="F59" s="44">
        <f t="shared" si="16"/>
        <v>350058</v>
      </c>
      <c r="G59" s="157">
        <f t="shared" si="16"/>
        <v>0</v>
      </c>
      <c r="H59" s="184">
        <f t="shared" si="3"/>
        <v>350058</v>
      </c>
      <c r="I59" s="42">
        <f t="shared" si="16"/>
        <v>134833</v>
      </c>
      <c r="J59" s="157">
        <f t="shared" si="16"/>
        <v>0</v>
      </c>
      <c r="K59" s="184">
        <f t="shared" si="4"/>
        <v>134833</v>
      </c>
      <c r="L59" s="42">
        <f t="shared" si="16"/>
        <v>0</v>
      </c>
      <c r="M59" s="157">
        <f t="shared" si="16"/>
        <v>0</v>
      </c>
      <c r="N59" s="158">
        <f t="shared" si="16"/>
        <v>0</v>
      </c>
      <c r="O59" s="42">
        <f t="shared" si="16"/>
        <v>0</v>
      </c>
      <c r="P59" s="157">
        <f t="shared" si="16"/>
        <v>0</v>
      </c>
      <c r="Q59" s="158">
        <f t="shared" si="16"/>
        <v>0</v>
      </c>
      <c r="R59" s="42">
        <f t="shared" si="16"/>
        <v>640938</v>
      </c>
      <c r="S59" s="157">
        <f t="shared" si="16"/>
        <v>0</v>
      </c>
      <c r="T59" s="184">
        <f t="shared" si="16"/>
        <v>640938</v>
      </c>
    </row>
    <row r="60" spans="1:20" s="99" customFormat="1" ht="15.75">
      <c r="A60" s="93">
        <v>46</v>
      </c>
      <c r="B60" s="136" t="s">
        <v>78</v>
      </c>
      <c r="C60" s="101">
        <v>3089</v>
      </c>
      <c r="D60" s="155"/>
      <c r="E60" s="185">
        <f t="shared" si="2"/>
        <v>3089</v>
      </c>
      <c r="F60" s="104">
        <v>15797</v>
      </c>
      <c r="G60" s="155"/>
      <c r="H60" s="185">
        <f t="shared" si="3"/>
        <v>15797</v>
      </c>
      <c r="I60" s="101">
        <v>9871</v>
      </c>
      <c r="J60" s="155"/>
      <c r="K60" s="185">
        <f t="shared" si="4"/>
        <v>9871</v>
      </c>
      <c r="L60" s="101"/>
      <c r="M60" s="155"/>
      <c r="N60" s="156"/>
      <c r="O60" s="101"/>
      <c r="P60" s="155"/>
      <c r="Q60" s="156"/>
      <c r="R60" s="101">
        <f t="shared" si="5"/>
        <v>28757</v>
      </c>
      <c r="S60" s="155">
        <f t="shared" si="6"/>
        <v>0</v>
      </c>
      <c r="T60" s="185">
        <f t="shared" si="7"/>
        <v>28757</v>
      </c>
    </row>
    <row r="61" spans="1:20" s="99" customFormat="1" ht="15.75">
      <c r="A61" s="93">
        <v>47</v>
      </c>
      <c r="B61" s="136" t="s">
        <v>79</v>
      </c>
      <c r="C61" s="95"/>
      <c r="D61" s="96"/>
      <c r="E61" s="186">
        <f t="shared" si="2"/>
        <v>0</v>
      </c>
      <c r="F61" s="98"/>
      <c r="G61" s="96"/>
      <c r="H61" s="186">
        <f t="shared" si="3"/>
        <v>0</v>
      </c>
      <c r="I61" s="95"/>
      <c r="J61" s="96"/>
      <c r="K61" s="186">
        <f t="shared" si="4"/>
        <v>0</v>
      </c>
      <c r="L61" s="95"/>
      <c r="M61" s="96"/>
      <c r="N61" s="97"/>
      <c r="O61" s="95"/>
      <c r="P61" s="96"/>
      <c r="Q61" s="97"/>
      <c r="R61" s="95">
        <f t="shared" si="5"/>
        <v>0</v>
      </c>
      <c r="S61" s="96">
        <f t="shared" si="6"/>
        <v>0</v>
      </c>
      <c r="T61" s="186">
        <f t="shared" si="7"/>
        <v>0</v>
      </c>
    </row>
    <row r="62" spans="1:20" s="99" customFormat="1" ht="15.75">
      <c r="A62" s="46">
        <v>48</v>
      </c>
      <c r="B62" s="134" t="s">
        <v>64</v>
      </c>
      <c r="C62" s="95"/>
      <c r="D62" s="96"/>
      <c r="E62" s="186">
        <f t="shared" si="2"/>
        <v>0</v>
      </c>
      <c r="F62" s="98"/>
      <c r="G62" s="96"/>
      <c r="H62" s="186">
        <f t="shared" si="3"/>
        <v>0</v>
      </c>
      <c r="I62" s="95"/>
      <c r="J62" s="96"/>
      <c r="K62" s="186">
        <f t="shared" si="4"/>
        <v>0</v>
      </c>
      <c r="L62" s="95"/>
      <c r="M62" s="96"/>
      <c r="N62" s="97"/>
      <c r="O62" s="95"/>
      <c r="P62" s="96"/>
      <c r="Q62" s="97"/>
      <c r="R62" s="95">
        <f t="shared" si="5"/>
        <v>0</v>
      </c>
      <c r="S62" s="96">
        <f t="shared" si="6"/>
        <v>0</v>
      </c>
      <c r="T62" s="186">
        <f t="shared" si="7"/>
        <v>0</v>
      </c>
    </row>
    <row r="63" spans="1:20" ht="15.75">
      <c r="A63" s="46">
        <v>49</v>
      </c>
      <c r="B63" s="135" t="s">
        <v>33</v>
      </c>
      <c r="C63" s="51"/>
      <c r="D63" s="21"/>
      <c r="E63" s="173">
        <f t="shared" si="2"/>
        <v>0</v>
      </c>
      <c r="F63" s="52"/>
      <c r="G63" s="21"/>
      <c r="H63" s="173">
        <f t="shared" si="3"/>
        <v>0</v>
      </c>
      <c r="I63" s="51"/>
      <c r="J63" s="21"/>
      <c r="K63" s="173">
        <f t="shared" si="4"/>
        <v>0</v>
      </c>
      <c r="L63" s="51"/>
      <c r="M63" s="21"/>
      <c r="N63" s="23"/>
      <c r="O63" s="51"/>
      <c r="P63" s="21"/>
      <c r="Q63" s="23"/>
      <c r="R63" s="51">
        <f t="shared" si="5"/>
        <v>0</v>
      </c>
      <c r="S63" s="21">
        <f t="shared" si="6"/>
        <v>0</v>
      </c>
      <c r="T63" s="173">
        <f t="shared" si="7"/>
        <v>0</v>
      </c>
    </row>
    <row r="64" spans="1:20" ht="16.5" thickBot="1">
      <c r="A64" s="146">
        <v>50</v>
      </c>
      <c r="B64" s="147" t="s">
        <v>43</v>
      </c>
      <c r="C64" s="148"/>
      <c r="D64" s="149"/>
      <c r="E64" s="187">
        <f t="shared" si="2"/>
        <v>0</v>
      </c>
      <c r="F64" s="151"/>
      <c r="G64" s="149"/>
      <c r="H64" s="187">
        <f t="shared" si="3"/>
        <v>0</v>
      </c>
      <c r="I64" s="148"/>
      <c r="J64" s="149"/>
      <c r="K64" s="187">
        <f t="shared" si="4"/>
        <v>0</v>
      </c>
      <c r="L64" s="148"/>
      <c r="M64" s="149"/>
      <c r="N64" s="150"/>
      <c r="O64" s="148"/>
      <c r="P64" s="149"/>
      <c r="Q64" s="150"/>
      <c r="R64" s="148">
        <f t="shared" si="5"/>
        <v>0</v>
      </c>
      <c r="S64" s="149">
        <f t="shared" si="6"/>
        <v>0</v>
      </c>
      <c r="T64" s="187">
        <f t="shared" si="7"/>
        <v>0</v>
      </c>
    </row>
    <row r="65" spans="1:20" ht="16.5" thickBot="1">
      <c r="A65" s="100">
        <v>51</v>
      </c>
      <c r="B65" s="94" t="s">
        <v>62</v>
      </c>
      <c r="C65" s="101">
        <f>SUM(C62:C64)</f>
        <v>0</v>
      </c>
      <c r="D65" s="102">
        <f t="shared" ref="D65:T65" si="17">SUM(D62:D64)</f>
        <v>0</v>
      </c>
      <c r="E65" s="188">
        <f t="shared" si="2"/>
        <v>0</v>
      </c>
      <c r="F65" s="104">
        <f t="shared" si="17"/>
        <v>0</v>
      </c>
      <c r="G65" s="102">
        <f t="shared" si="17"/>
        <v>0</v>
      </c>
      <c r="H65" s="188">
        <f t="shared" si="3"/>
        <v>0</v>
      </c>
      <c r="I65" s="101">
        <f t="shared" si="17"/>
        <v>0</v>
      </c>
      <c r="J65" s="102">
        <f t="shared" si="17"/>
        <v>0</v>
      </c>
      <c r="K65" s="188">
        <f t="shared" si="4"/>
        <v>0</v>
      </c>
      <c r="L65" s="101">
        <f t="shared" si="17"/>
        <v>0</v>
      </c>
      <c r="M65" s="102">
        <f t="shared" si="17"/>
        <v>0</v>
      </c>
      <c r="N65" s="103">
        <f t="shared" si="17"/>
        <v>0</v>
      </c>
      <c r="O65" s="101">
        <f t="shared" si="17"/>
        <v>0</v>
      </c>
      <c r="P65" s="102">
        <f t="shared" si="17"/>
        <v>0</v>
      </c>
      <c r="Q65" s="103">
        <f t="shared" si="17"/>
        <v>0</v>
      </c>
      <c r="R65" s="101">
        <f t="shared" si="17"/>
        <v>0</v>
      </c>
      <c r="S65" s="102">
        <f t="shared" si="17"/>
        <v>0</v>
      </c>
      <c r="T65" s="188">
        <f t="shared" si="17"/>
        <v>0</v>
      </c>
    </row>
    <row r="66" spans="1:20" ht="16.5" thickBot="1">
      <c r="A66" s="249" t="s">
        <v>56</v>
      </c>
      <c r="B66" s="250"/>
      <c r="C66" s="105">
        <f>C59+C65+C60+C61</f>
        <v>159136</v>
      </c>
      <c r="D66" s="106">
        <f t="shared" ref="D66:T66" si="18">D59+D65+D60+D61</f>
        <v>0</v>
      </c>
      <c r="E66" s="189">
        <f t="shared" si="18"/>
        <v>159136</v>
      </c>
      <c r="F66" s="108">
        <f t="shared" si="18"/>
        <v>365855</v>
      </c>
      <c r="G66" s="106">
        <f t="shared" si="18"/>
        <v>0</v>
      </c>
      <c r="H66" s="189">
        <f t="shared" si="18"/>
        <v>365855</v>
      </c>
      <c r="I66" s="105">
        <f t="shared" si="18"/>
        <v>144704</v>
      </c>
      <c r="J66" s="106">
        <f t="shared" si="18"/>
        <v>0</v>
      </c>
      <c r="K66" s="189">
        <f t="shared" si="18"/>
        <v>144704</v>
      </c>
      <c r="L66" s="105">
        <f t="shared" si="18"/>
        <v>0</v>
      </c>
      <c r="M66" s="106">
        <f t="shared" si="18"/>
        <v>0</v>
      </c>
      <c r="N66" s="107">
        <f t="shared" si="18"/>
        <v>0</v>
      </c>
      <c r="O66" s="105">
        <f t="shared" si="18"/>
        <v>0</v>
      </c>
      <c r="P66" s="106">
        <f t="shared" si="18"/>
        <v>0</v>
      </c>
      <c r="Q66" s="109">
        <f t="shared" si="18"/>
        <v>0</v>
      </c>
      <c r="R66" s="105">
        <f t="shared" si="18"/>
        <v>669695</v>
      </c>
      <c r="S66" s="106">
        <f t="shared" si="18"/>
        <v>0</v>
      </c>
      <c r="T66" s="189">
        <f t="shared" si="18"/>
        <v>669695</v>
      </c>
    </row>
    <row r="67" spans="1:20" ht="17.25" thickTop="1" thickBot="1">
      <c r="A67" s="247"/>
      <c r="B67" s="248"/>
      <c r="C67" s="110"/>
      <c r="D67" s="15"/>
      <c r="E67" s="183"/>
      <c r="F67" s="59"/>
      <c r="G67" s="15"/>
      <c r="H67" s="183"/>
      <c r="I67" s="110"/>
      <c r="J67" s="15"/>
      <c r="K67" s="183"/>
      <c r="L67" s="110"/>
      <c r="M67" s="15"/>
      <c r="N67" s="111"/>
      <c r="O67" s="110"/>
      <c r="P67" s="15"/>
      <c r="Q67" s="111"/>
      <c r="R67" s="110"/>
      <c r="S67" s="15"/>
      <c r="T67" s="183"/>
    </row>
    <row r="68" spans="1:20" ht="16.5" thickBot="1">
      <c r="A68" s="124">
        <v>52</v>
      </c>
      <c r="B68" s="112" t="s">
        <v>34</v>
      </c>
      <c r="C68" s="113">
        <v>41.25</v>
      </c>
      <c r="D68" s="114"/>
      <c r="E68" s="190">
        <f t="shared" si="2"/>
        <v>41.25</v>
      </c>
      <c r="F68" s="115">
        <v>94</v>
      </c>
      <c r="G68" s="114"/>
      <c r="H68" s="190">
        <f t="shared" si="3"/>
        <v>94</v>
      </c>
      <c r="I68" s="113">
        <f>23.25-1</f>
        <v>22.25</v>
      </c>
      <c r="J68" s="114"/>
      <c r="K68" s="190">
        <f t="shared" si="4"/>
        <v>22.25</v>
      </c>
      <c r="L68" s="116"/>
      <c r="M68" s="114"/>
      <c r="N68" s="72"/>
      <c r="O68" s="113"/>
      <c r="P68" s="114"/>
      <c r="Q68" s="72"/>
      <c r="R68" s="113">
        <f t="shared" si="5"/>
        <v>157.5</v>
      </c>
      <c r="S68" s="114">
        <f t="shared" si="6"/>
        <v>0</v>
      </c>
      <c r="T68" s="190">
        <f t="shared" si="7"/>
        <v>157.5</v>
      </c>
    </row>
    <row r="69" spans="1:20" ht="14.25">
      <c r="A69" s="117"/>
      <c r="B69" s="117"/>
      <c r="C69" s="117"/>
      <c r="D69" s="118"/>
      <c r="E69" s="119"/>
      <c r="F69" s="117"/>
      <c r="G69" s="118"/>
      <c r="H69" s="119"/>
      <c r="I69" s="117"/>
      <c r="J69" s="118"/>
      <c r="K69" s="119"/>
      <c r="L69" s="117"/>
      <c r="M69" s="118"/>
      <c r="N69" s="119"/>
      <c r="R69" s="117"/>
      <c r="S69" s="118"/>
      <c r="T69" s="119"/>
    </row>
    <row r="70" spans="1:20" ht="18">
      <c r="A70" s="120"/>
      <c r="B70" s="120"/>
      <c r="C70" s="120"/>
      <c r="D70" s="121"/>
      <c r="E70" s="122"/>
      <c r="F70" s="120"/>
      <c r="G70" s="121"/>
      <c r="H70" s="122"/>
      <c r="I70" s="120"/>
      <c r="J70" s="121"/>
      <c r="K70" s="122"/>
      <c r="L70" s="120"/>
      <c r="M70" s="121"/>
      <c r="N70" s="122"/>
      <c r="R70" s="120"/>
      <c r="S70" s="121"/>
      <c r="T70" s="122"/>
    </row>
    <row r="71" spans="1:20">
      <c r="A71" s="2"/>
      <c r="B71" s="123"/>
    </row>
    <row r="72" spans="1:20">
      <c r="A72" s="2"/>
      <c r="B72" s="123"/>
    </row>
    <row r="73" spans="1:20">
      <c r="A73" s="2"/>
      <c r="B73" s="123"/>
    </row>
    <row r="74" spans="1:20">
      <c r="A74" s="2"/>
      <c r="B74" s="123"/>
    </row>
    <row r="75" spans="1:20">
      <c r="A75" s="2"/>
      <c r="B75" s="123"/>
    </row>
    <row r="76" spans="1:20">
      <c r="A76" s="2"/>
      <c r="B76" s="123"/>
    </row>
    <row r="77" spans="1:20">
      <c r="A77" s="2"/>
      <c r="B77" s="123"/>
    </row>
    <row r="78" spans="1:20">
      <c r="A78" s="2"/>
      <c r="B78" s="123"/>
    </row>
    <row r="79" spans="1:20">
      <c r="A79" s="2"/>
      <c r="B79" s="123"/>
    </row>
    <row r="80" spans="1:20">
      <c r="A80" s="2"/>
      <c r="B80" s="123"/>
    </row>
    <row r="81" spans="1:2">
      <c r="A81" s="2"/>
      <c r="B81" s="123"/>
    </row>
    <row r="82" spans="1:2">
      <c r="A82" s="2"/>
      <c r="B82" s="123"/>
    </row>
    <row r="83" spans="1:2">
      <c r="A83" s="2"/>
      <c r="B83" s="123"/>
    </row>
    <row r="84" spans="1:2">
      <c r="A84" s="2"/>
      <c r="B84" s="123"/>
    </row>
    <row r="85" spans="1:2">
      <c r="A85" s="2"/>
      <c r="B85" s="123"/>
    </row>
    <row r="86" spans="1:2">
      <c r="A86" s="2"/>
      <c r="B86" s="123"/>
    </row>
    <row r="87" spans="1:2">
      <c r="A87" s="2"/>
      <c r="B87" s="123"/>
    </row>
    <row r="88" spans="1:2">
      <c r="A88" s="2"/>
      <c r="B88" s="123"/>
    </row>
    <row r="89" spans="1:2">
      <c r="A89" s="2"/>
      <c r="B89" s="123"/>
    </row>
    <row r="90" spans="1:2">
      <c r="A90" s="2"/>
      <c r="B90" s="123"/>
    </row>
    <row r="91" spans="1:2">
      <c r="A91" s="2"/>
      <c r="B91" s="123"/>
    </row>
    <row r="92" spans="1:2">
      <c r="A92" s="2"/>
      <c r="B92" s="123"/>
    </row>
    <row r="93" spans="1:2">
      <c r="A93" s="2"/>
      <c r="B93" s="123"/>
    </row>
    <row r="94" spans="1:2">
      <c r="A94" s="2"/>
      <c r="B94" s="123"/>
    </row>
    <row r="95" spans="1:2">
      <c r="A95" s="2"/>
      <c r="B95" s="123"/>
    </row>
    <row r="96" spans="1:2">
      <c r="A96" s="2"/>
      <c r="B96" s="123"/>
    </row>
    <row r="97" spans="1:2">
      <c r="A97" s="2"/>
      <c r="B97" s="123"/>
    </row>
    <row r="98" spans="1:2">
      <c r="A98" s="2"/>
      <c r="B98" s="123"/>
    </row>
    <row r="99" spans="1:2">
      <c r="A99" s="2"/>
      <c r="B99" s="123"/>
    </row>
    <row r="100" spans="1:2">
      <c r="A100" s="2"/>
      <c r="B100" s="123"/>
    </row>
    <row r="101" spans="1:2">
      <c r="A101" s="2"/>
      <c r="B101" s="123"/>
    </row>
    <row r="102" spans="1:2">
      <c r="A102" s="2"/>
      <c r="B102" s="123"/>
    </row>
    <row r="103" spans="1:2">
      <c r="A103" s="2"/>
      <c r="B103" s="123"/>
    </row>
    <row r="104" spans="1:2">
      <c r="A104" s="2"/>
      <c r="B104" s="123"/>
    </row>
    <row r="105" spans="1:2">
      <c r="A105" s="2"/>
      <c r="B105" s="123"/>
    </row>
    <row r="106" spans="1:2">
      <c r="A106" s="2"/>
      <c r="B106" s="123"/>
    </row>
    <row r="107" spans="1:2">
      <c r="A107" s="2"/>
      <c r="B107" s="123"/>
    </row>
    <row r="108" spans="1:2">
      <c r="A108" s="2"/>
      <c r="B108" s="123"/>
    </row>
    <row r="109" spans="1:2">
      <c r="A109" s="2"/>
      <c r="B109" s="123"/>
    </row>
    <row r="110" spans="1:2">
      <c r="A110" s="2"/>
      <c r="B110" s="123"/>
    </row>
    <row r="111" spans="1:2">
      <c r="A111" s="2"/>
      <c r="B111" s="123"/>
    </row>
    <row r="112" spans="1:2">
      <c r="A112" s="2"/>
      <c r="B112" s="123"/>
    </row>
    <row r="113" spans="1:2">
      <c r="A113" s="2"/>
      <c r="B113" s="123"/>
    </row>
    <row r="114" spans="1:2">
      <c r="A114" s="2"/>
      <c r="B114" s="123"/>
    </row>
    <row r="115" spans="1:2">
      <c r="A115" s="2"/>
      <c r="B115" s="123"/>
    </row>
    <row r="116" spans="1:2">
      <c r="A116" s="2"/>
      <c r="B116" s="123"/>
    </row>
    <row r="117" spans="1:2">
      <c r="A117" s="2"/>
      <c r="B117" s="123"/>
    </row>
    <row r="118" spans="1:2">
      <c r="A118" s="2"/>
      <c r="B118" s="123"/>
    </row>
    <row r="119" spans="1:2">
      <c r="A119" s="2"/>
      <c r="B119" s="123"/>
    </row>
    <row r="120" spans="1:2">
      <c r="A120" s="2"/>
      <c r="B120" s="123"/>
    </row>
    <row r="121" spans="1:2">
      <c r="A121" s="2"/>
      <c r="B121" s="123"/>
    </row>
    <row r="122" spans="1:2">
      <c r="A122" s="2"/>
      <c r="B122" s="123"/>
    </row>
    <row r="123" spans="1:2">
      <c r="A123" s="2"/>
      <c r="B123" s="123"/>
    </row>
    <row r="124" spans="1:2">
      <c r="A124" s="2"/>
      <c r="B124" s="123"/>
    </row>
    <row r="125" spans="1:2">
      <c r="A125" s="2"/>
      <c r="B125" s="123"/>
    </row>
    <row r="126" spans="1:2">
      <c r="A126" s="2"/>
      <c r="B126" s="123"/>
    </row>
    <row r="127" spans="1:2">
      <c r="A127" s="2"/>
      <c r="B127" s="123"/>
    </row>
    <row r="128" spans="1:2">
      <c r="A128" s="2"/>
      <c r="B128" s="123"/>
    </row>
    <row r="129" spans="1:2">
      <c r="A129" s="2"/>
      <c r="B129" s="123"/>
    </row>
    <row r="130" spans="1:2">
      <c r="A130" s="2"/>
      <c r="B130" s="123"/>
    </row>
    <row r="131" spans="1:2">
      <c r="A131" s="2"/>
      <c r="B131" s="123"/>
    </row>
    <row r="132" spans="1:2">
      <c r="A132" s="2"/>
      <c r="B132" s="123"/>
    </row>
    <row r="133" spans="1:2">
      <c r="A133" s="2"/>
      <c r="B133" s="123"/>
    </row>
    <row r="134" spans="1:2">
      <c r="A134" s="2"/>
      <c r="B134" s="123"/>
    </row>
    <row r="135" spans="1:2">
      <c r="A135" s="2"/>
      <c r="B135" s="123"/>
    </row>
    <row r="136" spans="1:2">
      <c r="A136" s="2"/>
      <c r="B136" s="123"/>
    </row>
    <row r="137" spans="1:2">
      <c r="A137" s="2"/>
      <c r="B137" s="123"/>
    </row>
    <row r="138" spans="1:2">
      <c r="A138" s="2"/>
      <c r="B138" s="123"/>
    </row>
    <row r="139" spans="1:2">
      <c r="A139" s="2"/>
      <c r="B139" s="123"/>
    </row>
    <row r="140" spans="1:2">
      <c r="A140" s="2"/>
      <c r="B140" s="123"/>
    </row>
    <row r="141" spans="1:2">
      <c r="A141" s="2"/>
      <c r="B141" s="123"/>
    </row>
    <row r="142" spans="1:2">
      <c r="A142" s="2"/>
      <c r="B142" s="123"/>
    </row>
    <row r="143" spans="1:2">
      <c r="A143" s="2"/>
      <c r="B143" s="123"/>
    </row>
    <row r="144" spans="1:2">
      <c r="A144" s="2"/>
      <c r="B144" s="123"/>
    </row>
    <row r="145" spans="1:2">
      <c r="A145" s="2"/>
      <c r="B145" s="123"/>
    </row>
    <row r="146" spans="1:2">
      <c r="A146" s="2"/>
      <c r="B146" s="123"/>
    </row>
    <row r="147" spans="1:2">
      <c r="A147" s="2"/>
      <c r="B147" s="123"/>
    </row>
    <row r="148" spans="1:2">
      <c r="A148" s="2"/>
      <c r="B148" s="123"/>
    </row>
    <row r="149" spans="1:2">
      <c r="A149" s="2"/>
      <c r="B149" s="123"/>
    </row>
    <row r="150" spans="1:2">
      <c r="A150" s="2"/>
      <c r="B150" s="123"/>
    </row>
    <row r="151" spans="1:2">
      <c r="A151" s="2"/>
      <c r="B151" s="123"/>
    </row>
    <row r="152" spans="1:2">
      <c r="A152" s="2"/>
      <c r="B152" s="123"/>
    </row>
    <row r="153" spans="1:2">
      <c r="A153" s="2"/>
      <c r="B153" s="123"/>
    </row>
    <row r="154" spans="1:2">
      <c r="A154" s="2"/>
      <c r="B154" s="123"/>
    </row>
    <row r="155" spans="1:2">
      <c r="A155" s="2"/>
      <c r="B155" s="123"/>
    </row>
    <row r="156" spans="1:2">
      <c r="A156" s="2"/>
      <c r="B156" s="123"/>
    </row>
    <row r="157" spans="1:2">
      <c r="A157" s="2"/>
      <c r="B157" s="123"/>
    </row>
    <row r="158" spans="1:2">
      <c r="A158" s="2"/>
      <c r="B158" s="123"/>
    </row>
    <row r="159" spans="1:2">
      <c r="A159" s="2"/>
      <c r="B159" s="123"/>
    </row>
    <row r="160" spans="1:2">
      <c r="A160" s="2"/>
      <c r="B160" s="123"/>
    </row>
    <row r="161" spans="1:2">
      <c r="A161" s="2"/>
      <c r="B161" s="123"/>
    </row>
    <row r="162" spans="1:2">
      <c r="A162" s="2"/>
      <c r="B162" s="123"/>
    </row>
    <row r="163" spans="1:2">
      <c r="A163" s="2"/>
      <c r="B163" s="123"/>
    </row>
    <row r="164" spans="1:2">
      <c r="A164" s="2"/>
      <c r="B164" s="123"/>
    </row>
    <row r="165" spans="1:2">
      <c r="A165" s="2"/>
      <c r="B165" s="123"/>
    </row>
    <row r="166" spans="1:2">
      <c r="A166" s="2"/>
      <c r="B166" s="123"/>
    </row>
    <row r="167" spans="1:2">
      <c r="A167" s="2"/>
      <c r="B167" s="123"/>
    </row>
    <row r="168" spans="1:2">
      <c r="A168" s="2"/>
      <c r="B168" s="123"/>
    </row>
    <row r="169" spans="1:2">
      <c r="A169" s="2"/>
      <c r="B169" s="123"/>
    </row>
    <row r="170" spans="1:2">
      <c r="A170" s="2"/>
      <c r="B170" s="123"/>
    </row>
    <row r="171" spans="1:2">
      <c r="A171" s="2"/>
      <c r="B171" s="123"/>
    </row>
    <row r="172" spans="1:2">
      <c r="A172" s="2"/>
      <c r="B172" s="123"/>
    </row>
    <row r="173" spans="1:2">
      <c r="A173" s="2"/>
      <c r="B173" s="123"/>
    </row>
    <row r="174" spans="1:2">
      <c r="A174" s="2"/>
      <c r="B174" s="123"/>
    </row>
    <row r="175" spans="1:2">
      <c r="A175" s="2"/>
      <c r="B175" s="123"/>
    </row>
    <row r="176" spans="1:2">
      <c r="A176" s="2"/>
      <c r="B176" s="123"/>
    </row>
    <row r="177" spans="1:2">
      <c r="A177" s="2"/>
      <c r="B177" s="123"/>
    </row>
    <row r="178" spans="1:2">
      <c r="A178" s="2"/>
      <c r="B178" s="123"/>
    </row>
    <row r="179" spans="1:2">
      <c r="A179" s="2"/>
      <c r="B179" s="123"/>
    </row>
    <row r="180" spans="1:2">
      <c r="A180" s="2"/>
      <c r="B180" s="123"/>
    </row>
    <row r="181" spans="1:2">
      <c r="A181" s="2"/>
      <c r="B181" s="123"/>
    </row>
    <row r="182" spans="1:2">
      <c r="A182" s="2"/>
      <c r="B182" s="123"/>
    </row>
    <row r="183" spans="1:2">
      <c r="A183" s="2"/>
      <c r="B183" s="123"/>
    </row>
    <row r="184" spans="1:2">
      <c r="A184" s="2"/>
      <c r="B184" s="123"/>
    </row>
    <row r="185" spans="1:2">
      <c r="A185" s="2"/>
      <c r="B185" s="123"/>
    </row>
    <row r="186" spans="1:2">
      <c r="A186" s="2"/>
      <c r="B186" s="123"/>
    </row>
    <row r="187" spans="1:2">
      <c r="A187" s="2"/>
      <c r="B187" s="123"/>
    </row>
    <row r="188" spans="1:2">
      <c r="A188" s="2"/>
      <c r="B188" s="123"/>
    </row>
    <row r="189" spans="1:2">
      <c r="A189" s="2"/>
      <c r="B189" s="123"/>
    </row>
    <row r="190" spans="1:2">
      <c r="A190" s="2"/>
      <c r="B190" s="123"/>
    </row>
    <row r="191" spans="1:2">
      <c r="A191" s="2"/>
      <c r="B191" s="123"/>
    </row>
    <row r="192" spans="1:2">
      <c r="A192" s="2"/>
      <c r="B192" s="123"/>
    </row>
    <row r="193" spans="1:2">
      <c r="A193" s="2"/>
      <c r="B193" s="123"/>
    </row>
    <row r="194" spans="1:2">
      <c r="A194" s="2"/>
      <c r="B194" s="123"/>
    </row>
    <row r="195" spans="1:2">
      <c r="A195" s="2"/>
      <c r="B195" s="123"/>
    </row>
    <row r="196" spans="1:2">
      <c r="A196" s="2"/>
      <c r="B196" s="123"/>
    </row>
    <row r="197" spans="1:2">
      <c r="A197" s="2"/>
      <c r="B197" s="123"/>
    </row>
    <row r="198" spans="1:2">
      <c r="A198" s="2"/>
      <c r="B198" s="123"/>
    </row>
    <row r="199" spans="1:2">
      <c r="A199" s="2"/>
      <c r="B199" s="123"/>
    </row>
    <row r="200" spans="1:2">
      <c r="A200" s="2"/>
      <c r="B200" s="123"/>
    </row>
    <row r="201" spans="1:2">
      <c r="A201" s="2"/>
      <c r="B201" s="123"/>
    </row>
    <row r="202" spans="1:2">
      <c r="A202" s="2"/>
      <c r="B202" s="123"/>
    </row>
    <row r="203" spans="1:2">
      <c r="A203" s="2"/>
      <c r="B203" s="123"/>
    </row>
    <row r="204" spans="1:2">
      <c r="A204" s="2"/>
      <c r="B204" s="123"/>
    </row>
    <row r="205" spans="1:2">
      <c r="A205" s="2"/>
      <c r="B205" s="123"/>
    </row>
    <row r="206" spans="1:2">
      <c r="A206" s="2"/>
      <c r="B206" s="123"/>
    </row>
    <row r="207" spans="1:2">
      <c r="A207" s="2"/>
      <c r="B207" s="123"/>
    </row>
    <row r="208" spans="1:2">
      <c r="A208" s="2"/>
      <c r="B208" s="123"/>
    </row>
    <row r="209" spans="1:2">
      <c r="A209" s="2"/>
      <c r="B209" s="123"/>
    </row>
    <row r="210" spans="1:2">
      <c r="A210" s="2"/>
      <c r="B210" s="123"/>
    </row>
    <row r="211" spans="1:2">
      <c r="A211" s="2"/>
      <c r="B211" s="123"/>
    </row>
    <row r="212" spans="1:2">
      <c r="A212" s="2"/>
      <c r="B212" s="123"/>
    </row>
    <row r="213" spans="1:2">
      <c r="A213" s="2"/>
      <c r="B213" s="123"/>
    </row>
    <row r="214" spans="1:2">
      <c r="A214" s="2"/>
      <c r="B214" s="123"/>
    </row>
    <row r="215" spans="1:2">
      <c r="A215" s="2"/>
      <c r="B215" s="123"/>
    </row>
    <row r="216" spans="1:2">
      <c r="A216" s="2"/>
      <c r="B216" s="123"/>
    </row>
    <row r="217" spans="1:2">
      <c r="A217" s="2"/>
      <c r="B217" s="123"/>
    </row>
    <row r="218" spans="1:2">
      <c r="A218" s="2"/>
      <c r="B218" s="123"/>
    </row>
    <row r="219" spans="1:2">
      <c r="A219" s="2"/>
      <c r="B219" s="123"/>
    </row>
    <row r="220" spans="1:2">
      <c r="A220" s="2"/>
      <c r="B220" s="123"/>
    </row>
    <row r="221" spans="1:2">
      <c r="A221" s="2"/>
      <c r="B221" s="123"/>
    </row>
    <row r="222" spans="1:2">
      <c r="A222" s="2"/>
      <c r="B222" s="123"/>
    </row>
    <row r="223" spans="1:2">
      <c r="A223" s="2"/>
      <c r="B223" s="123"/>
    </row>
    <row r="224" spans="1:2">
      <c r="A224" s="2"/>
      <c r="B224" s="123"/>
    </row>
    <row r="225" spans="1:2">
      <c r="A225" s="2"/>
      <c r="B225" s="123"/>
    </row>
    <row r="226" spans="1:2">
      <c r="A226" s="2"/>
      <c r="B226" s="123"/>
    </row>
    <row r="227" spans="1:2">
      <c r="A227" s="2"/>
      <c r="B227" s="123"/>
    </row>
    <row r="228" spans="1:2">
      <c r="A228" s="2"/>
      <c r="B228" s="123"/>
    </row>
    <row r="229" spans="1:2">
      <c r="A229" s="2"/>
      <c r="B229" s="123"/>
    </row>
    <row r="230" spans="1:2">
      <c r="A230" s="2"/>
      <c r="B230" s="123"/>
    </row>
    <row r="231" spans="1:2">
      <c r="A231" s="2"/>
      <c r="B231" s="123"/>
    </row>
    <row r="232" spans="1:2">
      <c r="A232" s="2"/>
      <c r="B232" s="123"/>
    </row>
    <row r="233" spans="1:2">
      <c r="A233" s="2"/>
      <c r="B233" s="123"/>
    </row>
    <row r="234" spans="1:2">
      <c r="A234" s="2"/>
      <c r="B234" s="123"/>
    </row>
    <row r="235" spans="1:2">
      <c r="A235" s="2"/>
      <c r="B235" s="123"/>
    </row>
    <row r="236" spans="1:2">
      <c r="A236" s="2"/>
      <c r="B236" s="123"/>
    </row>
    <row r="237" spans="1:2">
      <c r="A237" s="2"/>
      <c r="B237" s="123"/>
    </row>
    <row r="238" spans="1:2">
      <c r="A238" s="2"/>
      <c r="B238" s="123"/>
    </row>
    <row r="239" spans="1:2">
      <c r="A239" s="2"/>
      <c r="B239" s="123"/>
    </row>
    <row r="240" spans="1:2">
      <c r="A240" s="2"/>
      <c r="B240" s="123"/>
    </row>
    <row r="241" spans="1:2">
      <c r="A241" s="2"/>
      <c r="B241" s="123"/>
    </row>
    <row r="242" spans="1:2">
      <c r="A242" s="2"/>
      <c r="B242" s="123"/>
    </row>
    <row r="243" spans="1:2">
      <c r="A243" s="2"/>
      <c r="B243" s="123"/>
    </row>
    <row r="244" spans="1:2">
      <c r="A244" s="2"/>
      <c r="B244" s="123"/>
    </row>
    <row r="245" spans="1:2">
      <c r="A245" s="2"/>
      <c r="B245" s="123"/>
    </row>
    <row r="246" spans="1:2">
      <c r="A246" s="2"/>
      <c r="B246" s="123"/>
    </row>
    <row r="247" spans="1:2">
      <c r="A247" s="2"/>
      <c r="B247" s="123"/>
    </row>
    <row r="248" spans="1:2">
      <c r="A248" s="2"/>
      <c r="B248" s="123"/>
    </row>
    <row r="249" spans="1:2">
      <c r="A249" s="2"/>
      <c r="B249" s="123"/>
    </row>
    <row r="250" spans="1:2">
      <c r="A250" s="2"/>
      <c r="B250" s="123"/>
    </row>
    <row r="251" spans="1:2">
      <c r="A251" s="2"/>
      <c r="B251" s="123"/>
    </row>
    <row r="252" spans="1:2">
      <c r="A252" s="2"/>
      <c r="B252" s="123"/>
    </row>
    <row r="253" spans="1:2">
      <c r="A253" s="2"/>
      <c r="B253" s="123"/>
    </row>
    <row r="254" spans="1:2">
      <c r="A254" s="2"/>
      <c r="B254" s="123"/>
    </row>
    <row r="255" spans="1:2">
      <c r="A255" s="2"/>
      <c r="B255" s="123"/>
    </row>
    <row r="256" spans="1:2">
      <c r="A256" s="2"/>
      <c r="B256" s="123"/>
    </row>
    <row r="257" spans="1:2">
      <c r="A257" s="2"/>
      <c r="B257" s="123"/>
    </row>
    <row r="258" spans="1:2">
      <c r="A258" s="2"/>
      <c r="B258" s="123"/>
    </row>
    <row r="259" spans="1:2">
      <c r="A259" s="2"/>
      <c r="B259" s="123"/>
    </row>
    <row r="260" spans="1:2">
      <c r="A260" s="2"/>
      <c r="B260" s="123"/>
    </row>
    <row r="261" spans="1:2">
      <c r="A261" s="2"/>
      <c r="B261" s="123"/>
    </row>
    <row r="262" spans="1:2">
      <c r="A262" s="2"/>
      <c r="B262" s="123"/>
    </row>
    <row r="263" spans="1:2">
      <c r="A263" s="2"/>
      <c r="B263" s="123"/>
    </row>
    <row r="264" spans="1:2">
      <c r="A264" s="2"/>
      <c r="B264" s="123"/>
    </row>
    <row r="265" spans="1:2">
      <c r="A265" s="2"/>
      <c r="B265" s="123"/>
    </row>
    <row r="266" spans="1:2">
      <c r="A266" s="2"/>
      <c r="B266" s="123"/>
    </row>
    <row r="267" spans="1:2">
      <c r="A267" s="2"/>
      <c r="B267" s="123"/>
    </row>
    <row r="268" spans="1:2">
      <c r="A268" s="2"/>
      <c r="B268" s="123"/>
    </row>
    <row r="269" spans="1:2">
      <c r="A269" s="2"/>
      <c r="B269" s="123"/>
    </row>
    <row r="270" spans="1:2">
      <c r="A270" s="2"/>
      <c r="B270" s="123"/>
    </row>
    <row r="271" spans="1:2">
      <c r="A271" s="2"/>
      <c r="B271" s="123"/>
    </row>
    <row r="272" spans="1:2">
      <c r="A272" s="2"/>
      <c r="B272" s="123"/>
    </row>
    <row r="273" spans="1:2">
      <c r="A273" s="2"/>
      <c r="B273" s="123"/>
    </row>
    <row r="274" spans="1:2">
      <c r="A274" s="2"/>
      <c r="B274" s="123"/>
    </row>
    <row r="275" spans="1:2">
      <c r="A275" s="2"/>
      <c r="B275" s="123"/>
    </row>
    <row r="276" spans="1:2">
      <c r="A276" s="2"/>
      <c r="B276" s="123"/>
    </row>
    <row r="277" spans="1:2">
      <c r="A277" s="2"/>
      <c r="B277" s="123"/>
    </row>
  </sheetData>
  <mergeCells count="39">
    <mergeCell ref="J1:T1"/>
    <mergeCell ref="A67:B67"/>
    <mergeCell ref="L10:L11"/>
    <mergeCell ref="H10:H11"/>
    <mergeCell ref="I10:I11"/>
    <mergeCell ref="J10:J11"/>
    <mergeCell ref="K10:K11"/>
    <mergeCell ref="A66:B66"/>
    <mergeCell ref="A43:B43"/>
    <mergeCell ref="A7:A11"/>
    <mergeCell ref="B7:B11"/>
    <mergeCell ref="C7:E7"/>
    <mergeCell ref="F7:H7"/>
    <mergeCell ref="D10:D11"/>
    <mergeCell ref="C8:E9"/>
    <mergeCell ref="A12:B12"/>
    <mergeCell ref="A42:B42"/>
    <mergeCell ref="P10:P11"/>
    <mergeCell ref="Q10:Q11"/>
    <mergeCell ref="R7:T7"/>
    <mergeCell ref="R8:T9"/>
    <mergeCell ref="R10:R11"/>
    <mergeCell ref="S10:S11"/>
    <mergeCell ref="T10:T11"/>
    <mergeCell ref="C10:C11"/>
    <mergeCell ref="N10:N11"/>
    <mergeCell ref="I7:K7"/>
    <mergeCell ref="I8:K9"/>
    <mergeCell ref="E10:E11"/>
    <mergeCell ref="A4:T5"/>
    <mergeCell ref="O10:O11"/>
    <mergeCell ref="F10:F11"/>
    <mergeCell ref="G10:G11"/>
    <mergeCell ref="O7:Q7"/>
    <mergeCell ref="L8:N9"/>
    <mergeCell ref="O8:Q9"/>
    <mergeCell ref="L7:N7"/>
    <mergeCell ref="M10:M11"/>
    <mergeCell ref="F8:H9"/>
  </mergeCells>
  <phoneticPr fontId="11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6"/>
  <sheetViews>
    <sheetView view="pageBreakPreview" zoomScale="80" zoomScaleNormal="70" zoomScaleSheetLayoutView="80" workbookViewId="0">
      <pane xSplit="2" ySplit="11" topLeftCell="I12" activePane="bottomRight" state="frozen"/>
      <selection pane="topRight" activeCell="C1" sqref="C1"/>
      <selection pane="bottomLeft" activeCell="A10" sqref="A10"/>
      <selection pane="bottomRight" activeCell="J2" sqref="J2"/>
    </sheetView>
  </sheetViews>
  <sheetFormatPr defaultColWidth="14.42578125" defaultRowHeight="12.75"/>
  <cols>
    <col min="1" max="1" width="11.7109375" style="1" bestFit="1" customWidth="1"/>
    <col min="2" max="2" width="96.140625" style="1" customWidth="1"/>
    <col min="3" max="3" width="14.42578125" style="1" customWidth="1"/>
    <col min="4" max="4" width="14" style="1" customWidth="1"/>
    <col min="5" max="5" width="15.5703125" style="7" customWidth="1"/>
    <col min="6" max="6" width="14.42578125" style="1" customWidth="1"/>
    <col min="7" max="7" width="14" style="1" customWidth="1"/>
    <col min="8" max="8" width="14" style="7" customWidth="1"/>
    <col min="9" max="9" width="14.42578125" style="1" customWidth="1"/>
    <col min="10" max="10" width="14" style="1" customWidth="1"/>
    <col min="11" max="11" width="14" style="7" customWidth="1"/>
    <col min="12" max="12" width="16.7109375" style="1" customWidth="1"/>
    <col min="13" max="13" width="14" style="1" customWidth="1"/>
    <col min="14" max="14" width="18.28515625" style="7" customWidth="1"/>
    <col min="15" max="238" width="9.140625" style="1" customWidth="1"/>
    <col min="239" max="239" width="11.7109375" style="1" bestFit="1" customWidth="1"/>
    <col min="240" max="240" width="93.140625" style="1" bestFit="1" customWidth="1"/>
    <col min="241" max="16384" width="14.42578125" style="1"/>
  </cols>
  <sheetData>
    <row r="1" spans="1:14" ht="15">
      <c r="B1" s="2"/>
      <c r="D1" s="3"/>
      <c r="E1" s="4"/>
      <c r="J1" s="246" t="s">
        <v>96</v>
      </c>
      <c r="K1" s="246"/>
      <c r="L1" s="246"/>
      <c r="M1" s="246"/>
      <c r="N1" s="246"/>
    </row>
    <row r="2" spans="1:14">
      <c r="B2" s="2"/>
      <c r="D2" s="3"/>
      <c r="E2" s="4"/>
      <c r="G2" s="3"/>
      <c r="H2" s="4"/>
      <c r="J2" s="3"/>
      <c r="K2" s="4"/>
      <c r="M2" s="3"/>
      <c r="N2" s="4" t="s">
        <v>92</v>
      </c>
    </row>
    <row r="3" spans="1:14">
      <c r="B3" s="2"/>
      <c r="D3" s="3"/>
      <c r="E3" s="4"/>
      <c r="G3" s="3"/>
      <c r="H3" s="4"/>
      <c r="J3" s="3"/>
      <c r="K3" s="4"/>
      <c r="M3" s="3"/>
      <c r="N3" s="4" t="s">
        <v>93</v>
      </c>
    </row>
    <row r="4" spans="1:14">
      <c r="B4" s="2"/>
      <c r="D4" s="3"/>
      <c r="E4" s="4"/>
      <c r="G4" s="3"/>
      <c r="H4" s="4"/>
      <c r="J4" s="3"/>
      <c r="K4" s="4"/>
      <c r="M4" s="3"/>
      <c r="N4" s="4"/>
    </row>
    <row r="5" spans="1:14" ht="13.5" thickBot="1">
      <c r="A5" s="6"/>
      <c r="B5" s="2"/>
      <c r="N5" s="221" t="s">
        <v>91</v>
      </c>
    </row>
    <row r="6" spans="1:14" ht="16.5" thickBot="1">
      <c r="A6" s="253" t="s">
        <v>0</v>
      </c>
      <c r="B6" s="256" t="s">
        <v>1</v>
      </c>
      <c r="C6" s="228" t="s">
        <v>44</v>
      </c>
      <c r="D6" s="229"/>
      <c r="E6" s="230"/>
      <c r="F6" s="228" t="s">
        <v>45</v>
      </c>
      <c r="G6" s="229"/>
      <c r="H6" s="230"/>
      <c r="I6" s="228" t="s">
        <v>46</v>
      </c>
      <c r="J6" s="229"/>
      <c r="K6" s="230"/>
      <c r="L6" s="228" t="s">
        <v>86</v>
      </c>
      <c r="M6" s="229"/>
      <c r="N6" s="230"/>
    </row>
    <row r="7" spans="1:14" ht="13.5" customHeight="1">
      <c r="A7" s="254"/>
      <c r="B7" s="257"/>
      <c r="C7" s="231" t="s">
        <v>82</v>
      </c>
      <c r="D7" s="232"/>
      <c r="E7" s="233"/>
      <c r="F7" s="231" t="s">
        <v>47</v>
      </c>
      <c r="G7" s="232"/>
      <c r="H7" s="233"/>
      <c r="I7" s="231" t="s">
        <v>83</v>
      </c>
      <c r="J7" s="232"/>
      <c r="K7" s="233"/>
      <c r="L7" s="231" t="s">
        <v>84</v>
      </c>
      <c r="M7" s="232"/>
      <c r="N7" s="233"/>
    </row>
    <row r="8" spans="1:14" ht="40.5" customHeight="1" thickBot="1">
      <c r="A8" s="254"/>
      <c r="B8" s="257"/>
      <c r="C8" s="234"/>
      <c r="D8" s="235"/>
      <c r="E8" s="236"/>
      <c r="F8" s="234"/>
      <c r="G8" s="235"/>
      <c r="H8" s="236"/>
      <c r="I8" s="234"/>
      <c r="J8" s="235"/>
      <c r="K8" s="236"/>
      <c r="L8" s="234"/>
      <c r="M8" s="235"/>
      <c r="N8" s="236"/>
    </row>
    <row r="9" spans="1:14" ht="20.25" customHeight="1">
      <c r="A9" s="254"/>
      <c r="B9" s="257"/>
      <c r="C9" s="224" t="s">
        <v>94</v>
      </c>
      <c r="D9" s="226" t="s">
        <v>89</v>
      </c>
      <c r="E9" s="244" t="s">
        <v>90</v>
      </c>
      <c r="F9" s="224" t="s">
        <v>94</v>
      </c>
      <c r="G9" s="226" t="s">
        <v>89</v>
      </c>
      <c r="H9" s="244" t="s">
        <v>90</v>
      </c>
      <c r="I9" s="224" t="s">
        <v>94</v>
      </c>
      <c r="J9" s="226" t="s">
        <v>89</v>
      </c>
      <c r="K9" s="244" t="s">
        <v>90</v>
      </c>
      <c r="L9" s="224" t="s">
        <v>94</v>
      </c>
      <c r="M9" s="226" t="s">
        <v>89</v>
      </c>
      <c r="N9" s="244" t="s">
        <v>90</v>
      </c>
    </row>
    <row r="10" spans="1:14" ht="50.25" customHeight="1" thickBot="1">
      <c r="A10" s="255"/>
      <c r="B10" s="258"/>
      <c r="C10" s="225"/>
      <c r="D10" s="227"/>
      <c r="E10" s="245"/>
      <c r="F10" s="225"/>
      <c r="G10" s="227"/>
      <c r="H10" s="245"/>
      <c r="I10" s="225"/>
      <c r="J10" s="227"/>
      <c r="K10" s="245"/>
      <c r="L10" s="225"/>
      <c r="M10" s="227"/>
      <c r="N10" s="245"/>
    </row>
    <row r="11" spans="1:14" ht="16.5" thickBot="1">
      <c r="A11" s="259" t="s">
        <v>2</v>
      </c>
      <c r="B11" s="260"/>
      <c r="C11" s="8">
        <v>19</v>
      </c>
      <c r="D11" s="9">
        <f>C11+1</f>
        <v>20</v>
      </c>
      <c r="E11" s="10">
        <f t="shared" ref="E11:N11" si="0">D11+1</f>
        <v>21</v>
      </c>
      <c r="F11" s="8">
        <f t="shared" si="0"/>
        <v>22</v>
      </c>
      <c r="G11" s="9">
        <f t="shared" si="0"/>
        <v>23</v>
      </c>
      <c r="H11" s="10">
        <f t="shared" si="0"/>
        <v>24</v>
      </c>
      <c r="I11" s="8">
        <f t="shared" si="0"/>
        <v>25</v>
      </c>
      <c r="J11" s="9">
        <f t="shared" si="0"/>
        <v>26</v>
      </c>
      <c r="K11" s="10">
        <f t="shared" si="0"/>
        <v>27</v>
      </c>
      <c r="L11" s="8">
        <f t="shared" si="0"/>
        <v>28</v>
      </c>
      <c r="M11" s="9">
        <f t="shared" si="0"/>
        <v>29</v>
      </c>
      <c r="N11" s="10">
        <f t="shared" si="0"/>
        <v>30</v>
      </c>
    </row>
    <row r="12" spans="1:14" ht="15.75">
      <c r="A12" s="12">
        <v>1</v>
      </c>
      <c r="B12" s="13" t="s">
        <v>3</v>
      </c>
      <c r="C12" s="14">
        <f>106351+717</f>
        <v>107068</v>
      </c>
      <c r="D12" s="191"/>
      <c r="E12" s="210">
        <f>C12+D12</f>
        <v>107068</v>
      </c>
      <c r="F12" s="16">
        <v>39720</v>
      </c>
      <c r="G12" s="15"/>
      <c r="H12" s="210">
        <f>F12+G12</f>
        <v>39720</v>
      </c>
      <c r="I12" s="16">
        <f>49996+160</f>
        <v>50156</v>
      </c>
      <c r="J12" s="15"/>
      <c r="K12" s="210">
        <f>I12+J12</f>
        <v>50156</v>
      </c>
      <c r="L12" s="14">
        <v>10482</v>
      </c>
      <c r="M12" s="15"/>
      <c r="N12" s="210">
        <f>L12+M12</f>
        <v>10482</v>
      </c>
    </row>
    <row r="13" spans="1:14" ht="15.75">
      <c r="A13" s="18">
        <v>2</v>
      </c>
      <c r="B13" s="19" t="s">
        <v>4</v>
      </c>
      <c r="C13" s="20">
        <v>26817</v>
      </c>
      <c r="D13" s="192"/>
      <c r="E13" s="211">
        <f t="shared" ref="E13:E67" si="1">C13+D13</f>
        <v>26817</v>
      </c>
      <c r="F13" s="22">
        <v>9880</v>
      </c>
      <c r="G13" s="21"/>
      <c r="H13" s="211">
        <f t="shared" ref="H13:H67" si="2">F13+G13</f>
        <v>9880</v>
      </c>
      <c r="I13" s="22">
        <f>12834+40</f>
        <v>12874</v>
      </c>
      <c r="J13" s="21"/>
      <c r="K13" s="211">
        <f t="shared" ref="K13:K67" si="3">I13+J13</f>
        <v>12874</v>
      </c>
      <c r="L13" s="20">
        <v>2767</v>
      </c>
      <c r="M13" s="21"/>
      <c r="N13" s="211">
        <f t="shared" ref="N13:N67" si="4">L13+M13</f>
        <v>2767</v>
      </c>
    </row>
    <row r="14" spans="1:14" ht="15.75">
      <c r="A14" s="18">
        <v>3</v>
      </c>
      <c r="B14" s="135" t="s">
        <v>70</v>
      </c>
      <c r="C14" s="25">
        <v>40535</v>
      </c>
      <c r="D14" s="192"/>
      <c r="E14" s="212">
        <f t="shared" si="1"/>
        <v>40535</v>
      </c>
      <c r="F14" s="26">
        <v>11241</v>
      </c>
      <c r="G14" s="21"/>
      <c r="H14" s="212">
        <f t="shared" si="2"/>
        <v>11241</v>
      </c>
      <c r="I14" s="26">
        <f>9947+100</f>
        <v>10047</v>
      </c>
      <c r="J14" s="21"/>
      <c r="K14" s="212">
        <f t="shared" si="3"/>
        <v>10047</v>
      </c>
      <c r="L14" s="25">
        <v>2743</v>
      </c>
      <c r="M14" s="21"/>
      <c r="N14" s="212">
        <f t="shared" si="4"/>
        <v>2743</v>
      </c>
    </row>
    <row r="15" spans="1:14" ht="15.75">
      <c r="A15" s="28">
        <v>4</v>
      </c>
      <c r="B15" s="137" t="s">
        <v>71</v>
      </c>
      <c r="C15" s="14">
        <f>628+137</f>
        <v>765</v>
      </c>
      <c r="D15" s="193"/>
      <c r="E15" s="213">
        <f t="shared" si="1"/>
        <v>765</v>
      </c>
      <c r="F15" s="16">
        <v>444</v>
      </c>
      <c r="G15" s="30"/>
      <c r="H15" s="213">
        <f t="shared" si="2"/>
        <v>444</v>
      </c>
      <c r="I15" s="16">
        <v>693</v>
      </c>
      <c r="J15" s="30"/>
      <c r="K15" s="213">
        <f t="shared" si="3"/>
        <v>693</v>
      </c>
      <c r="L15" s="14"/>
      <c r="M15" s="30"/>
      <c r="N15" s="213">
        <f t="shared" si="4"/>
        <v>0</v>
      </c>
    </row>
    <row r="16" spans="1:14" ht="15.75">
      <c r="A16" s="18">
        <v>5</v>
      </c>
      <c r="B16" s="31" t="s">
        <v>5</v>
      </c>
      <c r="C16" s="32">
        <f>SUM(C14:C15)</f>
        <v>41300</v>
      </c>
      <c r="D16" s="193">
        <f>SUM(D14:D15)</f>
        <v>0</v>
      </c>
      <c r="E16" s="214">
        <f t="shared" si="1"/>
        <v>41300</v>
      </c>
      <c r="F16" s="33">
        <f>SUM(F14:F15)</f>
        <v>11685</v>
      </c>
      <c r="G16" s="30">
        <f>SUM(G14:G15)</f>
        <v>0</v>
      </c>
      <c r="H16" s="214">
        <f t="shared" si="2"/>
        <v>11685</v>
      </c>
      <c r="I16" s="33">
        <f>SUM(I14:I15)</f>
        <v>10740</v>
      </c>
      <c r="J16" s="30">
        <f>SUM(J14:J15)</f>
        <v>0</v>
      </c>
      <c r="K16" s="214">
        <f t="shared" si="3"/>
        <v>10740</v>
      </c>
      <c r="L16" s="32">
        <f>SUM(L14:L15)</f>
        <v>2743</v>
      </c>
      <c r="M16" s="30">
        <f>SUM(M14:M15)</f>
        <v>0</v>
      </c>
      <c r="N16" s="214">
        <f t="shared" si="4"/>
        <v>2743</v>
      </c>
    </row>
    <row r="17" spans="1:14" ht="16.5" thickBot="1">
      <c r="A17" s="35">
        <v>6</v>
      </c>
      <c r="B17" s="36" t="s">
        <v>6</v>
      </c>
      <c r="C17" s="37">
        <v>13834</v>
      </c>
      <c r="D17" s="194"/>
      <c r="E17" s="215">
        <f t="shared" si="1"/>
        <v>13834</v>
      </c>
      <c r="F17" s="39"/>
      <c r="G17" s="38"/>
      <c r="H17" s="215">
        <f t="shared" si="2"/>
        <v>0</v>
      </c>
      <c r="I17" s="39"/>
      <c r="J17" s="38"/>
      <c r="K17" s="215">
        <f t="shared" si="3"/>
        <v>0</v>
      </c>
      <c r="L17" s="37"/>
      <c r="M17" s="38"/>
      <c r="N17" s="215">
        <f t="shared" si="4"/>
        <v>0</v>
      </c>
    </row>
    <row r="18" spans="1:14" ht="16.5" thickBot="1">
      <c r="A18" s="40">
        <v>7</v>
      </c>
      <c r="B18" s="41" t="s">
        <v>7</v>
      </c>
      <c r="C18" s="42">
        <f>C12+C13+C16</f>
        <v>175185</v>
      </c>
      <c r="D18" s="195">
        <f>D12+D13+D16</f>
        <v>0</v>
      </c>
      <c r="E18" s="176">
        <f t="shared" si="1"/>
        <v>175185</v>
      </c>
      <c r="F18" s="44">
        <f>F12+F13+F16</f>
        <v>61285</v>
      </c>
      <c r="G18" s="43">
        <f>G12+G13+G16</f>
        <v>0</v>
      </c>
      <c r="H18" s="176">
        <f t="shared" si="2"/>
        <v>61285</v>
      </c>
      <c r="I18" s="42">
        <f>I12+I13+I16</f>
        <v>73770</v>
      </c>
      <c r="J18" s="43">
        <f>J12+J13+J16</f>
        <v>0</v>
      </c>
      <c r="K18" s="176">
        <f t="shared" si="3"/>
        <v>73770</v>
      </c>
      <c r="L18" s="42">
        <f>L12+L13+L16</f>
        <v>15992</v>
      </c>
      <c r="M18" s="43">
        <f>M12+M13+M16</f>
        <v>0</v>
      </c>
      <c r="N18" s="176">
        <f t="shared" si="4"/>
        <v>15992</v>
      </c>
    </row>
    <row r="19" spans="1:14" ht="15.75">
      <c r="A19" s="46">
        <v>8</v>
      </c>
      <c r="B19" s="47" t="s">
        <v>8</v>
      </c>
      <c r="C19" s="48"/>
      <c r="D19" s="196"/>
      <c r="E19" s="177">
        <f t="shared" si="1"/>
        <v>0</v>
      </c>
      <c r="F19" s="50"/>
      <c r="G19" s="49"/>
      <c r="H19" s="177">
        <f t="shared" si="2"/>
        <v>0</v>
      </c>
      <c r="I19" s="48"/>
      <c r="J19" s="49"/>
      <c r="K19" s="177">
        <f t="shared" si="3"/>
        <v>0</v>
      </c>
      <c r="L19" s="48"/>
      <c r="M19" s="49"/>
      <c r="N19" s="177">
        <f t="shared" si="4"/>
        <v>0</v>
      </c>
    </row>
    <row r="20" spans="1:14" ht="15.75">
      <c r="A20" s="18">
        <v>9</v>
      </c>
      <c r="B20" s="19" t="s">
        <v>9</v>
      </c>
      <c r="C20" s="51"/>
      <c r="D20" s="192"/>
      <c r="E20" s="173">
        <f t="shared" si="1"/>
        <v>0</v>
      </c>
      <c r="F20" s="52"/>
      <c r="G20" s="21"/>
      <c r="H20" s="173">
        <f t="shared" si="2"/>
        <v>0</v>
      </c>
      <c r="I20" s="51"/>
      <c r="J20" s="21"/>
      <c r="K20" s="173">
        <f t="shared" si="3"/>
        <v>0</v>
      </c>
      <c r="L20" s="51"/>
      <c r="M20" s="21"/>
      <c r="N20" s="173">
        <f t="shared" si="4"/>
        <v>0</v>
      </c>
    </row>
    <row r="21" spans="1:14" ht="15.75">
      <c r="A21" s="46">
        <v>10</v>
      </c>
      <c r="B21" s="47" t="s">
        <v>10</v>
      </c>
      <c r="C21" s="48"/>
      <c r="D21" s="196"/>
      <c r="E21" s="177">
        <f t="shared" si="1"/>
        <v>0</v>
      </c>
      <c r="F21" s="50">
        <v>1081</v>
      </c>
      <c r="G21" s="49"/>
      <c r="H21" s="177">
        <f t="shared" si="2"/>
        <v>1081</v>
      </c>
      <c r="I21" s="48">
        <v>10549</v>
      </c>
      <c r="J21" s="49"/>
      <c r="K21" s="177">
        <f t="shared" si="3"/>
        <v>10549</v>
      </c>
      <c r="L21" s="48">
        <v>773</v>
      </c>
      <c r="M21" s="49"/>
      <c r="N21" s="177">
        <f t="shared" si="4"/>
        <v>773</v>
      </c>
    </row>
    <row r="22" spans="1:14" ht="15.75">
      <c r="A22" s="18">
        <v>11</v>
      </c>
      <c r="B22" s="53" t="s">
        <v>66</v>
      </c>
      <c r="C22" s="51"/>
      <c r="D22" s="194"/>
      <c r="E22" s="173">
        <f t="shared" si="1"/>
        <v>0</v>
      </c>
      <c r="F22" s="52"/>
      <c r="G22" s="38"/>
      <c r="H22" s="173">
        <f t="shared" si="2"/>
        <v>0</v>
      </c>
      <c r="I22" s="51"/>
      <c r="J22" s="38"/>
      <c r="K22" s="173">
        <f t="shared" si="3"/>
        <v>0</v>
      </c>
      <c r="L22" s="51"/>
      <c r="M22" s="38"/>
      <c r="N22" s="173">
        <f t="shared" si="4"/>
        <v>0</v>
      </c>
    </row>
    <row r="23" spans="1:14" ht="16.5" thickBot="1">
      <c r="A23" s="12">
        <v>12</v>
      </c>
      <c r="B23" s="54" t="s">
        <v>67</v>
      </c>
      <c r="C23" s="55"/>
      <c r="D23" s="197"/>
      <c r="E23" s="178">
        <f t="shared" si="1"/>
        <v>0</v>
      </c>
      <c r="F23" s="57"/>
      <c r="G23" s="56"/>
      <c r="H23" s="178">
        <f t="shared" si="2"/>
        <v>0</v>
      </c>
      <c r="I23" s="55"/>
      <c r="J23" s="56"/>
      <c r="K23" s="178">
        <f t="shared" si="3"/>
        <v>0</v>
      </c>
      <c r="L23" s="55"/>
      <c r="M23" s="56"/>
      <c r="N23" s="178">
        <f t="shared" si="4"/>
        <v>0</v>
      </c>
    </row>
    <row r="24" spans="1:14" ht="16.5" thickBot="1">
      <c r="A24" s="40">
        <v>13</v>
      </c>
      <c r="B24" s="58" t="s">
        <v>11</v>
      </c>
      <c r="C24" s="42">
        <f>C19+C20+C21+C22+C23</f>
        <v>0</v>
      </c>
      <c r="D24" s="195">
        <f>D19+D20+D21+D22+D23</f>
        <v>0</v>
      </c>
      <c r="E24" s="176">
        <f t="shared" si="1"/>
        <v>0</v>
      </c>
      <c r="F24" s="44">
        <f>F19+F20+F21+F22+F23</f>
        <v>1081</v>
      </c>
      <c r="G24" s="43">
        <f>G19+G20+G21+G22+G23</f>
        <v>0</v>
      </c>
      <c r="H24" s="176">
        <f t="shared" si="2"/>
        <v>1081</v>
      </c>
      <c r="I24" s="42">
        <f>I19+I20+I21+I22+I23</f>
        <v>10549</v>
      </c>
      <c r="J24" s="43">
        <f>J19+J20+J21+J22+J23</f>
        <v>0</v>
      </c>
      <c r="K24" s="176">
        <f t="shared" si="3"/>
        <v>10549</v>
      </c>
      <c r="L24" s="42">
        <f>L19+L20+L21+L22+L23</f>
        <v>773</v>
      </c>
      <c r="M24" s="43">
        <f>M19+M20+M21+M22+M23</f>
        <v>0</v>
      </c>
      <c r="N24" s="176">
        <f t="shared" si="4"/>
        <v>773</v>
      </c>
    </row>
    <row r="25" spans="1:14" ht="15.75">
      <c r="A25" s="46">
        <v>14</v>
      </c>
      <c r="B25" s="47" t="s">
        <v>12</v>
      </c>
      <c r="C25" s="48"/>
      <c r="D25" s="196"/>
      <c r="E25" s="177">
        <f t="shared" si="1"/>
        <v>0</v>
      </c>
      <c r="F25" s="50"/>
      <c r="G25" s="49"/>
      <c r="H25" s="177">
        <f t="shared" si="2"/>
        <v>0</v>
      </c>
      <c r="I25" s="48"/>
      <c r="J25" s="49"/>
      <c r="K25" s="177">
        <f t="shared" si="3"/>
        <v>0</v>
      </c>
      <c r="L25" s="48"/>
      <c r="M25" s="49"/>
      <c r="N25" s="177">
        <f t="shared" si="4"/>
        <v>0</v>
      </c>
    </row>
    <row r="26" spans="1:14" ht="15.75">
      <c r="A26" s="18">
        <v>15</v>
      </c>
      <c r="B26" s="19" t="s">
        <v>13</v>
      </c>
      <c r="C26" s="51"/>
      <c r="D26" s="192"/>
      <c r="E26" s="173">
        <f t="shared" si="1"/>
        <v>0</v>
      </c>
      <c r="F26" s="52"/>
      <c r="G26" s="21"/>
      <c r="H26" s="173">
        <f t="shared" si="2"/>
        <v>0</v>
      </c>
      <c r="I26" s="51"/>
      <c r="J26" s="21"/>
      <c r="K26" s="173">
        <f t="shared" si="3"/>
        <v>0</v>
      </c>
      <c r="L26" s="51"/>
      <c r="M26" s="21"/>
      <c r="N26" s="173">
        <f t="shared" si="4"/>
        <v>0</v>
      </c>
    </row>
    <row r="27" spans="1:14" ht="15.75">
      <c r="A27" s="46">
        <v>16</v>
      </c>
      <c r="B27" s="47" t="s">
        <v>72</v>
      </c>
      <c r="C27" s="110"/>
      <c r="D27" s="196"/>
      <c r="E27" s="183">
        <f t="shared" si="1"/>
        <v>0</v>
      </c>
      <c r="F27" s="50"/>
      <c r="G27" s="49"/>
      <c r="H27" s="183">
        <f t="shared" si="2"/>
        <v>0</v>
      </c>
      <c r="I27" s="48"/>
      <c r="J27" s="49"/>
      <c r="K27" s="183">
        <f t="shared" si="3"/>
        <v>0</v>
      </c>
      <c r="L27" s="48"/>
      <c r="M27" s="49"/>
      <c r="N27" s="183">
        <f t="shared" si="4"/>
        <v>0</v>
      </c>
    </row>
    <row r="28" spans="1:14" ht="15.75">
      <c r="A28" s="18">
        <v>17</v>
      </c>
      <c r="B28" s="60" t="s">
        <v>14</v>
      </c>
      <c r="C28" s="20"/>
      <c r="D28" s="192"/>
      <c r="E28" s="211">
        <f t="shared" si="1"/>
        <v>0</v>
      </c>
      <c r="F28" s="52"/>
      <c r="G28" s="21"/>
      <c r="H28" s="211">
        <f t="shared" si="2"/>
        <v>0</v>
      </c>
      <c r="I28" s="51"/>
      <c r="J28" s="21">
        <v>198</v>
      </c>
      <c r="K28" s="211">
        <f t="shared" si="3"/>
        <v>198</v>
      </c>
      <c r="L28" s="51"/>
      <c r="M28" s="21"/>
      <c r="N28" s="211">
        <f t="shared" si="4"/>
        <v>0</v>
      </c>
    </row>
    <row r="29" spans="1:14" ht="15.75">
      <c r="A29" s="18">
        <v>18</v>
      </c>
      <c r="B29" s="19" t="s">
        <v>15</v>
      </c>
      <c r="C29" s="48"/>
      <c r="D29" s="192"/>
      <c r="E29" s="177">
        <f t="shared" si="1"/>
        <v>0</v>
      </c>
      <c r="F29" s="52"/>
      <c r="G29" s="21"/>
      <c r="H29" s="177">
        <f t="shared" si="2"/>
        <v>0</v>
      </c>
      <c r="I29" s="51"/>
      <c r="J29" s="21"/>
      <c r="K29" s="177">
        <f t="shared" si="3"/>
        <v>0</v>
      </c>
      <c r="L29" s="51"/>
      <c r="M29" s="21"/>
      <c r="N29" s="177">
        <f t="shared" si="4"/>
        <v>0</v>
      </c>
    </row>
    <row r="30" spans="1:14" ht="15.75">
      <c r="A30" s="46">
        <v>19</v>
      </c>
      <c r="B30" s="134" t="s">
        <v>16</v>
      </c>
      <c r="C30" s="48"/>
      <c r="D30" s="196"/>
      <c r="E30" s="177">
        <f t="shared" si="1"/>
        <v>0</v>
      </c>
      <c r="F30" s="50">
        <v>3</v>
      </c>
      <c r="G30" s="49"/>
      <c r="H30" s="177">
        <f t="shared" si="2"/>
        <v>3</v>
      </c>
      <c r="I30" s="48"/>
      <c r="J30" s="49"/>
      <c r="K30" s="177">
        <f t="shared" si="3"/>
        <v>0</v>
      </c>
      <c r="L30" s="48"/>
      <c r="M30" s="49"/>
      <c r="N30" s="177">
        <f t="shared" si="4"/>
        <v>0</v>
      </c>
    </row>
    <row r="31" spans="1:14" ht="16.5" thickBot="1">
      <c r="A31" s="28">
        <v>20</v>
      </c>
      <c r="B31" s="137" t="s">
        <v>17</v>
      </c>
      <c r="C31" s="62"/>
      <c r="D31" s="198"/>
      <c r="E31" s="179">
        <f t="shared" si="1"/>
        <v>0</v>
      </c>
      <c r="F31" s="64"/>
      <c r="G31" s="63"/>
      <c r="H31" s="179">
        <f t="shared" si="2"/>
        <v>0</v>
      </c>
      <c r="I31" s="62"/>
      <c r="J31" s="63"/>
      <c r="K31" s="179">
        <f t="shared" si="3"/>
        <v>0</v>
      </c>
      <c r="L31" s="62"/>
      <c r="M31" s="63"/>
      <c r="N31" s="179">
        <f t="shared" si="4"/>
        <v>0</v>
      </c>
    </row>
    <row r="32" spans="1:14" ht="16.5" thickBot="1">
      <c r="A32" s="128">
        <v>21</v>
      </c>
      <c r="B32" s="129" t="s">
        <v>18</v>
      </c>
      <c r="C32" s="125">
        <f>SUM(C30:C31)</f>
        <v>0</v>
      </c>
      <c r="D32" s="199">
        <f>SUM(D30:D31)</f>
        <v>0</v>
      </c>
      <c r="E32" s="216">
        <f t="shared" si="1"/>
        <v>0</v>
      </c>
      <c r="F32" s="209">
        <f>SUM(F30:F31)</f>
        <v>3</v>
      </c>
      <c r="G32" s="126">
        <f>SUM(G30:G31)</f>
        <v>0</v>
      </c>
      <c r="H32" s="216">
        <f t="shared" si="2"/>
        <v>3</v>
      </c>
      <c r="I32" s="125">
        <f>SUM(I30:I31)</f>
        <v>0</v>
      </c>
      <c r="J32" s="126">
        <f>SUM(J30:J31)</f>
        <v>0</v>
      </c>
      <c r="K32" s="216">
        <f t="shared" si="3"/>
        <v>0</v>
      </c>
      <c r="L32" s="42">
        <f>SUM(L30:L31)</f>
        <v>0</v>
      </c>
      <c r="M32" s="43">
        <f>SUM(M30:M31)</f>
        <v>0</v>
      </c>
      <c r="N32" s="216">
        <f t="shared" si="4"/>
        <v>0</v>
      </c>
    </row>
    <row r="33" spans="1:14" ht="15.75">
      <c r="A33" s="28">
        <v>22</v>
      </c>
      <c r="B33" s="170" t="s">
        <v>19</v>
      </c>
      <c r="C33" s="89"/>
      <c r="D33" s="193"/>
      <c r="E33" s="174">
        <f t="shared" si="1"/>
        <v>0</v>
      </c>
      <c r="F33" s="89"/>
      <c r="G33" s="30"/>
      <c r="H33" s="174">
        <f t="shared" si="2"/>
        <v>0</v>
      </c>
      <c r="I33" s="91"/>
      <c r="J33" s="30"/>
      <c r="K33" s="174">
        <f t="shared" si="3"/>
        <v>0</v>
      </c>
      <c r="L33" s="65"/>
      <c r="M33" s="30"/>
      <c r="N33" s="174">
        <f t="shared" si="4"/>
        <v>0</v>
      </c>
    </row>
    <row r="34" spans="1:14" ht="15.75">
      <c r="A34" s="18">
        <v>23</v>
      </c>
      <c r="B34" s="171" t="s">
        <v>20</v>
      </c>
      <c r="C34" s="166"/>
      <c r="D34" s="192"/>
      <c r="E34" s="173">
        <f t="shared" si="1"/>
        <v>0</v>
      </c>
      <c r="F34" s="166"/>
      <c r="G34" s="21"/>
      <c r="H34" s="173">
        <f t="shared" si="2"/>
        <v>0</v>
      </c>
      <c r="I34" s="168"/>
      <c r="J34" s="21"/>
      <c r="K34" s="173">
        <f t="shared" si="3"/>
        <v>0</v>
      </c>
      <c r="L34" s="51"/>
      <c r="M34" s="21"/>
      <c r="N34" s="173">
        <f t="shared" si="4"/>
        <v>0</v>
      </c>
    </row>
    <row r="35" spans="1:14" ht="16.5" thickBot="1">
      <c r="A35" s="46">
        <v>24</v>
      </c>
      <c r="B35" s="47" t="s">
        <v>21</v>
      </c>
      <c r="C35" s="48"/>
      <c r="D35" s="196"/>
      <c r="E35" s="177">
        <f t="shared" si="1"/>
        <v>0</v>
      </c>
      <c r="F35" s="50"/>
      <c r="G35" s="49"/>
      <c r="H35" s="177">
        <f t="shared" si="2"/>
        <v>0</v>
      </c>
      <c r="I35" s="48"/>
      <c r="J35" s="49"/>
      <c r="K35" s="177">
        <f t="shared" si="3"/>
        <v>0</v>
      </c>
      <c r="L35" s="48"/>
      <c r="M35" s="49"/>
      <c r="N35" s="177">
        <f t="shared" si="4"/>
        <v>0</v>
      </c>
    </row>
    <row r="36" spans="1:14" ht="16.5" thickBot="1">
      <c r="A36" s="40">
        <v>25</v>
      </c>
      <c r="B36" s="41" t="s">
        <v>65</v>
      </c>
      <c r="C36" s="42">
        <f>C18+C24+C25+C26+C27+C28+C29+C32+C33+C34+C35</f>
        <v>175185</v>
      </c>
      <c r="D36" s="42">
        <f t="shared" ref="D36:M36" si="5">D18+D24+D25+D26+D27+D28+D29+D32+D33+D34+D35</f>
        <v>0</v>
      </c>
      <c r="E36" s="176">
        <f t="shared" si="1"/>
        <v>175185</v>
      </c>
      <c r="F36" s="44">
        <f t="shared" si="5"/>
        <v>62369</v>
      </c>
      <c r="G36" s="42">
        <f t="shared" si="5"/>
        <v>0</v>
      </c>
      <c r="H36" s="176">
        <f t="shared" si="2"/>
        <v>62369</v>
      </c>
      <c r="I36" s="42">
        <f t="shared" si="5"/>
        <v>84319</v>
      </c>
      <c r="J36" s="42">
        <f t="shared" si="5"/>
        <v>198</v>
      </c>
      <c r="K36" s="176">
        <f t="shared" si="3"/>
        <v>84517</v>
      </c>
      <c r="L36" s="42">
        <f t="shared" si="5"/>
        <v>16765</v>
      </c>
      <c r="M36" s="42">
        <f t="shared" si="5"/>
        <v>0</v>
      </c>
      <c r="N36" s="176">
        <f t="shared" si="4"/>
        <v>16765</v>
      </c>
    </row>
    <row r="37" spans="1:14" ht="15.75">
      <c r="A37" s="67">
        <v>26</v>
      </c>
      <c r="B37" s="133" t="s">
        <v>74</v>
      </c>
      <c r="C37" s="68"/>
      <c r="D37" s="200"/>
      <c r="E37" s="180">
        <f t="shared" si="1"/>
        <v>0</v>
      </c>
      <c r="F37" s="71"/>
      <c r="G37" s="69"/>
      <c r="H37" s="180">
        <f t="shared" si="2"/>
        <v>0</v>
      </c>
      <c r="I37" s="68"/>
      <c r="J37" s="69"/>
      <c r="K37" s="180">
        <f t="shared" si="3"/>
        <v>0</v>
      </c>
      <c r="L37" s="68"/>
      <c r="M37" s="69"/>
      <c r="N37" s="180">
        <f t="shared" si="4"/>
        <v>0</v>
      </c>
    </row>
    <row r="38" spans="1:14" ht="15.75">
      <c r="A38" s="46">
        <v>27</v>
      </c>
      <c r="B38" s="134" t="s">
        <v>69</v>
      </c>
      <c r="C38" s="48"/>
      <c r="D38" s="196"/>
      <c r="E38" s="177">
        <f t="shared" si="1"/>
        <v>0</v>
      </c>
      <c r="F38" s="50"/>
      <c r="G38" s="49"/>
      <c r="H38" s="177">
        <f t="shared" si="2"/>
        <v>0</v>
      </c>
      <c r="I38" s="48"/>
      <c r="J38" s="49"/>
      <c r="K38" s="177">
        <f t="shared" si="3"/>
        <v>0</v>
      </c>
      <c r="L38" s="48"/>
      <c r="M38" s="49"/>
      <c r="N38" s="177">
        <f t="shared" si="4"/>
        <v>0</v>
      </c>
    </row>
    <row r="39" spans="1:14" ht="16.5" thickBot="1">
      <c r="A39" s="28">
        <v>28</v>
      </c>
      <c r="B39" s="135" t="s">
        <v>41</v>
      </c>
      <c r="C39" s="62"/>
      <c r="D39" s="198"/>
      <c r="E39" s="179">
        <f t="shared" si="1"/>
        <v>0</v>
      </c>
      <c r="F39" s="64"/>
      <c r="G39" s="63"/>
      <c r="H39" s="179">
        <f t="shared" si="2"/>
        <v>0</v>
      </c>
      <c r="I39" s="62"/>
      <c r="J39" s="63"/>
      <c r="K39" s="179">
        <f t="shared" si="3"/>
        <v>0</v>
      </c>
      <c r="L39" s="62"/>
      <c r="M39" s="63"/>
      <c r="N39" s="179">
        <f t="shared" si="4"/>
        <v>0</v>
      </c>
    </row>
    <row r="40" spans="1:14" ht="16.5" thickBot="1">
      <c r="A40" s="40">
        <v>29</v>
      </c>
      <c r="B40" s="41" t="s">
        <v>58</v>
      </c>
      <c r="C40" s="42">
        <f>SUM(C37:C39)</f>
        <v>0</v>
      </c>
      <c r="D40" s="195">
        <f>SUM(D37:D39)</f>
        <v>0</v>
      </c>
      <c r="E40" s="176">
        <f t="shared" si="1"/>
        <v>0</v>
      </c>
      <c r="F40" s="44">
        <f>SUM(F37:F39)</f>
        <v>0</v>
      </c>
      <c r="G40" s="43">
        <f>SUM(G37:G39)</f>
        <v>0</v>
      </c>
      <c r="H40" s="176">
        <f t="shared" si="2"/>
        <v>0</v>
      </c>
      <c r="I40" s="42">
        <f>SUM(I37:I39)</f>
        <v>0</v>
      </c>
      <c r="J40" s="43">
        <f>SUM(J37:J39)</f>
        <v>0</v>
      </c>
      <c r="K40" s="176">
        <f t="shared" si="3"/>
        <v>0</v>
      </c>
      <c r="L40" s="42">
        <f>SUM(L37:L39)</f>
        <v>0</v>
      </c>
      <c r="M40" s="43">
        <f>SUM(M37:M39)</f>
        <v>0</v>
      </c>
      <c r="N40" s="176">
        <f t="shared" si="4"/>
        <v>0</v>
      </c>
    </row>
    <row r="41" spans="1:14" ht="16.5" thickBot="1">
      <c r="A41" s="240" t="s">
        <v>57</v>
      </c>
      <c r="B41" s="241"/>
      <c r="C41" s="73">
        <f>C36+C40</f>
        <v>175185</v>
      </c>
      <c r="D41" s="201">
        <f>D36+D40</f>
        <v>0</v>
      </c>
      <c r="E41" s="181">
        <f t="shared" si="1"/>
        <v>175185</v>
      </c>
      <c r="F41" s="76">
        <f>F36+F40</f>
        <v>62369</v>
      </c>
      <c r="G41" s="74">
        <f>G36+G40</f>
        <v>0</v>
      </c>
      <c r="H41" s="181">
        <f t="shared" si="2"/>
        <v>62369</v>
      </c>
      <c r="I41" s="73">
        <f>I36+I40</f>
        <v>84319</v>
      </c>
      <c r="J41" s="74">
        <f>J36+J40</f>
        <v>198</v>
      </c>
      <c r="K41" s="181">
        <f t="shared" si="3"/>
        <v>84517</v>
      </c>
      <c r="L41" s="73">
        <f>L36+L40</f>
        <v>16765</v>
      </c>
      <c r="M41" s="74">
        <f>M36+M40</f>
        <v>0</v>
      </c>
      <c r="N41" s="181">
        <f t="shared" si="4"/>
        <v>16765</v>
      </c>
    </row>
    <row r="42" spans="1:14" ht="17.25" thickTop="1" thickBot="1">
      <c r="A42" s="251" t="s">
        <v>22</v>
      </c>
      <c r="B42" s="252"/>
      <c r="C42" s="77"/>
      <c r="D42" s="202"/>
      <c r="E42" s="182"/>
      <c r="F42" s="79"/>
      <c r="G42" s="78"/>
      <c r="H42" s="182"/>
      <c r="I42" s="77"/>
      <c r="J42" s="78"/>
      <c r="K42" s="182"/>
      <c r="L42" s="77"/>
      <c r="M42" s="78"/>
      <c r="N42" s="182"/>
    </row>
    <row r="43" spans="1:14" ht="15.75">
      <c r="A43" s="46">
        <v>30</v>
      </c>
      <c r="B43" s="144" t="s">
        <v>55</v>
      </c>
      <c r="C43" s="26"/>
      <c r="D43" s="196"/>
      <c r="E43" s="212">
        <f t="shared" si="1"/>
        <v>0</v>
      </c>
      <c r="F43" s="26"/>
      <c r="G43" s="49"/>
      <c r="H43" s="212">
        <f t="shared" si="2"/>
        <v>0</v>
      </c>
      <c r="I43" s="26"/>
      <c r="J43" s="49"/>
      <c r="K43" s="212">
        <f t="shared" si="3"/>
        <v>0</v>
      </c>
      <c r="L43" s="25"/>
      <c r="M43" s="49"/>
      <c r="N43" s="212">
        <f t="shared" si="4"/>
        <v>0</v>
      </c>
    </row>
    <row r="44" spans="1:14" ht="18.75" customHeight="1">
      <c r="A44" s="12">
        <v>31</v>
      </c>
      <c r="B44" s="145" t="s">
        <v>68</v>
      </c>
      <c r="C44" s="16">
        <v>11443</v>
      </c>
      <c r="D44" s="191"/>
      <c r="E44" s="213">
        <f t="shared" si="1"/>
        <v>11443</v>
      </c>
      <c r="F44" s="16"/>
      <c r="G44" s="15"/>
      <c r="H44" s="213">
        <f t="shared" si="2"/>
        <v>0</v>
      </c>
      <c r="I44" s="16"/>
      <c r="J44" s="15"/>
      <c r="K44" s="213">
        <f t="shared" si="3"/>
        <v>0</v>
      </c>
      <c r="L44" s="14"/>
      <c r="M44" s="15"/>
      <c r="N44" s="213">
        <f t="shared" si="4"/>
        <v>0</v>
      </c>
    </row>
    <row r="45" spans="1:14" ht="18.75" customHeight="1">
      <c r="A45" s="18">
        <v>32</v>
      </c>
      <c r="B45" s="169" t="s">
        <v>61</v>
      </c>
      <c r="C45" s="22"/>
      <c r="D45" s="192"/>
      <c r="E45" s="211">
        <f t="shared" si="1"/>
        <v>0</v>
      </c>
      <c r="F45" s="22"/>
      <c r="G45" s="21"/>
      <c r="H45" s="211">
        <f t="shared" si="2"/>
        <v>0</v>
      </c>
      <c r="I45" s="22"/>
      <c r="J45" s="21"/>
      <c r="K45" s="211">
        <f t="shared" si="3"/>
        <v>0</v>
      </c>
      <c r="L45" s="20"/>
      <c r="M45" s="21"/>
      <c r="N45" s="211">
        <f t="shared" si="4"/>
        <v>0</v>
      </c>
    </row>
    <row r="46" spans="1:14" ht="15.75">
      <c r="A46" s="46">
        <v>33</v>
      </c>
      <c r="B46" s="143" t="s">
        <v>23</v>
      </c>
      <c r="C46" s="26"/>
      <c r="D46" s="196"/>
      <c r="E46" s="212">
        <f t="shared" si="1"/>
        <v>0</v>
      </c>
      <c r="F46" s="26"/>
      <c r="G46" s="49"/>
      <c r="H46" s="212">
        <f t="shared" si="2"/>
        <v>0</v>
      </c>
      <c r="I46" s="26"/>
      <c r="J46" s="49"/>
      <c r="K46" s="212">
        <f t="shared" si="3"/>
        <v>0</v>
      </c>
      <c r="L46" s="25"/>
      <c r="M46" s="49"/>
      <c r="N46" s="212">
        <f t="shared" si="4"/>
        <v>0</v>
      </c>
    </row>
    <row r="47" spans="1:14" ht="31.5">
      <c r="A47" s="46">
        <v>34</v>
      </c>
      <c r="B47" s="80" t="s">
        <v>24</v>
      </c>
      <c r="C47" s="25"/>
      <c r="D47" s="192"/>
      <c r="E47" s="212">
        <f t="shared" si="1"/>
        <v>0</v>
      </c>
      <c r="F47" s="26"/>
      <c r="G47" s="21"/>
      <c r="H47" s="212">
        <f t="shared" si="2"/>
        <v>0</v>
      </c>
      <c r="I47" s="26"/>
      <c r="J47" s="21"/>
      <c r="K47" s="212">
        <f t="shared" si="3"/>
        <v>0</v>
      </c>
      <c r="L47" s="25"/>
      <c r="M47" s="21"/>
      <c r="N47" s="212">
        <f t="shared" si="4"/>
        <v>0</v>
      </c>
    </row>
    <row r="48" spans="1:14" ht="15.75">
      <c r="A48" s="46">
        <v>35</v>
      </c>
      <c r="B48" s="19" t="s">
        <v>25</v>
      </c>
      <c r="C48" s="25">
        <f>161579+854</f>
        <v>162433</v>
      </c>
      <c r="D48" s="192"/>
      <c r="E48" s="212">
        <f t="shared" si="1"/>
        <v>162433</v>
      </c>
      <c r="F48" s="26">
        <v>58408</v>
      </c>
      <c r="G48" s="21"/>
      <c r="H48" s="212">
        <f t="shared" si="2"/>
        <v>58408</v>
      </c>
      <c r="I48" s="26">
        <f>73411+300</f>
        <v>73711</v>
      </c>
      <c r="J48" s="21">
        <v>198</v>
      </c>
      <c r="K48" s="212">
        <f t="shared" si="3"/>
        <v>73909</v>
      </c>
      <c r="L48" s="25">
        <v>14286</v>
      </c>
      <c r="M48" s="21"/>
      <c r="N48" s="212">
        <f t="shared" si="4"/>
        <v>14286</v>
      </c>
    </row>
    <row r="49" spans="1:14" ht="15.75">
      <c r="A49" s="46">
        <v>36</v>
      </c>
      <c r="B49" s="19" t="s">
        <v>26</v>
      </c>
      <c r="C49" s="25"/>
      <c r="D49" s="192"/>
      <c r="E49" s="212">
        <f t="shared" si="1"/>
        <v>0</v>
      </c>
      <c r="F49" s="26"/>
      <c r="G49" s="21"/>
      <c r="H49" s="212">
        <f t="shared" si="2"/>
        <v>0</v>
      </c>
      <c r="I49" s="26"/>
      <c r="J49" s="21"/>
      <c r="K49" s="212">
        <f t="shared" si="3"/>
        <v>0</v>
      </c>
      <c r="L49" s="25"/>
      <c r="M49" s="21"/>
      <c r="N49" s="212">
        <f t="shared" si="4"/>
        <v>0</v>
      </c>
    </row>
    <row r="50" spans="1:14" ht="15.75">
      <c r="A50" s="46">
        <v>37</v>
      </c>
      <c r="B50" s="19" t="s">
        <v>27</v>
      </c>
      <c r="C50" s="25"/>
      <c r="D50" s="192"/>
      <c r="E50" s="212">
        <f t="shared" si="1"/>
        <v>0</v>
      </c>
      <c r="F50" s="26"/>
      <c r="G50" s="21"/>
      <c r="H50" s="212">
        <f t="shared" si="2"/>
        <v>0</v>
      </c>
      <c r="I50" s="26"/>
      <c r="J50" s="21"/>
      <c r="K50" s="212">
        <f t="shared" si="3"/>
        <v>0</v>
      </c>
      <c r="L50" s="25"/>
      <c r="M50" s="21"/>
      <c r="N50" s="212">
        <f t="shared" si="4"/>
        <v>0</v>
      </c>
    </row>
    <row r="51" spans="1:14" ht="15.75">
      <c r="A51" s="46">
        <v>38</v>
      </c>
      <c r="B51" s="19" t="s">
        <v>42</v>
      </c>
      <c r="C51" s="25"/>
      <c r="D51" s="192"/>
      <c r="E51" s="212">
        <f t="shared" si="1"/>
        <v>0</v>
      </c>
      <c r="F51" s="26">
        <v>2800</v>
      </c>
      <c r="G51" s="21"/>
      <c r="H51" s="212">
        <f t="shared" si="2"/>
        <v>2800</v>
      </c>
      <c r="I51" s="81"/>
      <c r="J51" s="21"/>
      <c r="K51" s="212">
        <f t="shared" si="3"/>
        <v>0</v>
      </c>
      <c r="L51" s="25"/>
      <c r="M51" s="21"/>
      <c r="N51" s="212">
        <f t="shared" si="4"/>
        <v>0</v>
      </c>
    </row>
    <row r="52" spans="1:14" ht="15.75">
      <c r="A52" s="35">
        <v>39</v>
      </c>
      <c r="B52" s="82" t="s">
        <v>28</v>
      </c>
      <c r="C52" s="83"/>
      <c r="D52" s="194"/>
      <c r="E52" s="217">
        <f t="shared" si="1"/>
        <v>0</v>
      </c>
      <c r="F52" s="84"/>
      <c r="G52" s="38"/>
      <c r="H52" s="217">
        <f t="shared" si="2"/>
        <v>0</v>
      </c>
      <c r="I52" s="86"/>
      <c r="J52" s="38"/>
      <c r="K52" s="217">
        <f t="shared" si="3"/>
        <v>0</v>
      </c>
      <c r="L52" s="83"/>
      <c r="M52" s="38"/>
      <c r="N52" s="217">
        <f t="shared" si="4"/>
        <v>0</v>
      </c>
    </row>
    <row r="53" spans="1:14" ht="15.75">
      <c r="A53" s="46">
        <v>40</v>
      </c>
      <c r="B53" s="19" t="s">
        <v>29</v>
      </c>
      <c r="C53" s="25"/>
      <c r="D53" s="192"/>
      <c r="E53" s="212">
        <f t="shared" si="1"/>
        <v>0</v>
      </c>
      <c r="F53" s="26"/>
      <c r="G53" s="21"/>
      <c r="H53" s="212">
        <f t="shared" si="2"/>
        <v>0</v>
      </c>
      <c r="I53" s="81"/>
      <c r="J53" s="21"/>
      <c r="K53" s="212">
        <f t="shared" si="3"/>
        <v>0</v>
      </c>
      <c r="L53" s="25"/>
      <c r="M53" s="21"/>
      <c r="N53" s="212">
        <f t="shared" si="4"/>
        <v>0</v>
      </c>
    </row>
    <row r="54" spans="1:14" ht="15.75">
      <c r="A54" s="46">
        <v>41</v>
      </c>
      <c r="B54" s="87" t="s">
        <v>30</v>
      </c>
      <c r="C54" s="25"/>
      <c r="D54" s="192"/>
      <c r="E54" s="212">
        <f t="shared" si="1"/>
        <v>0</v>
      </c>
      <c r="F54" s="26"/>
      <c r="G54" s="21"/>
      <c r="H54" s="212">
        <f t="shared" si="2"/>
        <v>0</v>
      </c>
      <c r="I54" s="81"/>
      <c r="J54" s="21"/>
      <c r="K54" s="212">
        <f t="shared" si="3"/>
        <v>0</v>
      </c>
      <c r="L54" s="25"/>
      <c r="M54" s="21"/>
      <c r="N54" s="212">
        <f t="shared" si="4"/>
        <v>0</v>
      </c>
    </row>
    <row r="55" spans="1:14" ht="16.5" thickBot="1">
      <c r="A55" s="12">
        <v>42</v>
      </c>
      <c r="B55" s="88" t="s">
        <v>31</v>
      </c>
      <c r="C55" s="91"/>
      <c r="D55" s="193"/>
      <c r="E55" s="174">
        <f t="shared" si="1"/>
        <v>0</v>
      </c>
      <c r="F55" s="89"/>
      <c r="G55" s="30"/>
      <c r="H55" s="174">
        <f t="shared" si="2"/>
        <v>0</v>
      </c>
      <c r="I55" s="91"/>
      <c r="J55" s="30"/>
      <c r="K55" s="174">
        <f t="shared" si="3"/>
        <v>0</v>
      </c>
      <c r="L55" s="14"/>
      <c r="M55" s="30"/>
      <c r="N55" s="174">
        <f t="shared" si="4"/>
        <v>0</v>
      </c>
    </row>
    <row r="56" spans="1:14" ht="16.5" thickBot="1">
      <c r="A56" s="40">
        <v>43</v>
      </c>
      <c r="B56" s="92" t="s">
        <v>60</v>
      </c>
      <c r="C56" s="42">
        <f>C48+C49+C50+C51+C53+C54+C55</f>
        <v>162433</v>
      </c>
      <c r="D56" s="195">
        <f>D48+D49+D50+D51+D53+D54+D55</f>
        <v>0</v>
      </c>
      <c r="E56" s="176">
        <f t="shared" si="1"/>
        <v>162433</v>
      </c>
      <c r="F56" s="44">
        <f>F48+F49+F50+F51+F53+F54+F55</f>
        <v>61208</v>
      </c>
      <c r="G56" s="43">
        <f>G48+G49+G50+G51+G53+G54+G55</f>
        <v>0</v>
      </c>
      <c r="H56" s="176">
        <f t="shared" si="2"/>
        <v>61208</v>
      </c>
      <c r="I56" s="42">
        <f>I48+I49+I50+I51+I53+I54+I55</f>
        <v>73711</v>
      </c>
      <c r="J56" s="43">
        <f>J48+J49+J50+J51+J53+J54+J55</f>
        <v>198</v>
      </c>
      <c r="K56" s="176">
        <f t="shared" si="3"/>
        <v>73909</v>
      </c>
      <c r="L56" s="42">
        <f>L48+L49+L50+L51+L53+L54+L55</f>
        <v>14286</v>
      </c>
      <c r="M56" s="43">
        <f>M48+M49+M50+M51+M53+M54+M55</f>
        <v>0</v>
      </c>
      <c r="N56" s="176">
        <f t="shared" si="4"/>
        <v>14286</v>
      </c>
    </row>
    <row r="57" spans="1:14" ht="16.5" thickBot="1">
      <c r="A57" s="12">
        <v>44</v>
      </c>
      <c r="B57" s="138" t="s">
        <v>32</v>
      </c>
      <c r="C57" s="110"/>
      <c r="D57" s="191"/>
      <c r="E57" s="183">
        <f t="shared" si="1"/>
        <v>0</v>
      </c>
      <c r="F57" s="59"/>
      <c r="G57" s="15"/>
      <c r="H57" s="183">
        <f t="shared" si="2"/>
        <v>0</v>
      </c>
      <c r="I57" s="110"/>
      <c r="J57" s="15"/>
      <c r="K57" s="183">
        <f t="shared" si="3"/>
        <v>0</v>
      </c>
      <c r="L57" s="110"/>
      <c r="M57" s="15"/>
      <c r="N57" s="183">
        <f t="shared" si="4"/>
        <v>0</v>
      </c>
    </row>
    <row r="58" spans="1:14" s="99" customFormat="1" ht="16.5" thickBot="1">
      <c r="A58" s="40">
        <v>45</v>
      </c>
      <c r="B58" s="159" t="s">
        <v>63</v>
      </c>
      <c r="C58" s="42">
        <f>SUM(C43+C44+C45+C46+C47+C56+C57)</f>
        <v>173876</v>
      </c>
      <c r="D58" s="195">
        <f>SUM(D43+D44+D45+D46+D47+D56+D57)</f>
        <v>0</v>
      </c>
      <c r="E58" s="176">
        <f t="shared" si="1"/>
        <v>173876</v>
      </c>
      <c r="F58" s="44">
        <f>SUM(F43+F44+F45+F46+F47+F56+F57)</f>
        <v>61208</v>
      </c>
      <c r="G58" s="43">
        <f>SUM(G43+G44+G45+G46+G47+G56+G57)</f>
        <v>0</v>
      </c>
      <c r="H58" s="176">
        <f t="shared" si="2"/>
        <v>61208</v>
      </c>
      <c r="I58" s="42">
        <f>SUM(I43+I44+I45+I46+I47+I56+I57)</f>
        <v>73711</v>
      </c>
      <c r="J58" s="43">
        <f>SUM(J43+J44+J45+J46+J47+J56+J57)</f>
        <v>198</v>
      </c>
      <c r="K58" s="176">
        <f t="shared" si="3"/>
        <v>73909</v>
      </c>
      <c r="L58" s="42">
        <f>SUM(L43+L44+L45+L46+L47+L56+L57)</f>
        <v>14286</v>
      </c>
      <c r="M58" s="43">
        <f>SUM(M43+M44+M45+M46+M47+M56+M57)</f>
        <v>0</v>
      </c>
      <c r="N58" s="176">
        <f t="shared" si="4"/>
        <v>14286</v>
      </c>
    </row>
    <row r="59" spans="1:14" s="99" customFormat="1" ht="15.75">
      <c r="A59" s="93">
        <v>46</v>
      </c>
      <c r="B59" s="136" t="s">
        <v>78</v>
      </c>
      <c r="C59" s="101">
        <v>1309</v>
      </c>
      <c r="D59" s="203"/>
      <c r="E59" s="218">
        <f t="shared" si="1"/>
        <v>1309</v>
      </c>
      <c r="F59" s="104">
        <v>1158</v>
      </c>
      <c r="G59" s="155"/>
      <c r="H59" s="218">
        <f t="shared" si="2"/>
        <v>1158</v>
      </c>
      <c r="I59" s="101">
        <v>10608</v>
      </c>
      <c r="J59" s="155"/>
      <c r="K59" s="218">
        <f t="shared" si="3"/>
        <v>10608</v>
      </c>
      <c r="L59" s="101">
        <v>2479</v>
      </c>
      <c r="M59" s="155"/>
      <c r="N59" s="218">
        <f t="shared" si="4"/>
        <v>2479</v>
      </c>
    </row>
    <row r="60" spans="1:14" s="99" customFormat="1" ht="15.75">
      <c r="A60" s="93">
        <v>47</v>
      </c>
      <c r="B60" s="136" t="s">
        <v>79</v>
      </c>
      <c r="C60" s="95"/>
      <c r="D60" s="204"/>
      <c r="E60" s="219">
        <f t="shared" si="1"/>
        <v>0</v>
      </c>
      <c r="F60" s="98">
        <v>3</v>
      </c>
      <c r="G60" s="96"/>
      <c r="H60" s="219">
        <f t="shared" si="2"/>
        <v>3</v>
      </c>
      <c r="I60" s="95"/>
      <c r="J60" s="96"/>
      <c r="K60" s="219">
        <f t="shared" si="3"/>
        <v>0</v>
      </c>
      <c r="L60" s="95"/>
      <c r="M60" s="96"/>
      <c r="N60" s="219">
        <f t="shared" si="4"/>
        <v>0</v>
      </c>
    </row>
    <row r="61" spans="1:14" s="99" customFormat="1" ht="15.75">
      <c r="A61" s="46">
        <v>48</v>
      </c>
      <c r="B61" s="134" t="s">
        <v>64</v>
      </c>
      <c r="C61" s="95"/>
      <c r="D61" s="204"/>
      <c r="E61" s="219">
        <f t="shared" si="1"/>
        <v>0</v>
      </c>
      <c r="F61" s="98"/>
      <c r="G61" s="96"/>
      <c r="H61" s="219">
        <f t="shared" si="2"/>
        <v>0</v>
      </c>
      <c r="I61" s="95"/>
      <c r="J61" s="96"/>
      <c r="K61" s="219">
        <f t="shared" si="3"/>
        <v>0</v>
      </c>
      <c r="L61" s="95"/>
      <c r="M61" s="96"/>
      <c r="N61" s="219">
        <f t="shared" si="4"/>
        <v>0</v>
      </c>
    </row>
    <row r="62" spans="1:14" ht="15.75">
      <c r="A62" s="46">
        <v>49</v>
      </c>
      <c r="B62" s="135" t="s">
        <v>33</v>
      </c>
      <c r="C62" s="51"/>
      <c r="D62" s="192"/>
      <c r="E62" s="173">
        <f t="shared" si="1"/>
        <v>0</v>
      </c>
      <c r="F62" s="52"/>
      <c r="G62" s="21"/>
      <c r="H62" s="173">
        <f t="shared" si="2"/>
        <v>0</v>
      </c>
      <c r="I62" s="51"/>
      <c r="J62" s="21"/>
      <c r="K62" s="173">
        <f t="shared" si="3"/>
        <v>0</v>
      </c>
      <c r="L62" s="51"/>
      <c r="M62" s="21"/>
      <c r="N62" s="173">
        <f t="shared" si="4"/>
        <v>0</v>
      </c>
    </row>
    <row r="63" spans="1:14" ht="16.5" thickBot="1">
      <c r="A63" s="146">
        <v>50</v>
      </c>
      <c r="B63" s="147" t="s">
        <v>43</v>
      </c>
      <c r="C63" s="148"/>
      <c r="D63" s="205"/>
      <c r="E63" s="187">
        <f t="shared" si="1"/>
        <v>0</v>
      </c>
      <c r="F63" s="151"/>
      <c r="G63" s="149"/>
      <c r="H63" s="187">
        <f t="shared" si="2"/>
        <v>0</v>
      </c>
      <c r="I63" s="148"/>
      <c r="J63" s="149"/>
      <c r="K63" s="187">
        <f t="shared" si="3"/>
        <v>0</v>
      </c>
      <c r="L63" s="148"/>
      <c r="M63" s="149"/>
      <c r="N63" s="187">
        <f t="shared" si="4"/>
        <v>0</v>
      </c>
    </row>
    <row r="64" spans="1:14" ht="16.5" thickBot="1">
      <c r="A64" s="100">
        <v>51</v>
      </c>
      <c r="B64" s="94" t="s">
        <v>62</v>
      </c>
      <c r="C64" s="101">
        <f>SUM(C61:C63)</f>
        <v>0</v>
      </c>
      <c r="D64" s="206">
        <f>SUM(D61:D63)</f>
        <v>0</v>
      </c>
      <c r="E64" s="218">
        <f t="shared" si="1"/>
        <v>0</v>
      </c>
      <c r="F64" s="104">
        <f>SUM(F61:F63)</f>
        <v>0</v>
      </c>
      <c r="G64" s="102">
        <f>SUM(G61:G63)</f>
        <v>0</v>
      </c>
      <c r="H64" s="218">
        <f t="shared" si="2"/>
        <v>0</v>
      </c>
      <c r="I64" s="101">
        <f>SUM(I61:I63)</f>
        <v>0</v>
      </c>
      <c r="J64" s="102">
        <f>SUM(J61:J63)</f>
        <v>0</v>
      </c>
      <c r="K64" s="218">
        <f t="shared" si="3"/>
        <v>0</v>
      </c>
      <c r="L64" s="101">
        <f>SUM(L61:L63)</f>
        <v>0</v>
      </c>
      <c r="M64" s="102">
        <f>SUM(M61:M63)</f>
        <v>0</v>
      </c>
      <c r="N64" s="218">
        <f t="shared" si="4"/>
        <v>0</v>
      </c>
    </row>
    <row r="65" spans="1:14" ht="16.5" thickBot="1">
      <c r="A65" s="249" t="s">
        <v>56</v>
      </c>
      <c r="B65" s="250"/>
      <c r="C65" s="105">
        <f>C58+C64+C59+C60</f>
        <v>175185</v>
      </c>
      <c r="D65" s="207">
        <f t="shared" ref="D65:N65" si="6">D58+D64+D59+D60</f>
        <v>0</v>
      </c>
      <c r="E65" s="189">
        <f t="shared" si="6"/>
        <v>175185</v>
      </c>
      <c r="F65" s="108">
        <f t="shared" si="6"/>
        <v>62369</v>
      </c>
      <c r="G65" s="106">
        <f t="shared" si="6"/>
        <v>0</v>
      </c>
      <c r="H65" s="189">
        <f t="shared" si="6"/>
        <v>62369</v>
      </c>
      <c r="I65" s="105">
        <f t="shared" si="6"/>
        <v>84319</v>
      </c>
      <c r="J65" s="106">
        <f t="shared" si="6"/>
        <v>198</v>
      </c>
      <c r="K65" s="189">
        <f t="shared" si="6"/>
        <v>84517</v>
      </c>
      <c r="L65" s="105">
        <f t="shared" si="6"/>
        <v>16765</v>
      </c>
      <c r="M65" s="106">
        <f t="shared" si="6"/>
        <v>0</v>
      </c>
      <c r="N65" s="189">
        <f t="shared" si="6"/>
        <v>16765</v>
      </c>
    </row>
    <row r="66" spans="1:14" ht="17.25" thickTop="1" thickBot="1">
      <c r="A66" s="247"/>
      <c r="B66" s="248"/>
      <c r="C66" s="110"/>
      <c r="D66" s="191"/>
      <c r="E66" s="183"/>
      <c r="F66" s="59"/>
      <c r="G66" s="15"/>
      <c r="H66" s="183"/>
      <c r="I66" s="110"/>
      <c r="J66" s="15"/>
      <c r="K66" s="183"/>
      <c r="L66" s="110"/>
      <c r="M66" s="15"/>
      <c r="N66" s="183"/>
    </row>
    <row r="67" spans="1:14" ht="16.5" thickBot="1">
      <c r="A67" s="124">
        <v>52</v>
      </c>
      <c r="B67" s="112" t="s">
        <v>34</v>
      </c>
      <c r="C67" s="113">
        <v>79.25</v>
      </c>
      <c r="D67" s="208"/>
      <c r="E67" s="190">
        <f t="shared" si="1"/>
        <v>79.25</v>
      </c>
      <c r="F67" s="115">
        <v>19.75</v>
      </c>
      <c r="G67" s="114"/>
      <c r="H67" s="190">
        <f t="shared" si="2"/>
        <v>19.75</v>
      </c>
      <c r="I67" s="113">
        <v>25</v>
      </c>
      <c r="J67" s="114"/>
      <c r="K67" s="190">
        <f t="shared" si="3"/>
        <v>25</v>
      </c>
      <c r="L67" s="113">
        <v>3</v>
      </c>
      <c r="M67" s="114"/>
      <c r="N67" s="190">
        <f t="shared" si="4"/>
        <v>3</v>
      </c>
    </row>
    <row r="68" spans="1:14" ht="14.25">
      <c r="A68" s="117"/>
      <c r="B68" s="117"/>
      <c r="C68" s="117"/>
      <c r="D68" s="118"/>
      <c r="E68" s="119"/>
      <c r="F68" s="117"/>
      <c r="G68" s="118"/>
      <c r="H68" s="119"/>
      <c r="I68" s="117"/>
      <c r="J68" s="118"/>
      <c r="K68" s="119"/>
      <c r="L68" s="117"/>
      <c r="M68" s="118"/>
      <c r="N68" s="119"/>
    </row>
    <row r="69" spans="1:14" ht="18">
      <c r="A69" s="120"/>
      <c r="B69" s="120"/>
      <c r="C69" s="120"/>
      <c r="D69" s="121"/>
      <c r="E69" s="122"/>
      <c r="F69" s="120"/>
      <c r="G69" s="121"/>
      <c r="H69" s="122"/>
      <c r="I69" s="120"/>
      <c r="J69" s="121"/>
      <c r="K69" s="122"/>
      <c r="L69" s="120"/>
      <c r="M69" s="121"/>
      <c r="N69" s="122"/>
    </row>
    <row r="70" spans="1:14">
      <c r="A70" s="2"/>
      <c r="B70" s="123"/>
    </row>
    <row r="71" spans="1:14">
      <c r="A71" s="2"/>
      <c r="B71" s="123"/>
    </row>
    <row r="72" spans="1:14">
      <c r="A72" s="2"/>
      <c r="B72" s="123"/>
    </row>
    <row r="73" spans="1:14">
      <c r="A73" s="2"/>
      <c r="B73" s="123"/>
    </row>
    <row r="74" spans="1:14">
      <c r="A74" s="2"/>
      <c r="B74" s="123"/>
    </row>
    <row r="75" spans="1:14">
      <c r="A75" s="2"/>
      <c r="B75" s="123"/>
    </row>
    <row r="76" spans="1:14">
      <c r="A76" s="2"/>
      <c r="B76" s="123"/>
    </row>
    <row r="77" spans="1:14">
      <c r="A77" s="2"/>
      <c r="B77" s="123"/>
    </row>
    <row r="78" spans="1:14">
      <c r="A78" s="2"/>
      <c r="B78" s="123"/>
    </row>
    <row r="79" spans="1:14">
      <c r="A79" s="2"/>
      <c r="B79" s="123"/>
    </row>
    <row r="80" spans="1:14">
      <c r="A80" s="2"/>
      <c r="B80" s="123"/>
    </row>
    <row r="81" spans="1:2">
      <c r="A81" s="2"/>
      <c r="B81" s="123"/>
    </row>
    <row r="82" spans="1:2">
      <c r="A82" s="2"/>
      <c r="B82" s="123"/>
    </row>
    <row r="83" spans="1:2">
      <c r="A83" s="2"/>
      <c r="B83" s="123"/>
    </row>
    <row r="84" spans="1:2">
      <c r="A84" s="2"/>
      <c r="B84" s="123"/>
    </row>
    <row r="85" spans="1:2">
      <c r="A85" s="2"/>
      <c r="B85" s="123"/>
    </row>
    <row r="86" spans="1:2">
      <c r="A86" s="2"/>
      <c r="B86" s="123"/>
    </row>
    <row r="87" spans="1:2">
      <c r="A87" s="2"/>
      <c r="B87" s="123"/>
    </row>
    <row r="88" spans="1:2">
      <c r="A88" s="2"/>
      <c r="B88" s="123"/>
    </row>
    <row r="89" spans="1:2">
      <c r="A89" s="2"/>
      <c r="B89" s="123"/>
    </row>
    <row r="90" spans="1:2">
      <c r="A90" s="2"/>
      <c r="B90" s="123"/>
    </row>
    <row r="91" spans="1:2">
      <c r="A91" s="2"/>
      <c r="B91" s="123"/>
    </row>
    <row r="92" spans="1:2">
      <c r="A92" s="2"/>
      <c r="B92" s="123"/>
    </row>
    <row r="93" spans="1:2">
      <c r="A93" s="2"/>
      <c r="B93" s="123"/>
    </row>
    <row r="94" spans="1:2">
      <c r="A94" s="2"/>
      <c r="B94" s="123"/>
    </row>
    <row r="95" spans="1:2">
      <c r="A95" s="2"/>
      <c r="B95" s="123"/>
    </row>
    <row r="96" spans="1:2">
      <c r="A96" s="2"/>
      <c r="B96" s="123"/>
    </row>
    <row r="97" spans="1:2">
      <c r="A97" s="2"/>
      <c r="B97" s="123"/>
    </row>
    <row r="98" spans="1:2">
      <c r="A98" s="2"/>
      <c r="B98" s="123"/>
    </row>
    <row r="99" spans="1:2">
      <c r="A99" s="2"/>
      <c r="B99" s="123"/>
    </row>
    <row r="100" spans="1:2">
      <c r="A100" s="2"/>
      <c r="B100" s="123"/>
    </row>
    <row r="101" spans="1:2">
      <c r="A101" s="2"/>
      <c r="B101" s="123"/>
    </row>
    <row r="102" spans="1:2">
      <c r="A102" s="2"/>
      <c r="B102" s="123"/>
    </row>
    <row r="103" spans="1:2">
      <c r="A103" s="2"/>
      <c r="B103" s="123"/>
    </row>
    <row r="104" spans="1:2">
      <c r="A104" s="2"/>
      <c r="B104" s="123"/>
    </row>
    <row r="105" spans="1:2">
      <c r="A105" s="2"/>
      <c r="B105" s="123"/>
    </row>
    <row r="106" spans="1:2">
      <c r="A106" s="2"/>
      <c r="B106" s="123"/>
    </row>
    <row r="107" spans="1:2">
      <c r="A107" s="2"/>
      <c r="B107" s="123"/>
    </row>
    <row r="108" spans="1:2">
      <c r="A108" s="2"/>
      <c r="B108" s="123"/>
    </row>
    <row r="109" spans="1:2">
      <c r="A109" s="2"/>
      <c r="B109" s="123"/>
    </row>
    <row r="110" spans="1:2">
      <c r="A110" s="2"/>
      <c r="B110" s="123"/>
    </row>
    <row r="111" spans="1:2">
      <c r="A111" s="2"/>
      <c r="B111" s="123"/>
    </row>
    <row r="112" spans="1:2">
      <c r="A112" s="2"/>
      <c r="B112" s="123"/>
    </row>
    <row r="113" spans="1:2">
      <c r="A113" s="2"/>
      <c r="B113" s="123"/>
    </row>
    <row r="114" spans="1:2">
      <c r="A114" s="2"/>
      <c r="B114" s="123"/>
    </row>
    <row r="115" spans="1:2">
      <c r="A115" s="2"/>
      <c r="B115" s="123"/>
    </row>
    <row r="116" spans="1:2">
      <c r="A116" s="2"/>
      <c r="B116" s="123"/>
    </row>
    <row r="117" spans="1:2">
      <c r="A117" s="2"/>
      <c r="B117" s="123"/>
    </row>
    <row r="118" spans="1:2">
      <c r="A118" s="2"/>
      <c r="B118" s="123"/>
    </row>
    <row r="119" spans="1:2">
      <c r="A119" s="2"/>
      <c r="B119" s="123"/>
    </row>
    <row r="120" spans="1:2">
      <c r="A120" s="2"/>
      <c r="B120" s="123"/>
    </row>
    <row r="121" spans="1:2">
      <c r="A121" s="2"/>
      <c r="B121" s="123"/>
    </row>
    <row r="122" spans="1:2">
      <c r="A122" s="2"/>
      <c r="B122" s="123"/>
    </row>
    <row r="123" spans="1:2">
      <c r="A123" s="2"/>
      <c r="B123" s="123"/>
    </row>
    <row r="124" spans="1:2">
      <c r="A124" s="2"/>
      <c r="B124" s="123"/>
    </row>
    <row r="125" spans="1:2">
      <c r="A125" s="2"/>
      <c r="B125" s="123"/>
    </row>
    <row r="126" spans="1:2">
      <c r="A126" s="2"/>
      <c r="B126" s="123"/>
    </row>
    <row r="127" spans="1:2">
      <c r="A127" s="2"/>
      <c r="B127" s="123"/>
    </row>
    <row r="128" spans="1:2">
      <c r="A128" s="2"/>
      <c r="B128" s="123"/>
    </row>
    <row r="129" spans="1:2">
      <c r="A129" s="2"/>
      <c r="B129" s="123"/>
    </row>
    <row r="130" spans="1:2">
      <c r="A130" s="2"/>
      <c r="B130" s="123"/>
    </row>
    <row r="131" spans="1:2">
      <c r="A131" s="2"/>
      <c r="B131" s="123"/>
    </row>
    <row r="132" spans="1:2">
      <c r="A132" s="2"/>
      <c r="B132" s="123"/>
    </row>
    <row r="133" spans="1:2">
      <c r="A133" s="2"/>
      <c r="B133" s="123"/>
    </row>
    <row r="134" spans="1:2">
      <c r="A134" s="2"/>
      <c r="B134" s="123"/>
    </row>
    <row r="135" spans="1:2">
      <c r="A135" s="2"/>
      <c r="B135" s="123"/>
    </row>
    <row r="136" spans="1:2">
      <c r="A136" s="2"/>
      <c r="B136" s="123"/>
    </row>
    <row r="137" spans="1:2">
      <c r="A137" s="2"/>
      <c r="B137" s="123"/>
    </row>
    <row r="138" spans="1:2">
      <c r="A138" s="2"/>
      <c r="B138" s="123"/>
    </row>
    <row r="139" spans="1:2">
      <c r="A139" s="2"/>
      <c r="B139" s="123"/>
    </row>
    <row r="140" spans="1:2">
      <c r="A140" s="2"/>
      <c r="B140" s="123"/>
    </row>
    <row r="141" spans="1:2">
      <c r="A141" s="2"/>
      <c r="B141" s="123"/>
    </row>
    <row r="142" spans="1:2">
      <c r="A142" s="2"/>
      <c r="B142" s="123"/>
    </row>
    <row r="143" spans="1:2">
      <c r="A143" s="2"/>
      <c r="B143" s="123"/>
    </row>
    <row r="144" spans="1:2">
      <c r="A144" s="2"/>
      <c r="B144" s="123"/>
    </row>
    <row r="145" spans="1:2">
      <c r="A145" s="2"/>
      <c r="B145" s="123"/>
    </row>
    <row r="146" spans="1:2">
      <c r="A146" s="2"/>
      <c r="B146" s="123"/>
    </row>
    <row r="147" spans="1:2">
      <c r="A147" s="2"/>
      <c r="B147" s="123"/>
    </row>
    <row r="148" spans="1:2">
      <c r="A148" s="2"/>
      <c r="B148" s="123"/>
    </row>
    <row r="149" spans="1:2">
      <c r="A149" s="2"/>
      <c r="B149" s="123"/>
    </row>
    <row r="150" spans="1:2">
      <c r="A150" s="2"/>
      <c r="B150" s="123"/>
    </row>
    <row r="151" spans="1:2">
      <c r="A151" s="2"/>
      <c r="B151" s="123"/>
    </row>
    <row r="152" spans="1:2">
      <c r="A152" s="2"/>
      <c r="B152" s="123"/>
    </row>
    <row r="153" spans="1:2">
      <c r="A153" s="2"/>
      <c r="B153" s="123"/>
    </row>
    <row r="154" spans="1:2">
      <c r="A154" s="2"/>
      <c r="B154" s="123"/>
    </row>
    <row r="155" spans="1:2">
      <c r="A155" s="2"/>
      <c r="B155" s="123"/>
    </row>
    <row r="156" spans="1:2">
      <c r="A156" s="2"/>
      <c r="B156" s="123"/>
    </row>
    <row r="157" spans="1:2">
      <c r="A157" s="2"/>
      <c r="B157" s="123"/>
    </row>
    <row r="158" spans="1:2">
      <c r="A158" s="2"/>
      <c r="B158" s="123"/>
    </row>
    <row r="159" spans="1:2">
      <c r="A159" s="2"/>
      <c r="B159" s="123"/>
    </row>
    <row r="160" spans="1:2">
      <c r="A160" s="2"/>
      <c r="B160" s="123"/>
    </row>
    <row r="161" spans="1:2">
      <c r="A161" s="2"/>
      <c r="B161" s="123"/>
    </row>
    <row r="162" spans="1:2">
      <c r="A162" s="2"/>
      <c r="B162" s="123"/>
    </row>
    <row r="163" spans="1:2">
      <c r="A163" s="2"/>
      <c r="B163" s="123"/>
    </row>
    <row r="164" spans="1:2">
      <c r="A164" s="2"/>
      <c r="B164" s="123"/>
    </row>
    <row r="165" spans="1:2">
      <c r="A165" s="2"/>
      <c r="B165" s="123"/>
    </row>
    <row r="166" spans="1:2">
      <c r="A166" s="2"/>
      <c r="B166" s="123"/>
    </row>
    <row r="167" spans="1:2">
      <c r="A167" s="2"/>
      <c r="B167" s="123"/>
    </row>
    <row r="168" spans="1:2">
      <c r="A168" s="2"/>
      <c r="B168" s="123"/>
    </row>
    <row r="169" spans="1:2">
      <c r="A169" s="2"/>
      <c r="B169" s="123"/>
    </row>
    <row r="170" spans="1:2">
      <c r="A170" s="2"/>
      <c r="B170" s="123"/>
    </row>
    <row r="171" spans="1:2">
      <c r="A171" s="2"/>
      <c r="B171" s="123"/>
    </row>
    <row r="172" spans="1:2">
      <c r="A172" s="2"/>
      <c r="B172" s="123"/>
    </row>
    <row r="173" spans="1:2">
      <c r="A173" s="2"/>
      <c r="B173" s="123"/>
    </row>
    <row r="174" spans="1:2">
      <c r="A174" s="2"/>
      <c r="B174" s="123"/>
    </row>
    <row r="175" spans="1:2">
      <c r="A175" s="2"/>
      <c r="B175" s="123"/>
    </row>
    <row r="176" spans="1:2">
      <c r="A176" s="2"/>
      <c r="B176" s="123"/>
    </row>
    <row r="177" spans="1:2">
      <c r="A177" s="2"/>
      <c r="B177" s="123"/>
    </row>
    <row r="178" spans="1:2">
      <c r="A178" s="2"/>
      <c r="B178" s="123"/>
    </row>
    <row r="179" spans="1:2">
      <c r="A179" s="2"/>
      <c r="B179" s="123"/>
    </row>
    <row r="180" spans="1:2">
      <c r="A180" s="2"/>
      <c r="B180" s="123"/>
    </row>
    <row r="181" spans="1:2">
      <c r="A181" s="2"/>
      <c r="B181" s="123"/>
    </row>
    <row r="182" spans="1:2">
      <c r="A182" s="2"/>
      <c r="B182" s="123"/>
    </row>
    <row r="183" spans="1:2">
      <c r="A183" s="2"/>
      <c r="B183" s="123"/>
    </row>
    <row r="184" spans="1:2">
      <c r="A184" s="2"/>
      <c r="B184" s="123"/>
    </row>
    <row r="185" spans="1:2">
      <c r="A185" s="2"/>
      <c r="B185" s="123"/>
    </row>
    <row r="186" spans="1:2">
      <c r="A186" s="2"/>
      <c r="B186" s="123"/>
    </row>
    <row r="187" spans="1:2">
      <c r="A187" s="2"/>
      <c r="B187" s="123"/>
    </row>
    <row r="188" spans="1:2">
      <c r="A188" s="2"/>
      <c r="B188" s="123"/>
    </row>
    <row r="189" spans="1:2">
      <c r="A189" s="2"/>
      <c r="B189" s="123"/>
    </row>
    <row r="190" spans="1:2">
      <c r="A190" s="2"/>
      <c r="B190" s="123"/>
    </row>
    <row r="191" spans="1:2">
      <c r="A191" s="2"/>
      <c r="B191" s="123"/>
    </row>
    <row r="192" spans="1:2">
      <c r="A192" s="2"/>
      <c r="B192" s="123"/>
    </row>
    <row r="193" spans="1:2">
      <c r="A193" s="2"/>
      <c r="B193" s="123"/>
    </row>
    <row r="194" spans="1:2">
      <c r="A194" s="2"/>
      <c r="B194" s="123"/>
    </row>
    <row r="195" spans="1:2">
      <c r="A195" s="2"/>
      <c r="B195" s="123"/>
    </row>
    <row r="196" spans="1:2">
      <c r="A196" s="2"/>
      <c r="B196" s="123"/>
    </row>
    <row r="197" spans="1:2">
      <c r="A197" s="2"/>
      <c r="B197" s="123"/>
    </row>
    <row r="198" spans="1:2">
      <c r="A198" s="2"/>
      <c r="B198" s="123"/>
    </row>
    <row r="199" spans="1:2">
      <c r="A199" s="2"/>
      <c r="B199" s="123"/>
    </row>
    <row r="200" spans="1:2">
      <c r="A200" s="2"/>
      <c r="B200" s="123"/>
    </row>
    <row r="201" spans="1:2">
      <c r="A201" s="2"/>
      <c r="B201" s="123"/>
    </row>
    <row r="202" spans="1:2">
      <c r="A202" s="2"/>
      <c r="B202" s="123"/>
    </row>
    <row r="203" spans="1:2">
      <c r="A203" s="2"/>
      <c r="B203" s="123"/>
    </row>
    <row r="204" spans="1:2">
      <c r="A204" s="2"/>
      <c r="B204" s="123"/>
    </row>
    <row r="205" spans="1:2">
      <c r="A205" s="2"/>
      <c r="B205" s="123"/>
    </row>
    <row r="206" spans="1:2">
      <c r="A206" s="2"/>
      <c r="B206" s="123"/>
    </row>
    <row r="207" spans="1:2">
      <c r="A207" s="2"/>
      <c r="B207" s="123"/>
    </row>
    <row r="208" spans="1:2">
      <c r="A208" s="2"/>
      <c r="B208" s="123"/>
    </row>
    <row r="209" spans="1:2">
      <c r="A209" s="2"/>
      <c r="B209" s="123"/>
    </row>
    <row r="210" spans="1:2">
      <c r="A210" s="2"/>
      <c r="B210" s="123"/>
    </row>
    <row r="211" spans="1:2">
      <c r="A211" s="2"/>
      <c r="B211" s="123"/>
    </row>
    <row r="212" spans="1:2">
      <c r="A212" s="2"/>
      <c r="B212" s="123"/>
    </row>
    <row r="213" spans="1:2">
      <c r="A213" s="2"/>
      <c r="B213" s="123"/>
    </row>
    <row r="214" spans="1:2">
      <c r="A214" s="2"/>
      <c r="B214" s="123"/>
    </row>
    <row r="215" spans="1:2">
      <c r="A215" s="2"/>
      <c r="B215" s="123"/>
    </row>
    <row r="216" spans="1:2">
      <c r="A216" s="2"/>
      <c r="B216" s="123"/>
    </row>
    <row r="217" spans="1:2">
      <c r="A217" s="2"/>
      <c r="B217" s="123"/>
    </row>
    <row r="218" spans="1:2">
      <c r="A218" s="2"/>
      <c r="B218" s="123"/>
    </row>
    <row r="219" spans="1:2">
      <c r="A219" s="2"/>
      <c r="B219" s="123"/>
    </row>
    <row r="220" spans="1:2">
      <c r="A220" s="2"/>
      <c r="B220" s="123"/>
    </row>
    <row r="221" spans="1:2">
      <c r="A221" s="2"/>
      <c r="B221" s="123"/>
    </row>
    <row r="222" spans="1:2">
      <c r="A222" s="2"/>
      <c r="B222" s="123"/>
    </row>
    <row r="223" spans="1:2">
      <c r="A223" s="2"/>
      <c r="B223" s="123"/>
    </row>
    <row r="224" spans="1:2">
      <c r="A224" s="2"/>
      <c r="B224" s="123"/>
    </row>
    <row r="225" spans="1:2">
      <c r="A225" s="2"/>
      <c r="B225" s="123"/>
    </row>
    <row r="226" spans="1:2">
      <c r="A226" s="2"/>
      <c r="B226" s="123"/>
    </row>
    <row r="227" spans="1:2">
      <c r="A227" s="2"/>
      <c r="B227" s="123"/>
    </row>
    <row r="228" spans="1:2">
      <c r="A228" s="2"/>
      <c r="B228" s="123"/>
    </row>
    <row r="229" spans="1:2">
      <c r="A229" s="2"/>
      <c r="B229" s="123"/>
    </row>
    <row r="230" spans="1:2">
      <c r="A230" s="2"/>
      <c r="B230" s="123"/>
    </row>
    <row r="231" spans="1:2">
      <c r="A231" s="2"/>
      <c r="B231" s="123"/>
    </row>
    <row r="232" spans="1:2">
      <c r="A232" s="2"/>
      <c r="B232" s="123"/>
    </row>
    <row r="233" spans="1:2">
      <c r="A233" s="2"/>
      <c r="B233" s="123"/>
    </row>
    <row r="234" spans="1:2">
      <c r="A234" s="2"/>
      <c r="B234" s="123"/>
    </row>
    <row r="235" spans="1:2">
      <c r="A235" s="2"/>
      <c r="B235" s="123"/>
    </row>
    <row r="236" spans="1:2">
      <c r="A236" s="2"/>
      <c r="B236" s="123"/>
    </row>
    <row r="237" spans="1:2">
      <c r="A237" s="2"/>
      <c r="B237" s="123"/>
    </row>
    <row r="238" spans="1:2">
      <c r="A238" s="2"/>
      <c r="B238" s="123"/>
    </row>
    <row r="239" spans="1:2">
      <c r="A239" s="2"/>
      <c r="B239" s="123"/>
    </row>
    <row r="240" spans="1:2">
      <c r="A240" s="2"/>
      <c r="B240" s="123"/>
    </row>
    <row r="241" spans="1:2">
      <c r="A241" s="2"/>
      <c r="B241" s="123"/>
    </row>
    <row r="242" spans="1:2">
      <c r="A242" s="2"/>
      <c r="B242" s="123"/>
    </row>
    <row r="243" spans="1:2">
      <c r="A243" s="2"/>
      <c r="B243" s="123"/>
    </row>
    <row r="244" spans="1:2">
      <c r="A244" s="2"/>
      <c r="B244" s="123"/>
    </row>
    <row r="245" spans="1:2">
      <c r="A245" s="2"/>
      <c r="B245" s="123"/>
    </row>
    <row r="246" spans="1:2">
      <c r="A246" s="2"/>
      <c r="B246" s="123"/>
    </row>
    <row r="247" spans="1:2">
      <c r="A247" s="2"/>
      <c r="B247" s="123"/>
    </row>
    <row r="248" spans="1:2">
      <c r="A248" s="2"/>
      <c r="B248" s="123"/>
    </row>
    <row r="249" spans="1:2">
      <c r="A249" s="2"/>
      <c r="B249" s="123"/>
    </row>
    <row r="250" spans="1:2">
      <c r="A250" s="2"/>
      <c r="B250" s="123"/>
    </row>
    <row r="251" spans="1:2">
      <c r="A251" s="2"/>
      <c r="B251" s="123"/>
    </row>
    <row r="252" spans="1:2">
      <c r="A252" s="2"/>
      <c r="B252" s="123"/>
    </row>
    <row r="253" spans="1:2">
      <c r="A253" s="2"/>
      <c r="B253" s="123"/>
    </row>
    <row r="254" spans="1:2">
      <c r="A254" s="2"/>
      <c r="B254" s="123"/>
    </row>
    <row r="255" spans="1:2">
      <c r="A255" s="2"/>
      <c r="B255" s="123"/>
    </row>
    <row r="256" spans="1:2">
      <c r="A256" s="2"/>
      <c r="B256" s="123"/>
    </row>
    <row r="257" spans="1:2">
      <c r="A257" s="2"/>
      <c r="B257" s="123"/>
    </row>
    <row r="258" spans="1:2">
      <c r="A258" s="2"/>
      <c r="B258" s="123"/>
    </row>
    <row r="259" spans="1:2">
      <c r="A259" s="2"/>
      <c r="B259" s="123"/>
    </row>
    <row r="260" spans="1:2">
      <c r="A260" s="2"/>
      <c r="B260" s="123"/>
    </row>
    <row r="261" spans="1:2">
      <c r="A261" s="2"/>
      <c r="B261" s="123"/>
    </row>
    <row r="262" spans="1:2">
      <c r="A262" s="2"/>
      <c r="B262" s="123"/>
    </row>
    <row r="263" spans="1:2">
      <c r="A263" s="2"/>
      <c r="B263" s="123"/>
    </row>
    <row r="264" spans="1:2">
      <c r="A264" s="2"/>
      <c r="B264" s="123"/>
    </row>
    <row r="265" spans="1:2">
      <c r="A265" s="2"/>
      <c r="B265" s="123"/>
    </row>
    <row r="266" spans="1:2">
      <c r="A266" s="2"/>
      <c r="B266" s="123"/>
    </row>
    <row r="267" spans="1:2">
      <c r="A267" s="2"/>
      <c r="B267" s="123"/>
    </row>
    <row r="268" spans="1:2">
      <c r="A268" s="2"/>
      <c r="B268" s="123"/>
    </row>
    <row r="269" spans="1:2">
      <c r="A269" s="2"/>
      <c r="B269" s="123"/>
    </row>
    <row r="270" spans="1:2">
      <c r="A270" s="2"/>
      <c r="B270" s="123"/>
    </row>
    <row r="271" spans="1:2">
      <c r="A271" s="2"/>
      <c r="B271" s="123"/>
    </row>
    <row r="272" spans="1:2">
      <c r="A272" s="2"/>
      <c r="B272" s="123"/>
    </row>
    <row r="273" spans="1:2">
      <c r="A273" s="2"/>
      <c r="B273" s="123"/>
    </row>
    <row r="274" spans="1:2">
      <c r="A274" s="2"/>
      <c r="B274" s="123"/>
    </row>
    <row r="275" spans="1:2">
      <c r="A275" s="2"/>
      <c r="B275" s="123"/>
    </row>
    <row r="276" spans="1:2">
      <c r="A276" s="2"/>
      <c r="B276" s="123"/>
    </row>
  </sheetData>
  <mergeCells count="28">
    <mergeCell ref="C7:E8"/>
    <mergeCell ref="J9:J10"/>
    <mergeCell ref="I9:I10"/>
    <mergeCell ref="J1:N1"/>
    <mergeCell ref="L6:N6"/>
    <mergeCell ref="L7:N8"/>
    <mergeCell ref="L9:L10"/>
    <mergeCell ref="M9:M10"/>
    <mergeCell ref="N9:N10"/>
    <mergeCell ref="I6:K6"/>
    <mergeCell ref="K9:K10"/>
    <mergeCell ref="I7:K8"/>
    <mergeCell ref="A66:B66"/>
    <mergeCell ref="H9:H10"/>
    <mergeCell ref="A11:B11"/>
    <mergeCell ref="A41:B41"/>
    <mergeCell ref="A6:A10"/>
    <mergeCell ref="B6:B10"/>
    <mergeCell ref="C6:E6"/>
    <mergeCell ref="F6:H6"/>
    <mergeCell ref="F7:H8"/>
    <mergeCell ref="C9:C10"/>
    <mergeCell ref="A42:B42"/>
    <mergeCell ref="A65:B65"/>
    <mergeCell ref="D9:D10"/>
    <mergeCell ref="E9:E10"/>
    <mergeCell ref="F9:F10"/>
    <mergeCell ref="G9:G10"/>
  </mergeCells>
  <phoneticPr fontId="11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76"/>
  <sheetViews>
    <sheetView tabSelected="1" view="pageBreakPreview" zoomScale="80" zoomScaleNormal="75" zoomScaleSheetLayoutView="80" workbookViewId="0">
      <pane xSplit="2" ySplit="11" topLeftCell="G12" activePane="bottomRight" state="frozen"/>
      <selection activeCell="A2" sqref="A2:T3"/>
      <selection pane="topRight" activeCell="A2" sqref="A2:T3"/>
      <selection pane="bottomLeft" activeCell="A2" sqref="A2:T3"/>
      <selection pane="bottomRight" activeCell="G2" sqref="G2"/>
    </sheetView>
  </sheetViews>
  <sheetFormatPr defaultColWidth="16.7109375" defaultRowHeight="12.75"/>
  <cols>
    <col min="1" max="1" width="11.7109375" style="1" bestFit="1" customWidth="1"/>
    <col min="2" max="2" width="107.85546875" style="1" customWidth="1"/>
    <col min="3" max="3" width="16.7109375" style="1" customWidth="1"/>
    <col min="4" max="4" width="14" style="1" customWidth="1"/>
    <col min="5" max="5" width="14.5703125" style="7" customWidth="1"/>
    <col min="6" max="6" width="14.42578125" style="1" customWidth="1"/>
    <col min="7" max="7" width="14" style="1" customWidth="1"/>
    <col min="8" max="8" width="15.5703125" style="7" customWidth="1"/>
    <col min="9" max="9" width="14.42578125" style="1" customWidth="1"/>
    <col min="10" max="10" width="14" style="1" customWidth="1"/>
    <col min="11" max="11" width="14" style="7" customWidth="1"/>
    <col min="12" max="230" width="9.140625" style="1" customWidth="1"/>
    <col min="231" max="231" width="11.7109375" style="1" bestFit="1" customWidth="1"/>
    <col min="232" max="232" width="93.140625" style="1" bestFit="1" customWidth="1"/>
    <col min="233" max="16384" width="16.7109375" style="1"/>
  </cols>
  <sheetData>
    <row r="1" spans="1:11" ht="15">
      <c r="B1" s="2"/>
      <c r="D1" s="3"/>
      <c r="E1" s="5"/>
      <c r="F1" s="5"/>
      <c r="G1" s="246" t="s">
        <v>97</v>
      </c>
      <c r="H1" s="246"/>
      <c r="I1" s="246"/>
      <c r="J1" s="246"/>
      <c r="K1" s="246"/>
    </row>
    <row r="2" spans="1:11">
      <c r="B2" s="2"/>
      <c r="D2" s="3"/>
      <c r="E2" s="4"/>
      <c r="G2" s="3"/>
      <c r="H2" s="4"/>
      <c r="J2" s="3"/>
      <c r="K2" s="4" t="s">
        <v>92</v>
      </c>
    </row>
    <row r="3" spans="1:11">
      <c r="B3" s="2"/>
      <c r="D3" s="3"/>
      <c r="E3" s="4"/>
      <c r="G3" s="3"/>
      <c r="H3" s="4"/>
      <c r="J3" s="3"/>
      <c r="K3" s="4" t="s">
        <v>93</v>
      </c>
    </row>
    <row r="4" spans="1:11">
      <c r="B4" s="2"/>
      <c r="D4" s="3"/>
      <c r="E4" s="4"/>
      <c r="G4" s="3"/>
      <c r="H4" s="4"/>
      <c r="J4" s="3"/>
      <c r="K4" s="4"/>
    </row>
    <row r="5" spans="1:11" ht="13.5" thickBot="1">
      <c r="A5" s="6"/>
      <c r="B5" s="2"/>
      <c r="K5" s="221" t="s">
        <v>91</v>
      </c>
    </row>
    <row r="6" spans="1:11" ht="16.5" thickBot="1">
      <c r="A6" s="253" t="s">
        <v>0</v>
      </c>
      <c r="B6" s="256" t="s">
        <v>1</v>
      </c>
      <c r="C6" s="228" t="s">
        <v>87</v>
      </c>
      <c r="D6" s="229"/>
      <c r="E6" s="230"/>
      <c r="F6" s="229" t="s">
        <v>88</v>
      </c>
      <c r="G6" s="229"/>
      <c r="H6" s="230"/>
      <c r="I6" s="228" t="s">
        <v>48</v>
      </c>
      <c r="J6" s="229"/>
      <c r="K6" s="230"/>
    </row>
    <row r="7" spans="1:11" ht="13.5" customHeight="1">
      <c r="A7" s="254"/>
      <c r="B7" s="257"/>
      <c r="C7" s="231" t="s">
        <v>49</v>
      </c>
      <c r="D7" s="232"/>
      <c r="E7" s="233"/>
      <c r="F7" s="239" t="s">
        <v>50</v>
      </c>
      <c r="G7" s="232"/>
      <c r="H7" s="233"/>
      <c r="I7" s="231" t="s">
        <v>85</v>
      </c>
      <c r="J7" s="232"/>
      <c r="K7" s="233"/>
    </row>
    <row r="8" spans="1:11" ht="27" customHeight="1" thickBot="1">
      <c r="A8" s="254"/>
      <c r="B8" s="257"/>
      <c r="C8" s="234"/>
      <c r="D8" s="235"/>
      <c r="E8" s="236"/>
      <c r="F8" s="235"/>
      <c r="G8" s="235"/>
      <c r="H8" s="236"/>
      <c r="I8" s="234"/>
      <c r="J8" s="235"/>
      <c r="K8" s="236"/>
    </row>
    <row r="9" spans="1:11" ht="20.25" customHeight="1">
      <c r="A9" s="254"/>
      <c r="B9" s="257"/>
      <c r="C9" s="224" t="s">
        <v>94</v>
      </c>
      <c r="D9" s="226" t="s">
        <v>89</v>
      </c>
      <c r="E9" s="244" t="s">
        <v>90</v>
      </c>
      <c r="F9" s="224" t="s">
        <v>94</v>
      </c>
      <c r="G9" s="226" t="s">
        <v>89</v>
      </c>
      <c r="H9" s="244" t="s">
        <v>90</v>
      </c>
      <c r="I9" s="224" t="s">
        <v>94</v>
      </c>
      <c r="J9" s="226" t="s">
        <v>89</v>
      </c>
      <c r="K9" s="244" t="s">
        <v>90</v>
      </c>
    </row>
    <row r="10" spans="1:11" ht="43.5" customHeight="1" thickBot="1">
      <c r="A10" s="255"/>
      <c r="B10" s="258"/>
      <c r="C10" s="225"/>
      <c r="D10" s="227"/>
      <c r="E10" s="245"/>
      <c r="F10" s="225"/>
      <c r="G10" s="227"/>
      <c r="H10" s="245"/>
      <c r="I10" s="225"/>
      <c r="J10" s="227"/>
      <c r="K10" s="245"/>
    </row>
    <row r="11" spans="1:11" ht="16.5" thickBot="1">
      <c r="A11" s="259" t="s">
        <v>2</v>
      </c>
      <c r="B11" s="260"/>
      <c r="C11" s="8">
        <v>31</v>
      </c>
      <c r="D11" s="9">
        <f>C11+1</f>
        <v>32</v>
      </c>
      <c r="E11" s="10">
        <f t="shared" ref="E11:K11" si="0">D11+1</f>
        <v>33</v>
      </c>
      <c r="F11" s="11">
        <f t="shared" si="0"/>
        <v>34</v>
      </c>
      <c r="G11" s="9">
        <f t="shared" si="0"/>
        <v>35</v>
      </c>
      <c r="H11" s="10">
        <f t="shared" si="0"/>
        <v>36</v>
      </c>
      <c r="I11" s="8">
        <f t="shared" si="0"/>
        <v>37</v>
      </c>
      <c r="J11" s="9">
        <f t="shared" si="0"/>
        <v>38</v>
      </c>
      <c r="K11" s="10">
        <f t="shared" si="0"/>
        <v>39</v>
      </c>
    </row>
    <row r="12" spans="1:11" ht="15.75">
      <c r="A12" s="12">
        <v>1</v>
      </c>
      <c r="B12" s="138" t="s">
        <v>3</v>
      </c>
      <c r="C12" s="14">
        <f>SUM(SZOGYESZ!C12+SZOGYESZ!F12+SZOGYESZ!I12+SZOGYESZ!L12)</f>
        <v>207426</v>
      </c>
      <c r="D12" s="15">
        <f>SUM(SZOGYESZ!D12+SZOGYESZ!G12+SZOGYESZ!J12+SZOGYESZ!M12)</f>
        <v>0</v>
      </c>
      <c r="E12" s="210">
        <f>SUM(SZOGYESZ!E12+SZOGYESZ!H12+SZOGYESZ!K12+SZOGYESZ!N12)</f>
        <v>207426</v>
      </c>
      <c r="F12" s="16">
        <f>106237-659</f>
        <v>105578</v>
      </c>
      <c r="G12" s="15"/>
      <c r="H12" s="210">
        <f>F12+G12</f>
        <v>105578</v>
      </c>
      <c r="I12" s="16">
        <f>SUM(ERISZ1!R13+'SZOGYESZ+ERESZ+ERISZ'!C12+'SZOGYESZ+ERESZ+ERISZ'!F12)</f>
        <v>616345</v>
      </c>
      <c r="J12" s="15">
        <f>SUM(ERISZ1!S13+'SZOGYESZ+ERESZ+ERISZ'!D12+'SZOGYESZ+ERESZ+ERISZ'!G12)</f>
        <v>0</v>
      </c>
      <c r="K12" s="210">
        <f>SUM(ERISZ1!T13+'SZOGYESZ+ERESZ+ERISZ'!E12+'SZOGYESZ+ERESZ+ERISZ'!H12)</f>
        <v>616345</v>
      </c>
    </row>
    <row r="13" spans="1:11" ht="15.75">
      <c r="A13" s="18">
        <v>2</v>
      </c>
      <c r="B13" s="135" t="s">
        <v>4</v>
      </c>
      <c r="C13" s="20">
        <f>SUM(SZOGYESZ!C13+SZOGYESZ!F13+SZOGYESZ!I13+SZOGYESZ!L13)</f>
        <v>52338</v>
      </c>
      <c r="D13" s="21">
        <f>SUM(SZOGYESZ!D13+SZOGYESZ!G13+SZOGYESZ!J13+SZOGYESZ!M13)</f>
        <v>0</v>
      </c>
      <c r="E13" s="211">
        <f>SUM(SZOGYESZ!E13+SZOGYESZ!H13+SZOGYESZ!K13+SZOGYESZ!N13)</f>
        <v>52338</v>
      </c>
      <c r="F13" s="22">
        <f>31999-290</f>
        <v>31709</v>
      </c>
      <c r="G13" s="21"/>
      <c r="H13" s="211">
        <f t="shared" ref="H13:H67" si="1">F13+G13</f>
        <v>31709</v>
      </c>
      <c r="I13" s="22">
        <f>SUM(ERISZ1!R14+'SZOGYESZ+ERESZ+ERISZ'!C13+'SZOGYESZ+ERESZ+ERISZ'!F13)</f>
        <v>163155</v>
      </c>
      <c r="J13" s="21">
        <f>SUM(ERISZ1!S14+'SZOGYESZ+ERESZ+ERISZ'!D13+'SZOGYESZ+ERESZ+ERISZ'!G13)</f>
        <v>0</v>
      </c>
      <c r="K13" s="211">
        <f>SUM(ERISZ1!T14+'SZOGYESZ+ERESZ+ERISZ'!E13+'SZOGYESZ+ERESZ+ERISZ'!H13)</f>
        <v>163155</v>
      </c>
    </row>
    <row r="14" spans="1:11" ht="15.75">
      <c r="A14" s="18">
        <v>3</v>
      </c>
      <c r="B14" s="135" t="s">
        <v>70</v>
      </c>
      <c r="C14" s="25">
        <f>SUM(SZOGYESZ!C14+SZOGYESZ!F14+SZOGYESZ!I14+SZOGYESZ!L14)</f>
        <v>64566</v>
      </c>
      <c r="D14" s="21">
        <f>SUM(SZOGYESZ!D14+SZOGYESZ!G14+SZOGYESZ!J14+SZOGYESZ!M14)</f>
        <v>0</v>
      </c>
      <c r="E14" s="212">
        <f>SUM(SZOGYESZ!E14+SZOGYESZ!H14+SZOGYESZ!K14+SZOGYESZ!N14)</f>
        <v>64566</v>
      </c>
      <c r="F14" s="26">
        <v>94044</v>
      </c>
      <c r="G14" s="21"/>
      <c r="H14" s="212">
        <f t="shared" si="1"/>
        <v>94044</v>
      </c>
      <c r="I14" s="26">
        <f>SUM(ERISZ1!R15+'SZOGYESZ+ERESZ+ERISZ'!C14+'SZOGYESZ+ERESZ+ERISZ'!F14)</f>
        <v>405894</v>
      </c>
      <c r="J14" s="21">
        <f>SUM(ERISZ1!S15+'SZOGYESZ+ERESZ+ERISZ'!D14+'SZOGYESZ+ERESZ+ERISZ'!G14)</f>
        <v>0</v>
      </c>
      <c r="K14" s="212">
        <f>SUM(ERISZ1!T15+'SZOGYESZ+ERESZ+ERISZ'!E14+'SZOGYESZ+ERESZ+ERISZ'!H14)</f>
        <v>405894</v>
      </c>
    </row>
    <row r="15" spans="1:11" ht="15.75">
      <c r="A15" s="28">
        <v>4</v>
      </c>
      <c r="B15" s="137" t="s">
        <v>71</v>
      </c>
      <c r="C15" s="14">
        <f>SUM(SZOGYESZ!C15+SZOGYESZ!F15+SZOGYESZ!I15+SZOGYESZ!L15)</f>
        <v>1902</v>
      </c>
      <c r="D15" s="30">
        <f>SUM(SZOGYESZ!D15+SZOGYESZ!G15+SZOGYESZ!J15+SZOGYESZ!M15)</f>
        <v>0</v>
      </c>
      <c r="E15" s="213">
        <f>SUM(SZOGYESZ!E15+SZOGYESZ!H15+SZOGYESZ!K15+SZOGYESZ!N15)</f>
        <v>1902</v>
      </c>
      <c r="F15" s="16">
        <f>1624+79</f>
        <v>1703</v>
      </c>
      <c r="G15" s="30"/>
      <c r="H15" s="213">
        <f t="shared" si="1"/>
        <v>1703</v>
      </c>
      <c r="I15" s="16">
        <f>SUM(ERISZ1!R16+'SZOGYESZ+ERESZ+ERISZ'!C15+'SZOGYESZ+ERESZ+ERISZ'!F15)</f>
        <v>18216</v>
      </c>
      <c r="J15" s="30">
        <f>SUM(ERISZ1!S16+'SZOGYESZ+ERESZ+ERISZ'!D15+'SZOGYESZ+ERESZ+ERISZ'!G15)</f>
        <v>0</v>
      </c>
      <c r="K15" s="213">
        <f>SUM(ERISZ1!T16+'SZOGYESZ+ERESZ+ERISZ'!E15+'SZOGYESZ+ERESZ+ERISZ'!H15)</f>
        <v>18216</v>
      </c>
    </row>
    <row r="16" spans="1:11" ht="15.75">
      <c r="A16" s="18">
        <v>5</v>
      </c>
      <c r="B16" s="137" t="s">
        <v>5</v>
      </c>
      <c r="C16" s="32">
        <f>SUM(SZOGYESZ!C16+SZOGYESZ!F16+SZOGYESZ!I16+SZOGYESZ!L16)</f>
        <v>66468</v>
      </c>
      <c r="D16" s="30">
        <f>SUM(SZOGYESZ!D16+SZOGYESZ!G16+SZOGYESZ!J16+SZOGYESZ!M16)</f>
        <v>0</v>
      </c>
      <c r="E16" s="214">
        <f>SUM(SZOGYESZ!E16+SZOGYESZ!H16+SZOGYESZ!K16+SZOGYESZ!N16)</f>
        <v>66468</v>
      </c>
      <c r="F16" s="33">
        <f>SUM(F14:F15)</f>
        <v>95747</v>
      </c>
      <c r="G16" s="30">
        <f>SUM(G14:G15)</f>
        <v>0</v>
      </c>
      <c r="H16" s="214">
        <f t="shared" si="1"/>
        <v>95747</v>
      </c>
      <c r="I16" s="33">
        <f>SUM(ERISZ1!R17+'SZOGYESZ+ERESZ+ERISZ'!C16+'SZOGYESZ+ERESZ+ERISZ'!F16)</f>
        <v>424110</v>
      </c>
      <c r="J16" s="30">
        <f>SUM(ERISZ1!S17+'SZOGYESZ+ERESZ+ERISZ'!D16+'SZOGYESZ+ERESZ+ERISZ'!G16)</f>
        <v>0</v>
      </c>
      <c r="K16" s="214">
        <f>SUM(ERISZ1!T17+'SZOGYESZ+ERESZ+ERISZ'!E16+'SZOGYESZ+ERESZ+ERISZ'!H16)</f>
        <v>424110</v>
      </c>
    </row>
    <row r="17" spans="1:11" ht="16.5" thickBot="1">
      <c r="A17" s="35">
        <v>6</v>
      </c>
      <c r="B17" s="36" t="s">
        <v>6</v>
      </c>
      <c r="C17" s="37">
        <f>SUM(SZOGYESZ!C17+SZOGYESZ!F17+SZOGYESZ!I17+SZOGYESZ!L17)</f>
        <v>13834</v>
      </c>
      <c r="D17" s="38">
        <f>SUM(SZOGYESZ!D17+SZOGYESZ!G17+SZOGYESZ!J17+SZOGYESZ!M17)</f>
        <v>0</v>
      </c>
      <c r="E17" s="215">
        <f>SUM(SZOGYESZ!E17+SZOGYESZ!H17+SZOGYESZ!K17+SZOGYESZ!N17)</f>
        <v>13834</v>
      </c>
      <c r="F17" s="33"/>
      <c r="G17" s="30"/>
      <c r="H17" s="215">
        <f t="shared" si="1"/>
        <v>0</v>
      </c>
      <c r="I17" s="39">
        <f>SUM(ERISZ1!R18+'SZOGYESZ+ERESZ+ERISZ'!C17+'SZOGYESZ+ERESZ+ERISZ'!F17)</f>
        <v>133352</v>
      </c>
      <c r="J17" s="38">
        <f>SUM(ERISZ1!S18+'SZOGYESZ+ERESZ+ERISZ'!D17+'SZOGYESZ+ERESZ+ERISZ'!G17)</f>
        <v>0</v>
      </c>
      <c r="K17" s="215">
        <f>SUM(ERISZ1!T18+'SZOGYESZ+ERESZ+ERISZ'!E17+'SZOGYESZ+ERESZ+ERISZ'!H17)</f>
        <v>133352</v>
      </c>
    </row>
    <row r="18" spans="1:11" ht="16.5" thickBot="1">
      <c r="A18" s="40">
        <v>7</v>
      </c>
      <c r="B18" s="41" t="s">
        <v>7</v>
      </c>
      <c r="C18" s="42">
        <f>SUM(SZOGYESZ!C18+SZOGYESZ!F18+SZOGYESZ!I18+SZOGYESZ!L18)</f>
        <v>326232</v>
      </c>
      <c r="D18" s="43">
        <f>SUM(SZOGYESZ!D18+SZOGYESZ!G18+SZOGYESZ!J18+SZOGYESZ!M18)</f>
        <v>0</v>
      </c>
      <c r="E18" s="176">
        <f>SUM(SZOGYESZ!E18+SZOGYESZ!H18+SZOGYESZ!K18+SZOGYESZ!N18)</f>
        <v>326232</v>
      </c>
      <c r="F18" s="44">
        <f>F12+F13+F16</f>
        <v>233034</v>
      </c>
      <c r="G18" s="43">
        <f>G12+G13+G16</f>
        <v>0</v>
      </c>
      <c r="H18" s="176">
        <f t="shared" si="1"/>
        <v>233034</v>
      </c>
      <c r="I18" s="42">
        <f>SUM(ERISZ1!R19+'SZOGYESZ+ERESZ+ERISZ'!C18+'SZOGYESZ+ERESZ+ERISZ'!F18)</f>
        <v>1203610</v>
      </c>
      <c r="J18" s="43">
        <f>SUM(ERISZ1!S19+'SZOGYESZ+ERESZ+ERISZ'!D18+'SZOGYESZ+ERESZ+ERISZ'!G18)</f>
        <v>0</v>
      </c>
      <c r="K18" s="176">
        <f>SUM(ERISZ1!T19+'SZOGYESZ+ERESZ+ERISZ'!E18+'SZOGYESZ+ERESZ+ERISZ'!H18)</f>
        <v>1203610</v>
      </c>
    </row>
    <row r="19" spans="1:11" ht="15.75">
      <c r="A19" s="46">
        <v>8</v>
      </c>
      <c r="B19" s="47" t="s">
        <v>8</v>
      </c>
      <c r="C19" s="48">
        <f>SUM(SZOGYESZ!C19+SZOGYESZ!F19+SZOGYESZ!I19+SZOGYESZ!L19)</f>
        <v>0</v>
      </c>
      <c r="D19" s="49">
        <f>SUM(SZOGYESZ!D19+SZOGYESZ!G19+SZOGYESZ!J19+SZOGYESZ!M19)</f>
        <v>0</v>
      </c>
      <c r="E19" s="177">
        <f>SUM(SZOGYESZ!E19+SZOGYESZ!H19+SZOGYESZ!K19+SZOGYESZ!N19)</f>
        <v>0</v>
      </c>
      <c r="F19" s="50"/>
      <c r="G19" s="49"/>
      <c r="H19" s="177">
        <f t="shared" si="1"/>
        <v>0</v>
      </c>
      <c r="I19" s="48">
        <f>SUM(ERISZ1!R20+'SZOGYESZ+ERESZ+ERISZ'!C19+'SZOGYESZ+ERESZ+ERISZ'!F19)</f>
        <v>0</v>
      </c>
      <c r="J19" s="49">
        <f>SUM(ERISZ1!S20+'SZOGYESZ+ERESZ+ERISZ'!D19+'SZOGYESZ+ERESZ+ERISZ'!G19)</f>
        <v>0</v>
      </c>
      <c r="K19" s="177">
        <f>SUM(ERISZ1!T20+'SZOGYESZ+ERESZ+ERISZ'!E19+'SZOGYESZ+ERESZ+ERISZ'!H19)</f>
        <v>0</v>
      </c>
    </row>
    <row r="20" spans="1:11" ht="15.75">
      <c r="A20" s="18">
        <v>9</v>
      </c>
      <c r="B20" s="19" t="s">
        <v>9</v>
      </c>
      <c r="C20" s="51">
        <f>SUM(SZOGYESZ!C20+SZOGYESZ!F20+SZOGYESZ!I20+SZOGYESZ!L20)</f>
        <v>0</v>
      </c>
      <c r="D20" s="21">
        <f>SUM(SZOGYESZ!D20+SZOGYESZ!G20+SZOGYESZ!J20+SZOGYESZ!M20)</f>
        <v>0</v>
      </c>
      <c r="E20" s="173">
        <f>SUM(SZOGYESZ!E20+SZOGYESZ!H20+SZOGYESZ!K20+SZOGYESZ!N20)</f>
        <v>0</v>
      </c>
      <c r="F20" s="52"/>
      <c r="G20" s="21"/>
      <c r="H20" s="173">
        <f t="shared" si="1"/>
        <v>0</v>
      </c>
      <c r="I20" s="51">
        <f>SUM(ERISZ1!R21+'SZOGYESZ+ERESZ+ERISZ'!C20+'SZOGYESZ+ERESZ+ERISZ'!F20)</f>
        <v>0</v>
      </c>
      <c r="J20" s="21">
        <f>SUM(ERISZ1!S21+'SZOGYESZ+ERESZ+ERISZ'!D20+'SZOGYESZ+ERESZ+ERISZ'!G20)</f>
        <v>0</v>
      </c>
      <c r="K20" s="173">
        <f>SUM(ERISZ1!T21+'SZOGYESZ+ERESZ+ERISZ'!E20+'SZOGYESZ+ERESZ+ERISZ'!H20)</f>
        <v>0</v>
      </c>
    </row>
    <row r="21" spans="1:11" ht="15.75">
      <c r="A21" s="46">
        <v>10</v>
      </c>
      <c r="B21" s="47" t="s">
        <v>10</v>
      </c>
      <c r="C21" s="48">
        <f>SUM(SZOGYESZ!C21+SZOGYESZ!F21+SZOGYESZ!I21+SZOGYESZ!L21)</f>
        <v>12403</v>
      </c>
      <c r="D21" s="49">
        <f>SUM(SZOGYESZ!D21+SZOGYESZ!G21+SZOGYESZ!J21+SZOGYESZ!M21)</f>
        <v>0</v>
      </c>
      <c r="E21" s="177">
        <f>SUM(SZOGYESZ!E21+SZOGYESZ!H21+SZOGYESZ!K21+SZOGYESZ!N21)</f>
        <v>12403</v>
      </c>
      <c r="F21" s="50">
        <v>5066</v>
      </c>
      <c r="G21" s="49"/>
      <c r="H21" s="177">
        <f t="shared" si="1"/>
        <v>5066</v>
      </c>
      <c r="I21" s="48">
        <f>SUM(ERISZ1!R22+'SZOGYESZ+ERESZ+ERISZ'!C21+'SZOGYESZ+ERESZ+ERISZ'!F21)</f>
        <v>42820</v>
      </c>
      <c r="J21" s="49">
        <f>SUM(ERISZ1!S22+'SZOGYESZ+ERESZ+ERISZ'!D21+'SZOGYESZ+ERESZ+ERISZ'!G21)</f>
        <v>0</v>
      </c>
      <c r="K21" s="177">
        <f>SUM(ERISZ1!T22+'SZOGYESZ+ERESZ+ERISZ'!E21+'SZOGYESZ+ERESZ+ERISZ'!H21)</f>
        <v>42820</v>
      </c>
    </row>
    <row r="22" spans="1:11" ht="15.75">
      <c r="A22" s="18">
        <v>11</v>
      </c>
      <c r="B22" s="53" t="s">
        <v>66</v>
      </c>
      <c r="C22" s="51">
        <f>SUM(SZOGYESZ!C22+SZOGYESZ!F22+SZOGYESZ!I22+SZOGYESZ!L22)</f>
        <v>0</v>
      </c>
      <c r="D22" s="38">
        <f>SUM(SZOGYESZ!D22+SZOGYESZ!G22+SZOGYESZ!J22+SZOGYESZ!M22)</f>
        <v>0</v>
      </c>
      <c r="E22" s="173">
        <f>SUM(SZOGYESZ!E22+SZOGYESZ!H22+SZOGYESZ!K22+SZOGYESZ!N22)</f>
        <v>0</v>
      </c>
      <c r="F22" s="52"/>
      <c r="G22" s="38"/>
      <c r="H22" s="173">
        <f t="shared" si="1"/>
        <v>0</v>
      </c>
      <c r="I22" s="51">
        <f>SUM(ERISZ1!R23+'SZOGYESZ+ERESZ+ERISZ'!C22+'SZOGYESZ+ERESZ+ERISZ'!F22)</f>
        <v>0</v>
      </c>
      <c r="J22" s="38">
        <f>SUM(ERISZ1!S23+'SZOGYESZ+ERESZ+ERISZ'!D22+'SZOGYESZ+ERESZ+ERISZ'!G22)</f>
        <v>0</v>
      </c>
      <c r="K22" s="173">
        <f>SUM(ERISZ1!T23+'SZOGYESZ+ERESZ+ERISZ'!E22+'SZOGYESZ+ERESZ+ERISZ'!H22)</f>
        <v>0</v>
      </c>
    </row>
    <row r="23" spans="1:11" ht="16.5" thickBot="1">
      <c r="A23" s="12">
        <v>12</v>
      </c>
      <c r="B23" s="54" t="s">
        <v>67</v>
      </c>
      <c r="C23" s="55">
        <f>SUM(SZOGYESZ!C23+SZOGYESZ!F23+SZOGYESZ!I23+SZOGYESZ!L23)</f>
        <v>0</v>
      </c>
      <c r="D23" s="56">
        <f>SUM(SZOGYESZ!D23+SZOGYESZ!G23+SZOGYESZ!J23+SZOGYESZ!M23)</f>
        <v>0</v>
      </c>
      <c r="E23" s="178">
        <f>SUM(SZOGYESZ!E23+SZOGYESZ!H23+SZOGYESZ!K23+SZOGYESZ!N23)</f>
        <v>0</v>
      </c>
      <c r="F23" s="57"/>
      <c r="G23" s="56"/>
      <c r="H23" s="178">
        <f t="shared" si="1"/>
        <v>0</v>
      </c>
      <c r="I23" s="55">
        <f>SUM(ERISZ1!R24+'SZOGYESZ+ERESZ+ERISZ'!C23+'SZOGYESZ+ERESZ+ERISZ'!F23)</f>
        <v>0</v>
      </c>
      <c r="J23" s="56">
        <f>SUM(ERISZ1!S24+'SZOGYESZ+ERESZ+ERISZ'!D23+'SZOGYESZ+ERESZ+ERISZ'!G23)</f>
        <v>0</v>
      </c>
      <c r="K23" s="178">
        <f>SUM(ERISZ1!T24+'SZOGYESZ+ERESZ+ERISZ'!E23+'SZOGYESZ+ERESZ+ERISZ'!H23)</f>
        <v>0</v>
      </c>
    </row>
    <row r="24" spans="1:11" ht="16.5" thickBot="1">
      <c r="A24" s="40">
        <v>13</v>
      </c>
      <c r="B24" s="58" t="s">
        <v>11</v>
      </c>
      <c r="C24" s="42">
        <f>SUM(SZOGYESZ!C24+SZOGYESZ!F24+SZOGYESZ!I24+SZOGYESZ!L24)</f>
        <v>12403</v>
      </c>
      <c r="D24" s="43">
        <f>SUM(SZOGYESZ!D24+SZOGYESZ!G24+SZOGYESZ!J24+SZOGYESZ!M24)</f>
        <v>0</v>
      </c>
      <c r="E24" s="176">
        <f>SUM(SZOGYESZ!E24+SZOGYESZ!H24+SZOGYESZ!K24+SZOGYESZ!N24)</f>
        <v>12403</v>
      </c>
      <c r="F24" s="44">
        <f>F19+F20+F21+F22+F23</f>
        <v>5066</v>
      </c>
      <c r="G24" s="43">
        <f>G19+G20+G21+G22+G23</f>
        <v>0</v>
      </c>
      <c r="H24" s="176">
        <f t="shared" si="1"/>
        <v>5066</v>
      </c>
      <c r="I24" s="42">
        <f>SUM(ERISZ1!R25+'SZOGYESZ+ERESZ+ERISZ'!C24+'SZOGYESZ+ERESZ+ERISZ'!F24)</f>
        <v>42820</v>
      </c>
      <c r="J24" s="43">
        <f>SUM(ERISZ1!S25+'SZOGYESZ+ERESZ+ERISZ'!D24+'SZOGYESZ+ERESZ+ERISZ'!G24)</f>
        <v>0</v>
      </c>
      <c r="K24" s="176">
        <f>SUM(ERISZ1!T25+'SZOGYESZ+ERESZ+ERISZ'!E24+'SZOGYESZ+ERESZ+ERISZ'!H24)</f>
        <v>42820</v>
      </c>
    </row>
    <row r="25" spans="1:11" ht="15.75">
      <c r="A25" s="46">
        <v>14</v>
      </c>
      <c r="B25" s="47" t="s">
        <v>12</v>
      </c>
      <c r="C25" s="48">
        <f>SUM(SZOGYESZ!C25+SZOGYESZ!F25+SZOGYESZ!I25+SZOGYESZ!L25)</f>
        <v>0</v>
      </c>
      <c r="D25" s="49">
        <f>SUM(SZOGYESZ!D25+SZOGYESZ!G25+SZOGYESZ!J25+SZOGYESZ!M25)</f>
        <v>0</v>
      </c>
      <c r="E25" s="177">
        <f>SUM(SZOGYESZ!E25+SZOGYESZ!H25+SZOGYESZ!K25+SZOGYESZ!N25)</f>
        <v>0</v>
      </c>
      <c r="F25" s="50"/>
      <c r="G25" s="49"/>
      <c r="H25" s="177">
        <f t="shared" si="1"/>
        <v>0</v>
      </c>
      <c r="I25" s="48">
        <f>SUM(ERISZ1!R26+'SZOGYESZ+ERESZ+ERISZ'!C25+'SZOGYESZ+ERESZ+ERISZ'!F25)</f>
        <v>0</v>
      </c>
      <c r="J25" s="49">
        <f>SUM(ERISZ1!S26+'SZOGYESZ+ERESZ+ERISZ'!D25+'SZOGYESZ+ERESZ+ERISZ'!G25)</f>
        <v>0</v>
      </c>
      <c r="K25" s="177">
        <f>SUM(ERISZ1!T26+'SZOGYESZ+ERESZ+ERISZ'!E25+'SZOGYESZ+ERESZ+ERISZ'!H25)</f>
        <v>0</v>
      </c>
    </row>
    <row r="26" spans="1:11" ht="15.75">
      <c r="A26" s="18">
        <v>15</v>
      </c>
      <c r="B26" s="19" t="s">
        <v>13</v>
      </c>
      <c r="C26" s="51">
        <f>SUM(SZOGYESZ!C26+SZOGYESZ!F26+SZOGYESZ!I26+SZOGYESZ!L26)</f>
        <v>0</v>
      </c>
      <c r="D26" s="21">
        <f>SUM(SZOGYESZ!D26+SZOGYESZ!G26+SZOGYESZ!J26+SZOGYESZ!M26)</f>
        <v>0</v>
      </c>
      <c r="E26" s="173">
        <f>SUM(SZOGYESZ!E26+SZOGYESZ!H26+SZOGYESZ!K26+SZOGYESZ!N26)</f>
        <v>0</v>
      </c>
      <c r="F26" s="52"/>
      <c r="G26" s="21"/>
      <c r="H26" s="173">
        <f t="shared" si="1"/>
        <v>0</v>
      </c>
      <c r="I26" s="51">
        <f>SUM(ERISZ1!R27+'SZOGYESZ+ERESZ+ERISZ'!C26+'SZOGYESZ+ERESZ+ERISZ'!F26)</f>
        <v>0</v>
      </c>
      <c r="J26" s="21">
        <f>SUM(ERISZ1!S27+'SZOGYESZ+ERESZ+ERISZ'!D26+'SZOGYESZ+ERESZ+ERISZ'!G26)</f>
        <v>0</v>
      </c>
      <c r="K26" s="173">
        <f>SUM(ERISZ1!T27+'SZOGYESZ+ERESZ+ERISZ'!E26+'SZOGYESZ+ERESZ+ERISZ'!H26)</f>
        <v>0</v>
      </c>
    </row>
    <row r="27" spans="1:11" ht="15.75">
      <c r="A27" s="46">
        <v>16</v>
      </c>
      <c r="B27" s="47" t="s">
        <v>72</v>
      </c>
      <c r="C27" s="48">
        <f>SUM(SZOGYESZ!C27+SZOGYESZ!F27+SZOGYESZ!I27+SZOGYESZ!L27)</f>
        <v>0</v>
      </c>
      <c r="D27" s="49">
        <f>SUM(SZOGYESZ!D27+SZOGYESZ!G27+SZOGYESZ!J27+SZOGYESZ!M27)</f>
        <v>0</v>
      </c>
      <c r="E27" s="183">
        <f>SUM(SZOGYESZ!E27+SZOGYESZ!H27+SZOGYESZ!K27+SZOGYESZ!N27)</f>
        <v>0</v>
      </c>
      <c r="F27" s="59"/>
      <c r="G27" s="49"/>
      <c r="H27" s="183">
        <f t="shared" si="1"/>
        <v>0</v>
      </c>
      <c r="I27" s="48">
        <f>SUM(ERISZ1!R28+'SZOGYESZ+ERESZ+ERISZ'!C27+'SZOGYESZ+ERESZ+ERISZ'!F27)</f>
        <v>0</v>
      </c>
      <c r="J27" s="49">
        <f>SUM(ERISZ1!S28+'SZOGYESZ+ERESZ+ERISZ'!D27+'SZOGYESZ+ERESZ+ERISZ'!G27)</f>
        <v>0</v>
      </c>
      <c r="K27" s="183">
        <f>SUM(ERISZ1!T28+'SZOGYESZ+ERESZ+ERISZ'!E27+'SZOGYESZ+ERESZ+ERISZ'!H27)</f>
        <v>0</v>
      </c>
    </row>
    <row r="28" spans="1:11" ht="15.75">
      <c r="A28" s="18">
        <v>17</v>
      </c>
      <c r="B28" s="60" t="s">
        <v>14</v>
      </c>
      <c r="C28" s="51">
        <f>SUM(SZOGYESZ!C28+SZOGYESZ!F28+SZOGYESZ!I28+SZOGYESZ!L28)</f>
        <v>0</v>
      </c>
      <c r="D28" s="21">
        <f>SUM(SZOGYESZ!D28+SZOGYESZ!G28+SZOGYESZ!J28+SZOGYESZ!M28)</f>
        <v>198</v>
      </c>
      <c r="E28" s="211">
        <f>SUM(SZOGYESZ!E28+SZOGYESZ!H28+SZOGYESZ!K28+SZOGYESZ!N28)</f>
        <v>198</v>
      </c>
      <c r="F28" s="22"/>
      <c r="G28" s="21"/>
      <c r="H28" s="211">
        <f t="shared" si="1"/>
        <v>0</v>
      </c>
      <c r="I28" s="51">
        <f>SUM(ERISZ1!R29+'SZOGYESZ+ERESZ+ERISZ'!C28+'SZOGYESZ+ERESZ+ERISZ'!F28)</f>
        <v>0</v>
      </c>
      <c r="J28" s="21">
        <f>SUM(ERISZ1!S29+'SZOGYESZ+ERESZ+ERISZ'!D28+'SZOGYESZ+ERESZ+ERISZ'!G28)</f>
        <v>198</v>
      </c>
      <c r="K28" s="211">
        <f>SUM(ERISZ1!T29+'SZOGYESZ+ERESZ+ERISZ'!E28+'SZOGYESZ+ERESZ+ERISZ'!H28)</f>
        <v>198</v>
      </c>
    </row>
    <row r="29" spans="1:11" ht="15.75">
      <c r="A29" s="18">
        <v>18</v>
      </c>
      <c r="B29" s="19" t="s">
        <v>15</v>
      </c>
      <c r="C29" s="51">
        <f>SUM(SZOGYESZ!C29+SZOGYESZ!F29+SZOGYESZ!I29+SZOGYESZ!L29)</f>
        <v>0</v>
      </c>
      <c r="D29" s="21">
        <f>SUM(SZOGYESZ!D29+SZOGYESZ!G29+SZOGYESZ!J29+SZOGYESZ!M29)</f>
        <v>0</v>
      </c>
      <c r="E29" s="177">
        <f>SUM(SZOGYESZ!E29+SZOGYESZ!H29+SZOGYESZ!K29+SZOGYESZ!N29)</f>
        <v>0</v>
      </c>
      <c r="F29" s="50"/>
      <c r="G29" s="21"/>
      <c r="H29" s="177">
        <f t="shared" si="1"/>
        <v>0</v>
      </c>
      <c r="I29" s="51">
        <f>SUM(ERISZ1!R30+'SZOGYESZ+ERESZ+ERISZ'!C29+'SZOGYESZ+ERESZ+ERISZ'!F29)</f>
        <v>0</v>
      </c>
      <c r="J29" s="21">
        <f>SUM(ERISZ1!S30+'SZOGYESZ+ERESZ+ERISZ'!D29+'SZOGYESZ+ERESZ+ERISZ'!G29)</f>
        <v>0</v>
      </c>
      <c r="K29" s="177">
        <f>SUM(ERISZ1!T30+'SZOGYESZ+ERESZ+ERISZ'!E29+'SZOGYESZ+ERESZ+ERISZ'!H29)</f>
        <v>0</v>
      </c>
    </row>
    <row r="30" spans="1:11" ht="15.75">
      <c r="A30" s="46">
        <v>19</v>
      </c>
      <c r="B30" s="134" t="s">
        <v>16</v>
      </c>
      <c r="C30" s="48">
        <f>SUM(SZOGYESZ!C30+SZOGYESZ!F30+SZOGYESZ!I30+SZOGYESZ!L30)</f>
        <v>3</v>
      </c>
      <c r="D30" s="49">
        <f>SUM(SZOGYESZ!D30+SZOGYESZ!G30+SZOGYESZ!J30+SZOGYESZ!M30)</f>
        <v>0</v>
      </c>
      <c r="E30" s="177">
        <f>SUM(SZOGYESZ!E30+SZOGYESZ!H30+SZOGYESZ!K30+SZOGYESZ!N30)</f>
        <v>3</v>
      </c>
      <c r="F30" s="50"/>
      <c r="G30" s="49"/>
      <c r="H30" s="177">
        <f t="shared" si="1"/>
        <v>0</v>
      </c>
      <c r="I30" s="48">
        <f>SUM(ERISZ1!R31+'SZOGYESZ+ERESZ+ERISZ'!C30+'SZOGYESZ+ERESZ+ERISZ'!F30)</f>
        <v>3</v>
      </c>
      <c r="J30" s="49">
        <f>SUM(ERISZ1!S31+'SZOGYESZ+ERESZ+ERISZ'!D30+'SZOGYESZ+ERESZ+ERISZ'!G30)</f>
        <v>0</v>
      </c>
      <c r="K30" s="177">
        <f>SUM(ERISZ1!T31+'SZOGYESZ+ERESZ+ERISZ'!E30+'SZOGYESZ+ERESZ+ERISZ'!H30)</f>
        <v>3</v>
      </c>
    </row>
    <row r="31" spans="1:11" ht="16.5" thickBot="1">
      <c r="A31" s="28">
        <v>20</v>
      </c>
      <c r="B31" s="137" t="s">
        <v>17</v>
      </c>
      <c r="C31" s="62">
        <f>SUM(SZOGYESZ!C31+SZOGYESZ!F31+SZOGYESZ!I31+SZOGYESZ!L31)</f>
        <v>0</v>
      </c>
      <c r="D31" s="63">
        <f>SUM(SZOGYESZ!D31+SZOGYESZ!G31+SZOGYESZ!J31+SZOGYESZ!M31)</f>
        <v>0</v>
      </c>
      <c r="E31" s="179">
        <f>SUM(SZOGYESZ!E31+SZOGYESZ!H31+SZOGYESZ!K31+SZOGYESZ!N31)</f>
        <v>0</v>
      </c>
      <c r="F31" s="64"/>
      <c r="G31" s="63"/>
      <c r="H31" s="179">
        <f t="shared" si="1"/>
        <v>0</v>
      </c>
      <c r="I31" s="62">
        <f>SUM(ERISZ1!R32+'SZOGYESZ+ERESZ+ERISZ'!C31+'SZOGYESZ+ERESZ+ERISZ'!F31)</f>
        <v>0</v>
      </c>
      <c r="J31" s="63">
        <f>SUM(ERISZ1!S32+'SZOGYESZ+ERESZ+ERISZ'!D31+'SZOGYESZ+ERESZ+ERISZ'!G31)</f>
        <v>0</v>
      </c>
      <c r="K31" s="179">
        <f>SUM(ERISZ1!T32+'SZOGYESZ+ERESZ+ERISZ'!E31+'SZOGYESZ+ERESZ+ERISZ'!H31)</f>
        <v>0</v>
      </c>
    </row>
    <row r="32" spans="1:11" ht="16.5" thickBot="1">
      <c r="A32" s="40">
        <v>21</v>
      </c>
      <c r="B32" s="41" t="s">
        <v>18</v>
      </c>
      <c r="C32" s="42">
        <f>SUM(SZOGYESZ!C32+SZOGYESZ!F32+SZOGYESZ!I32+SZOGYESZ!L32)</f>
        <v>3</v>
      </c>
      <c r="D32" s="43">
        <f>SUM(SZOGYESZ!D32+SZOGYESZ!G32+SZOGYESZ!J32+SZOGYESZ!M32)</f>
        <v>0</v>
      </c>
      <c r="E32" s="216">
        <f>SUM(SZOGYESZ!E32+SZOGYESZ!H32+SZOGYESZ!K32+SZOGYESZ!N32)</f>
        <v>3</v>
      </c>
      <c r="F32" s="44">
        <f>SUM(F30:F31)</f>
        <v>0</v>
      </c>
      <c r="G32" s="43">
        <f>SUM(G30:G31)</f>
        <v>0</v>
      </c>
      <c r="H32" s="216">
        <f t="shared" si="1"/>
        <v>0</v>
      </c>
      <c r="I32" s="42">
        <f>SUM(ERISZ1!R33+'SZOGYESZ+ERESZ+ERISZ'!C32+'SZOGYESZ+ERESZ+ERISZ'!F32)</f>
        <v>3</v>
      </c>
      <c r="J32" s="43">
        <f>SUM(ERISZ1!S33+'SZOGYESZ+ERESZ+ERISZ'!D32+'SZOGYESZ+ERESZ+ERISZ'!G32)</f>
        <v>0</v>
      </c>
      <c r="K32" s="216">
        <f>SUM(ERISZ1!T33+'SZOGYESZ+ERESZ+ERISZ'!E32+'SZOGYESZ+ERESZ+ERISZ'!H32)</f>
        <v>3</v>
      </c>
    </row>
    <row r="33" spans="1:11" ht="15.75">
      <c r="A33" s="28">
        <v>22</v>
      </c>
      <c r="B33" s="31" t="s">
        <v>19</v>
      </c>
      <c r="C33" s="65">
        <f>SUM(SZOGYESZ!C33+SZOGYESZ!F33+SZOGYESZ!I33+SZOGYESZ!L33)</f>
        <v>0</v>
      </c>
      <c r="D33" s="30">
        <f>SUM(SZOGYESZ!D33+SZOGYESZ!G33+SZOGYESZ!J33+SZOGYESZ!M33)</f>
        <v>0</v>
      </c>
      <c r="E33" s="174">
        <f>SUM(SZOGYESZ!E33+SZOGYESZ!H33+SZOGYESZ!K33+SZOGYESZ!N33)</f>
        <v>0</v>
      </c>
      <c r="F33" s="66"/>
      <c r="G33" s="30"/>
      <c r="H33" s="174">
        <f t="shared" si="1"/>
        <v>0</v>
      </c>
      <c r="I33" s="65">
        <f>SUM(ERISZ1!R34+'SZOGYESZ+ERESZ+ERISZ'!C33+'SZOGYESZ+ERESZ+ERISZ'!F33)</f>
        <v>0</v>
      </c>
      <c r="J33" s="30">
        <f>SUM(ERISZ1!S34+'SZOGYESZ+ERESZ+ERISZ'!D33+'SZOGYESZ+ERESZ+ERISZ'!G33)</f>
        <v>0</v>
      </c>
      <c r="K33" s="174">
        <f>SUM(ERISZ1!T34+'SZOGYESZ+ERESZ+ERISZ'!E33+'SZOGYESZ+ERESZ+ERISZ'!H33)</f>
        <v>0</v>
      </c>
    </row>
    <row r="34" spans="1:11" ht="15.75">
      <c r="A34" s="18">
        <v>23</v>
      </c>
      <c r="B34" s="19" t="s">
        <v>20</v>
      </c>
      <c r="C34" s="51">
        <f>SUM(SZOGYESZ!C34+SZOGYESZ!F34+SZOGYESZ!I34+SZOGYESZ!L34)</f>
        <v>0</v>
      </c>
      <c r="D34" s="21">
        <f>SUM(SZOGYESZ!D34+SZOGYESZ!G34+SZOGYESZ!J34+SZOGYESZ!M34)</f>
        <v>0</v>
      </c>
      <c r="E34" s="173">
        <f>SUM(SZOGYESZ!E34+SZOGYESZ!H34+SZOGYESZ!K34+SZOGYESZ!N34)</f>
        <v>0</v>
      </c>
      <c r="F34" s="52"/>
      <c r="G34" s="21"/>
      <c r="H34" s="173">
        <f t="shared" si="1"/>
        <v>0</v>
      </c>
      <c r="I34" s="51">
        <f>SUM(ERISZ1!R35+'SZOGYESZ+ERESZ+ERISZ'!C34+'SZOGYESZ+ERESZ+ERISZ'!F34)</f>
        <v>0</v>
      </c>
      <c r="J34" s="21">
        <f>SUM(ERISZ1!S35+'SZOGYESZ+ERESZ+ERISZ'!D34+'SZOGYESZ+ERESZ+ERISZ'!G34)</f>
        <v>0</v>
      </c>
      <c r="K34" s="173">
        <f>SUM(ERISZ1!T35+'SZOGYESZ+ERESZ+ERISZ'!E34+'SZOGYESZ+ERESZ+ERISZ'!H34)</f>
        <v>0</v>
      </c>
    </row>
    <row r="35" spans="1:11" ht="16.5" thickBot="1">
      <c r="A35" s="46">
        <v>24</v>
      </c>
      <c r="B35" s="47" t="s">
        <v>21</v>
      </c>
      <c r="C35" s="48">
        <f>SUM(SZOGYESZ!C35+SZOGYESZ!F35+SZOGYESZ!I35+SZOGYESZ!L35)</f>
        <v>0</v>
      </c>
      <c r="D35" s="49">
        <f>SUM(SZOGYESZ!D35+SZOGYESZ!G35+SZOGYESZ!J35+SZOGYESZ!M35)</f>
        <v>0</v>
      </c>
      <c r="E35" s="177">
        <f>SUM(SZOGYESZ!E35+SZOGYESZ!H35+SZOGYESZ!K35+SZOGYESZ!N35)</f>
        <v>0</v>
      </c>
      <c r="F35" s="50"/>
      <c r="G35" s="49"/>
      <c r="H35" s="177">
        <f t="shared" si="1"/>
        <v>0</v>
      </c>
      <c r="I35" s="48">
        <f>SUM(ERISZ1!R36+'SZOGYESZ+ERESZ+ERISZ'!C35+'SZOGYESZ+ERESZ+ERISZ'!F35)</f>
        <v>0</v>
      </c>
      <c r="J35" s="49">
        <f>SUM(ERISZ1!S36+'SZOGYESZ+ERESZ+ERISZ'!D35+'SZOGYESZ+ERESZ+ERISZ'!G35)</f>
        <v>0</v>
      </c>
      <c r="K35" s="177">
        <f>SUM(ERISZ1!T36+'SZOGYESZ+ERESZ+ERISZ'!E35+'SZOGYESZ+ERESZ+ERISZ'!H35)</f>
        <v>0</v>
      </c>
    </row>
    <row r="36" spans="1:11" ht="16.5" thickBot="1">
      <c r="A36" s="40">
        <v>25</v>
      </c>
      <c r="B36" s="41" t="s">
        <v>59</v>
      </c>
      <c r="C36" s="42">
        <f>SUM(SZOGYESZ!C36+SZOGYESZ!F36+SZOGYESZ!I36+SZOGYESZ!L36)</f>
        <v>338638</v>
      </c>
      <c r="D36" s="43">
        <f>SUM(SZOGYESZ!D36+SZOGYESZ!G36+SZOGYESZ!J36+SZOGYESZ!M36)</f>
        <v>198</v>
      </c>
      <c r="E36" s="176">
        <f>SUM(SZOGYESZ!E36+SZOGYESZ!H36+SZOGYESZ!K36+SZOGYESZ!N36)</f>
        <v>338836</v>
      </c>
      <c r="F36" s="43">
        <f>SUM(F18+F24+F25+F26+F27+F28+F29+F32+F33+F34+F35)</f>
        <v>238100</v>
      </c>
      <c r="G36" s="43">
        <f>SUM(G18+G24+G25+G26+G27+G28+G29+G32+G33+G34+G35)</f>
        <v>0</v>
      </c>
      <c r="H36" s="176">
        <f t="shared" si="1"/>
        <v>238100</v>
      </c>
      <c r="I36" s="42">
        <f>SUM(ERISZ1!R37+'SZOGYESZ+ERESZ+ERISZ'!C36+'SZOGYESZ+ERESZ+ERISZ'!F36)</f>
        <v>1246433</v>
      </c>
      <c r="J36" s="43">
        <f>SUM(ERISZ1!S37+'SZOGYESZ+ERESZ+ERISZ'!D36+'SZOGYESZ+ERESZ+ERISZ'!G36)</f>
        <v>198</v>
      </c>
      <c r="K36" s="176">
        <f>SUM(ERISZ1!T37+'SZOGYESZ+ERESZ+ERISZ'!E36+'SZOGYESZ+ERESZ+ERISZ'!H36)</f>
        <v>1246631</v>
      </c>
    </row>
    <row r="37" spans="1:11" ht="15.75">
      <c r="A37" s="67">
        <v>26</v>
      </c>
      <c r="B37" s="133" t="s">
        <v>74</v>
      </c>
      <c r="C37" s="68">
        <f>SUM(SZOGYESZ!C37+SZOGYESZ!F37+SZOGYESZ!I37+SZOGYESZ!L37)</f>
        <v>0</v>
      </c>
      <c r="D37" s="69">
        <f>SUM(SZOGYESZ!D37+SZOGYESZ!G37+SZOGYESZ!J37+SZOGYESZ!M37)</f>
        <v>0</v>
      </c>
      <c r="E37" s="180">
        <f>SUM(SZOGYESZ!E37+SZOGYESZ!H37+SZOGYESZ!K37+SZOGYESZ!N37)</f>
        <v>0</v>
      </c>
      <c r="F37" s="71"/>
      <c r="G37" s="69"/>
      <c r="H37" s="180">
        <f t="shared" si="1"/>
        <v>0</v>
      </c>
      <c r="I37" s="68">
        <f>SUM(ERISZ1!R38+'SZOGYESZ+ERESZ+ERISZ'!C37+'SZOGYESZ+ERESZ+ERISZ'!F37)</f>
        <v>0</v>
      </c>
      <c r="J37" s="69">
        <f>SUM(ERISZ1!S38+'SZOGYESZ+ERESZ+ERISZ'!D37+'SZOGYESZ+ERESZ+ERISZ'!G37)</f>
        <v>0</v>
      </c>
      <c r="K37" s="180">
        <f>SUM(ERISZ1!T38+'SZOGYESZ+ERESZ+ERISZ'!E37+'SZOGYESZ+ERESZ+ERISZ'!H37)</f>
        <v>0</v>
      </c>
    </row>
    <row r="38" spans="1:11" ht="15.75">
      <c r="A38" s="46">
        <v>27</v>
      </c>
      <c r="B38" s="134" t="s">
        <v>69</v>
      </c>
      <c r="C38" s="48">
        <f>SUM(SZOGYESZ!C38+SZOGYESZ!F38+SZOGYESZ!I38+SZOGYESZ!L38)</f>
        <v>0</v>
      </c>
      <c r="D38" s="49">
        <f>SUM(SZOGYESZ!D38+SZOGYESZ!G38+SZOGYESZ!J38+SZOGYESZ!M38)</f>
        <v>0</v>
      </c>
      <c r="E38" s="177">
        <f>SUM(SZOGYESZ!E38+SZOGYESZ!H38+SZOGYESZ!K38+SZOGYESZ!N38)</f>
        <v>0</v>
      </c>
      <c r="F38" s="50"/>
      <c r="G38" s="49"/>
      <c r="H38" s="177">
        <f t="shared" si="1"/>
        <v>0</v>
      </c>
      <c r="I38" s="48">
        <f>SUM(ERISZ1!R39+'SZOGYESZ+ERESZ+ERISZ'!C38+'SZOGYESZ+ERESZ+ERISZ'!F38)</f>
        <v>0</v>
      </c>
      <c r="J38" s="49">
        <f>SUM(ERISZ1!S39+'SZOGYESZ+ERESZ+ERISZ'!D38+'SZOGYESZ+ERESZ+ERISZ'!G38)</f>
        <v>0</v>
      </c>
      <c r="K38" s="177">
        <f>SUM(ERISZ1!T39+'SZOGYESZ+ERESZ+ERISZ'!E38+'SZOGYESZ+ERESZ+ERISZ'!H38)</f>
        <v>0</v>
      </c>
    </row>
    <row r="39" spans="1:11" ht="16.5" thickBot="1">
      <c r="A39" s="28">
        <v>28</v>
      </c>
      <c r="B39" s="135" t="s">
        <v>41</v>
      </c>
      <c r="C39" s="62">
        <f>SUM(SZOGYESZ!C39+SZOGYESZ!F39+SZOGYESZ!I39+SZOGYESZ!L39)</f>
        <v>0</v>
      </c>
      <c r="D39" s="63">
        <f>SUM(SZOGYESZ!D39+SZOGYESZ!G39+SZOGYESZ!J39+SZOGYESZ!M39)</f>
        <v>0</v>
      </c>
      <c r="E39" s="179">
        <f>SUM(SZOGYESZ!E39+SZOGYESZ!H39+SZOGYESZ!K39+SZOGYESZ!N39)</f>
        <v>0</v>
      </c>
      <c r="F39" s="64"/>
      <c r="G39" s="63"/>
      <c r="H39" s="179">
        <f t="shared" si="1"/>
        <v>0</v>
      </c>
      <c r="I39" s="62">
        <f>SUM(ERISZ1!R40+'SZOGYESZ+ERESZ+ERISZ'!C39+'SZOGYESZ+ERESZ+ERISZ'!F39)</f>
        <v>0</v>
      </c>
      <c r="J39" s="63">
        <f>SUM(ERISZ1!S40+'SZOGYESZ+ERESZ+ERISZ'!D39+'SZOGYESZ+ERESZ+ERISZ'!G39)</f>
        <v>0</v>
      </c>
      <c r="K39" s="179">
        <f>SUM(ERISZ1!T40+'SZOGYESZ+ERESZ+ERISZ'!E39+'SZOGYESZ+ERESZ+ERISZ'!H39)</f>
        <v>0</v>
      </c>
    </row>
    <row r="40" spans="1:11" ht="16.5" thickBot="1">
      <c r="A40" s="40">
        <v>29</v>
      </c>
      <c r="B40" s="41" t="s">
        <v>58</v>
      </c>
      <c r="C40" s="42">
        <f>SUM(SZOGYESZ!C40+SZOGYESZ!F40+SZOGYESZ!I40+SZOGYESZ!L40)</f>
        <v>0</v>
      </c>
      <c r="D40" s="43">
        <f>SUM(SZOGYESZ!D40+SZOGYESZ!G40+SZOGYESZ!J40+SZOGYESZ!M40)</f>
        <v>0</v>
      </c>
      <c r="E40" s="176">
        <f>SUM(SZOGYESZ!E40+SZOGYESZ!H40+SZOGYESZ!K40+SZOGYESZ!N40)</f>
        <v>0</v>
      </c>
      <c r="F40" s="44">
        <f>SUM(F37:F39)</f>
        <v>0</v>
      </c>
      <c r="G40" s="43">
        <f>SUM(G37:G39)</f>
        <v>0</v>
      </c>
      <c r="H40" s="176">
        <f t="shared" si="1"/>
        <v>0</v>
      </c>
      <c r="I40" s="42">
        <f>SUM(ERISZ1!R41+'SZOGYESZ+ERESZ+ERISZ'!C40+'SZOGYESZ+ERESZ+ERISZ'!F40)</f>
        <v>0</v>
      </c>
      <c r="J40" s="43">
        <f>SUM(ERISZ1!S41+'SZOGYESZ+ERESZ+ERISZ'!D40+'SZOGYESZ+ERESZ+ERISZ'!G40)</f>
        <v>0</v>
      </c>
      <c r="K40" s="176">
        <f>SUM(ERISZ1!T41+'SZOGYESZ+ERESZ+ERISZ'!E40+'SZOGYESZ+ERESZ+ERISZ'!H40)</f>
        <v>0</v>
      </c>
    </row>
    <row r="41" spans="1:11" ht="16.5" thickBot="1">
      <c r="A41" s="240" t="s">
        <v>57</v>
      </c>
      <c r="B41" s="241"/>
      <c r="C41" s="73">
        <f>SUM(SZOGYESZ!C41+SZOGYESZ!F41+SZOGYESZ!I41+SZOGYESZ!L41)</f>
        <v>338638</v>
      </c>
      <c r="D41" s="74">
        <f>SUM(SZOGYESZ!D41+SZOGYESZ!G41+SZOGYESZ!J41+SZOGYESZ!M41)</f>
        <v>198</v>
      </c>
      <c r="E41" s="181">
        <f>SUM(SZOGYESZ!E41+SZOGYESZ!H41+SZOGYESZ!K41+SZOGYESZ!N41)</f>
        <v>338836</v>
      </c>
      <c r="F41" s="76">
        <f>F36+F40</f>
        <v>238100</v>
      </c>
      <c r="G41" s="74">
        <f>G36+G40</f>
        <v>0</v>
      </c>
      <c r="H41" s="181">
        <f t="shared" si="1"/>
        <v>238100</v>
      </c>
      <c r="I41" s="73">
        <f>SUM(ERISZ1!R42+'SZOGYESZ+ERESZ+ERISZ'!C41+'SZOGYESZ+ERESZ+ERISZ'!F41)</f>
        <v>1246433</v>
      </c>
      <c r="J41" s="74">
        <f>SUM(ERISZ1!S42+'SZOGYESZ+ERESZ+ERISZ'!D41+'SZOGYESZ+ERESZ+ERISZ'!G41)</f>
        <v>198</v>
      </c>
      <c r="K41" s="181">
        <f>SUM(ERISZ1!T42+'SZOGYESZ+ERESZ+ERISZ'!E41+'SZOGYESZ+ERESZ+ERISZ'!H41)</f>
        <v>1246631</v>
      </c>
    </row>
    <row r="42" spans="1:11" ht="17.25" thickTop="1" thickBot="1">
      <c r="A42" s="251" t="s">
        <v>22</v>
      </c>
      <c r="B42" s="252"/>
      <c r="C42" s="77"/>
      <c r="D42" s="78"/>
      <c r="E42" s="182"/>
      <c r="F42" s="79"/>
      <c r="G42" s="78"/>
      <c r="H42" s="182"/>
      <c r="I42" s="77"/>
      <c r="J42" s="78"/>
      <c r="K42" s="182"/>
    </row>
    <row r="43" spans="1:11" ht="15.75">
      <c r="A43" s="46">
        <v>30</v>
      </c>
      <c r="B43" s="144" t="s">
        <v>55</v>
      </c>
      <c r="C43" s="26">
        <f>SUM(SZOGYESZ!C43+SZOGYESZ!F43+SZOGYESZ!I43+SZOGYESZ!L43)</f>
        <v>0</v>
      </c>
      <c r="D43" s="49">
        <f>SUM(SZOGYESZ!D43+SZOGYESZ!G43+SZOGYESZ!J43+SZOGYESZ!M43)</f>
        <v>0</v>
      </c>
      <c r="E43" s="212">
        <f>SUM(SZOGYESZ!E43+SZOGYESZ!H43+SZOGYESZ!K43+SZOGYESZ!N43)</f>
        <v>0</v>
      </c>
      <c r="F43" s="26"/>
      <c r="G43" s="49"/>
      <c r="H43" s="212">
        <f t="shared" si="1"/>
        <v>0</v>
      </c>
      <c r="I43" s="26">
        <f>SUM(ERISZ1!R44+'SZOGYESZ+ERESZ+ERISZ'!C43+'SZOGYESZ+ERESZ+ERISZ'!F43)</f>
        <v>0</v>
      </c>
      <c r="J43" s="49">
        <f>SUM(ERISZ1!S44+'SZOGYESZ+ERESZ+ERISZ'!D43+'SZOGYESZ+ERESZ+ERISZ'!G43)</f>
        <v>0</v>
      </c>
      <c r="K43" s="212">
        <f>SUM(ERISZ1!T44+'SZOGYESZ+ERESZ+ERISZ'!E43+'SZOGYESZ+ERESZ+ERISZ'!H43)</f>
        <v>0</v>
      </c>
    </row>
    <row r="44" spans="1:11" ht="20.25" customHeight="1">
      <c r="A44" s="12">
        <v>31</v>
      </c>
      <c r="B44" s="145" t="s">
        <v>68</v>
      </c>
      <c r="C44" s="16">
        <f>SUM(SZOGYESZ!C44+SZOGYESZ!F44+SZOGYESZ!I44+SZOGYESZ!L44)</f>
        <v>11443</v>
      </c>
      <c r="D44" s="15">
        <f>SUM(SZOGYESZ!D44+SZOGYESZ!G44+SZOGYESZ!J44+SZOGYESZ!M44)</f>
        <v>0</v>
      </c>
      <c r="E44" s="213">
        <f>SUM(SZOGYESZ!E44+SZOGYESZ!H44+SZOGYESZ!K44+SZOGYESZ!N44)</f>
        <v>11443</v>
      </c>
      <c r="F44" s="16">
        <v>15247</v>
      </c>
      <c r="G44" s="15"/>
      <c r="H44" s="213">
        <f t="shared" si="1"/>
        <v>15247</v>
      </c>
      <c r="I44" s="16">
        <f>SUM(ERISZ1!R45+'SZOGYESZ+ERESZ+ERISZ'!C44+'SZOGYESZ+ERESZ+ERISZ'!F44)</f>
        <v>164779</v>
      </c>
      <c r="J44" s="16">
        <f>SUM(ERISZ1!S45+'SZOGYESZ+ERESZ+ERISZ'!D44+'SZOGYESZ+ERESZ+ERISZ'!G44)</f>
        <v>0</v>
      </c>
      <c r="K44" s="213">
        <f>SUM(ERISZ1!T45+'SZOGYESZ+ERESZ+ERISZ'!E44+'SZOGYESZ+ERESZ+ERISZ'!H44)</f>
        <v>164779</v>
      </c>
    </row>
    <row r="45" spans="1:11" ht="20.25" customHeight="1">
      <c r="A45" s="18">
        <v>32</v>
      </c>
      <c r="B45" s="169" t="s">
        <v>61</v>
      </c>
      <c r="C45" s="22">
        <f>SUM(SZOGYESZ!C45+SZOGYESZ!F45+SZOGYESZ!I45+SZOGYESZ!L45)</f>
        <v>0</v>
      </c>
      <c r="D45" s="21">
        <f>SUM(SZOGYESZ!D45+SZOGYESZ!G45+SZOGYESZ!J45+SZOGYESZ!M45)</f>
        <v>0</v>
      </c>
      <c r="E45" s="211">
        <f>SUM(SZOGYESZ!E45+SZOGYESZ!H45+SZOGYESZ!K45+SZOGYESZ!N45)</f>
        <v>0</v>
      </c>
      <c r="F45" s="22"/>
      <c r="G45" s="21"/>
      <c r="H45" s="211">
        <f t="shared" si="1"/>
        <v>0</v>
      </c>
      <c r="I45" s="22">
        <f>SUM(ERISZ1!R46+'SZOGYESZ+ERESZ+ERISZ'!C45+'SZOGYESZ+ERESZ+ERISZ'!F45)</f>
        <v>0</v>
      </c>
      <c r="J45" s="21">
        <f>SUM(ERISZ1!S46+'SZOGYESZ+ERESZ+ERISZ'!D45+'SZOGYESZ+ERESZ+ERISZ'!G45)</f>
        <v>0</v>
      </c>
      <c r="K45" s="211">
        <f>SUM(ERISZ1!T46+'SZOGYESZ+ERESZ+ERISZ'!E45+'SZOGYESZ+ERESZ+ERISZ'!H45)</f>
        <v>0</v>
      </c>
    </row>
    <row r="46" spans="1:11" ht="15.75">
      <c r="A46" s="46">
        <v>33</v>
      </c>
      <c r="B46" s="143" t="s">
        <v>23</v>
      </c>
      <c r="C46" s="26">
        <f>SUM(SZOGYESZ!C46+SZOGYESZ!F46+SZOGYESZ!I46+SZOGYESZ!L46)</f>
        <v>0</v>
      </c>
      <c r="D46" s="49">
        <f>SUM(SZOGYESZ!D46+SZOGYESZ!G46+SZOGYESZ!J46+SZOGYESZ!M46)</f>
        <v>0</v>
      </c>
      <c r="E46" s="212">
        <f>SUM(SZOGYESZ!E46+SZOGYESZ!H46+SZOGYESZ!K46+SZOGYESZ!N46)</f>
        <v>0</v>
      </c>
      <c r="F46" s="26"/>
      <c r="G46" s="49"/>
      <c r="H46" s="212">
        <f t="shared" si="1"/>
        <v>0</v>
      </c>
      <c r="I46" s="26">
        <f>SUM(ERISZ1!R47+'SZOGYESZ+ERESZ+ERISZ'!C46+'SZOGYESZ+ERESZ+ERISZ'!F46)</f>
        <v>0</v>
      </c>
      <c r="J46" s="49">
        <f>SUM(ERISZ1!S47+'SZOGYESZ+ERESZ+ERISZ'!D46+'SZOGYESZ+ERESZ+ERISZ'!G46)</f>
        <v>0</v>
      </c>
      <c r="K46" s="212">
        <f>SUM(ERISZ1!T47+'SZOGYESZ+ERESZ+ERISZ'!E46+'SZOGYESZ+ERESZ+ERISZ'!H46)</f>
        <v>0</v>
      </c>
    </row>
    <row r="47" spans="1:11" ht="31.5">
      <c r="A47" s="46">
        <v>34</v>
      </c>
      <c r="B47" s="80" t="s">
        <v>24</v>
      </c>
      <c r="C47" s="25">
        <f>SUM(SZOGYESZ!C47+SZOGYESZ!F47+SZOGYESZ!I47+SZOGYESZ!L47)</f>
        <v>0</v>
      </c>
      <c r="D47" s="21">
        <f>SUM(SZOGYESZ!D47+SZOGYESZ!G47+SZOGYESZ!J47+SZOGYESZ!M47)</f>
        <v>0</v>
      </c>
      <c r="E47" s="212">
        <f>SUM(SZOGYESZ!E47+SZOGYESZ!H47+SZOGYESZ!K47+SZOGYESZ!N47)</f>
        <v>0</v>
      </c>
      <c r="F47" s="26"/>
      <c r="G47" s="21"/>
      <c r="H47" s="212">
        <f t="shared" si="1"/>
        <v>0</v>
      </c>
      <c r="I47" s="26">
        <f>SUM(ERISZ1!R48+'SZOGYESZ+ERESZ+ERISZ'!C47+'SZOGYESZ+ERESZ+ERISZ'!F47)</f>
        <v>0</v>
      </c>
      <c r="J47" s="21">
        <f>SUM(ERISZ1!S48+'SZOGYESZ+ERESZ+ERISZ'!D47+'SZOGYESZ+ERESZ+ERISZ'!G47)</f>
        <v>0</v>
      </c>
      <c r="K47" s="212">
        <f>SUM(ERISZ1!T48+'SZOGYESZ+ERESZ+ERISZ'!E47+'SZOGYESZ+ERESZ+ERISZ'!H47)</f>
        <v>0</v>
      </c>
    </row>
    <row r="48" spans="1:11" ht="15.75">
      <c r="A48" s="46">
        <v>35</v>
      </c>
      <c r="B48" s="19" t="s">
        <v>25</v>
      </c>
      <c r="C48" s="25">
        <f>SUM(SZOGYESZ!C48+SZOGYESZ!F48+SZOGYESZ!I48+SZOGYESZ!L48)</f>
        <v>308838</v>
      </c>
      <c r="D48" s="21">
        <f>SUM(SZOGYESZ!D48+SZOGYESZ!G48+SZOGYESZ!J48+SZOGYESZ!M48)</f>
        <v>198</v>
      </c>
      <c r="E48" s="212">
        <f>SUM(SZOGYESZ!E48+SZOGYESZ!H48+SZOGYESZ!K48+SZOGYESZ!N48)</f>
        <v>309036</v>
      </c>
      <c r="F48" s="26">
        <f>71688-870</f>
        <v>70818</v>
      </c>
      <c r="G48" s="21"/>
      <c r="H48" s="212">
        <f t="shared" si="1"/>
        <v>70818</v>
      </c>
      <c r="I48" s="26">
        <f>SUM(ERISZ1!R49+'SZOGYESZ+ERESZ+ERISZ'!C48+'SZOGYESZ+ERESZ+ERISZ'!F48)</f>
        <v>879505</v>
      </c>
      <c r="J48" s="21">
        <f>SUM(ERISZ1!S49+'SZOGYESZ+ERESZ+ERISZ'!D48+'SZOGYESZ+ERESZ+ERISZ'!G48)</f>
        <v>198</v>
      </c>
      <c r="K48" s="212">
        <f>SUM(ERISZ1!T49+'SZOGYESZ+ERESZ+ERISZ'!E48+'SZOGYESZ+ERESZ+ERISZ'!H48)</f>
        <v>879703</v>
      </c>
    </row>
    <row r="49" spans="1:11" ht="15.75">
      <c r="A49" s="46">
        <v>36</v>
      </c>
      <c r="B49" s="19" t="s">
        <v>26</v>
      </c>
      <c r="C49" s="25">
        <f>SUM(SZOGYESZ!C49+SZOGYESZ!F49+SZOGYESZ!I49+SZOGYESZ!L49)</f>
        <v>0</v>
      </c>
      <c r="D49" s="21">
        <f>SUM(SZOGYESZ!D49+SZOGYESZ!G49+SZOGYESZ!J49+SZOGYESZ!M49)</f>
        <v>0</v>
      </c>
      <c r="E49" s="212">
        <f>SUM(SZOGYESZ!E49+SZOGYESZ!H49+SZOGYESZ!K49+SZOGYESZ!N49)</f>
        <v>0</v>
      </c>
      <c r="F49" s="26"/>
      <c r="G49" s="21"/>
      <c r="H49" s="212">
        <f t="shared" si="1"/>
        <v>0</v>
      </c>
      <c r="I49" s="26">
        <f>SUM(ERISZ1!R50+'SZOGYESZ+ERESZ+ERISZ'!C49+'SZOGYESZ+ERESZ+ERISZ'!F49)</f>
        <v>0</v>
      </c>
      <c r="J49" s="21">
        <f>SUM(ERISZ1!S50+'SZOGYESZ+ERESZ+ERISZ'!D49+'SZOGYESZ+ERESZ+ERISZ'!G49)</f>
        <v>0</v>
      </c>
      <c r="K49" s="212">
        <f>SUM(ERISZ1!T50+'SZOGYESZ+ERESZ+ERISZ'!E49+'SZOGYESZ+ERESZ+ERISZ'!H49)</f>
        <v>0</v>
      </c>
    </row>
    <row r="50" spans="1:11" ht="15.75">
      <c r="A50" s="46">
        <v>37</v>
      </c>
      <c r="B50" s="19" t="s">
        <v>27</v>
      </c>
      <c r="C50" s="25">
        <f>SUM(SZOGYESZ!C50+SZOGYESZ!F50+SZOGYESZ!I50+SZOGYESZ!L50)</f>
        <v>0</v>
      </c>
      <c r="D50" s="21">
        <f>SUM(SZOGYESZ!D50+SZOGYESZ!G50+SZOGYESZ!J50+SZOGYESZ!M50)</f>
        <v>0</v>
      </c>
      <c r="E50" s="212">
        <f>SUM(SZOGYESZ!E50+SZOGYESZ!H50+SZOGYESZ!K50+SZOGYESZ!N50)</f>
        <v>0</v>
      </c>
      <c r="F50" s="26"/>
      <c r="G50" s="21"/>
      <c r="H50" s="212">
        <f t="shared" si="1"/>
        <v>0</v>
      </c>
      <c r="I50" s="26">
        <f>SUM(ERISZ1!R51+'SZOGYESZ+ERESZ+ERISZ'!C50+'SZOGYESZ+ERESZ+ERISZ'!F50)</f>
        <v>0</v>
      </c>
      <c r="J50" s="21">
        <f>SUM(ERISZ1!S51+'SZOGYESZ+ERESZ+ERISZ'!D50+'SZOGYESZ+ERESZ+ERISZ'!G50)</f>
        <v>0</v>
      </c>
      <c r="K50" s="212">
        <f>SUM(ERISZ1!T51+'SZOGYESZ+ERESZ+ERISZ'!E50+'SZOGYESZ+ERESZ+ERISZ'!H50)</f>
        <v>0</v>
      </c>
    </row>
    <row r="51" spans="1:11" ht="15.75">
      <c r="A51" s="46">
        <v>38</v>
      </c>
      <c r="B51" s="19" t="s">
        <v>42</v>
      </c>
      <c r="C51" s="25">
        <f>SUM(SZOGYESZ!C51+SZOGYESZ!F51+SZOGYESZ!I51+SZOGYESZ!L51)</f>
        <v>2800</v>
      </c>
      <c r="D51" s="21">
        <f>SUM(SZOGYESZ!D51+SZOGYESZ!G51+SZOGYESZ!J51+SZOGYESZ!M51)</f>
        <v>0</v>
      </c>
      <c r="E51" s="212">
        <f>SUM(SZOGYESZ!E51+SZOGYESZ!H51+SZOGYESZ!K51+SZOGYESZ!N51)</f>
        <v>2800</v>
      </c>
      <c r="F51" s="26">
        <v>144818</v>
      </c>
      <c r="G51" s="21"/>
      <c r="H51" s="212">
        <f t="shared" si="1"/>
        <v>144818</v>
      </c>
      <c r="I51" s="81">
        <f>SUM(ERISZ1!R52+'SZOGYESZ+ERESZ+ERISZ'!C51+'SZOGYESZ+ERESZ+ERISZ'!F51)</f>
        <v>150618</v>
      </c>
      <c r="J51" s="21">
        <f>SUM(ERISZ1!S52+'SZOGYESZ+ERESZ+ERISZ'!D51+'SZOGYESZ+ERESZ+ERISZ'!G51)</f>
        <v>0</v>
      </c>
      <c r="K51" s="212">
        <f>SUM(ERISZ1!T52+'SZOGYESZ+ERESZ+ERISZ'!E51+'SZOGYESZ+ERESZ+ERISZ'!H51)</f>
        <v>150618</v>
      </c>
    </row>
    <row r="52" spans="1:11" ht="15.75">
      <c r="A52" s="35">
        <v>39</v>
      </c>
      <c r="B52" s="82" t="s">
        <v>28</v>
      </c>
      <c r="C52" s="83">
        <f>SUM(SZOGYESZ!C52+SZOGYESZ!F52+SZOGYESZ!I52+SZOGYESZ!L52)</f>
        <v>0</v>
      </c>
      <c r="D52" s="38">
        <f>SUM(SZOGYESZ!D52+SZOGYESZ!G52+SZOGYESZ!J52+SZOGYESZ!M52)</f>
        <v>0</v>
      </c>
      <c r="E52" s="217">
        <f>SUM(SZOGYESZ!E52+SZOGYESZ!H52+SZOGYESZ!K52+SZOGYESZ!N52)</f>
        <v>0</v>
      </c>
      <c r="F52" s="84">
        <v>144818</v>
      </c>
      <c r="G52" s="38"/>
      <c r="H52" s="217">
        <f t="shared" si="1"/>
        <v>144818</v>
      </c>
      <c r="I52" s="86">
        <f>SUM(ERISZ1!R53+'SZOGYESZ+ERESZ+ERISZ'!C52+'SZOGYESZ+ERESZ+ERISZ'!F52)</f>
        <v>147818</v>
      </c>
      <c r="J52" s="38">
        <f>SUM(ERISZ1!S53+'SZOGYESZ+ERESZ+ERISZ'!D52+'SZOGYESZ+ERESZ+ERISZ'!G52)</f>
        <v>0</v>
      </c>
      <c r="K52" s="217">
        <f>SUM(ERISZ1!T53+'SZOGYESZ+ERESZ+ERISZ'!E52+'SZOGYESZ+ERESZ+ERISZ'!H52)</f>
        <v>147818</v>
      </c>
    </row>
    <row r="53" spans="1:11" ht="15.75">
      <c r="A53" s="46">
        <v>40</v>
      </c>
      <c r="B53" s="19" t="s">
        <v>29</v>
      </c>
      <c r="C53" s="25">
        <f>SUM(SZOGYESZ!C53+SZOGYESZ!F53+SZOGYESZ!I53+SZOGYESZ!L53)</f>
        <v>0</v>
      </c>
      <c r="D53" s="21">
        <f>SUM(SZOGYESZ!D53+SZOGYESZ!G53+SZOGYESZ!J53+SZOGYESZ!M53)</f>
        <v>0</v>
      </c>
      <c r="E53" s="212">
        <f>SUM(SZOGYESZ!E53+SZOGYESZ!H53+SZOGYESZ!K53+SZOGYESZ!N53)</f>
        <v>0</v>
      </c>
      <c r="F53" s="26"/>
      <c r="G53" s="21"/>
      <c r="H53" s="212">
        <f t="shared" si="1"/>
        <v>0</v>
      </c>
      <c r="I53" s="81">
        <f>SUM(ERISZ1!R54+'SZOGYESZ+ERESZ+ERISZ'!C53+'SZOGYESZ+ERESZ+ERISZ'!F53)</f>
        <v>0</v>
      </c>
      <c r="J53" s="21">
        <f>SUM(ERISZ1!S54+'SZOGYESZ+ERESZ+ERISZ'!D53+'SZOGYESZ+ERESZ+ERISZ'!G53)</f>
        <v>0</v>
      </c>
      <c r="K53" s="212">
        <f>SUM(ERISZ1!T54+'SZOGYESZ+ERESZ+ERISZ'!E53+'SZOGYESZ+ERESZ+ERISZ'!H53)</f>
        <v>0</v>
      </c>
    </row>
    <row r="54" spans="1:11" ht="15.75">
      <c r="A54" s="46">
        <v>41</v>
      </c>
      <c r="B54" s="87" t="s">
        <v>30</v>
      </c>
      <c r="C54" s="25">
        <f>SUM(SZOGYESZ!C54+SZOGYESZ!F54+SZOGYESZ!I54+SZOGYESZ!L54)</f>
        <v>0</v>
      </c>
      <c r="D54" s="21">
        <f>SUM(SZOGYESZ!D54+SZOGYESZ!G54+SZOGYESZ!J54+SZOGYESZ!M54)</f>
        <v>0</v>
      </c>
      <c r="E54" s="212">
        <f>SUM(SZOGYESZ!E54+SZOGYESZ!H54+SZOGYESZ!K54+SZOGYESZ!N54)</f>
        <v>0</v>
      </c>
      <c r="F54" s="26"/>
      <c r="G54" s="21"/>
      <c r="H54" s="212">
        <f t="shared" si="1"/>
        <v>0</v>
      </c>
      <c r="I54" s="81">
        <f>SUM(ERISZ1!R55+'SZOGYESZ+ERESZ+ERISZ'!C54+'SZOGYESZ+ERESZ+ERISZ'!F54)</f>
        <v>0</v>
      </c>
      <c r="J54" s="21">
        <f>SUM(ERISZ1!S55+'SZOGYESZ+ERESZ+ERISZ'!D54+'SZOGYESZ+ERESZ+ERISZ'!G54)</f>
        <v>0</v>
      </c>
      <c r="K54" s="212">
        <f>SUM(ERISZ1!T55+'SZOGYESZ+ERESZ+ERISZ'!E54+'SZOGYESZ+ERESZ+ERISZ'!H54)</f>
        <v>0</v>
      </c>
    </row>
    <row r="55" spans="1:11" ht="16.5" thickBot="1">
      <c r="A55" s="12">
        <v>42</v>
      </c>
      <c r="B55" s="88" t="s">
        <v>31</v>
      </c>
      <c r="C55" s="14">
        <f>SUM(SZOGYESZ!C55+SZOGYESZ!F55+SZOGYESZ!I55+SZOGYESZ!L55)</f>
        <v>0</v>
      </c>
      <c r="D55" s="30">
        <f>SUM(SZOGYESZ!D55+SZOGYESZ!G55+SZOGYESZ!J55+SZOGYESZ!M55)</f>
        <v>0</v>
      </c>
      <c r="E55" s="174">
        <f>SUM(SZOGYESZ!E55+SZOGYESZ!H55+SZOGYESZ!K55+SZOGYESZ!N55)</f>
        <v>0</v>
      </c>
      <c r="F55" s="89"/>
      <c r="G55" s="30"/>
      <c r="H55" s="174">
        <f t="shared" si="1"/>
        <v>0</v>
      </c>
      <c r="I55" s="91">
        <f>SUM(ERISZ1!R56+'SZOGYESZ+ERESZ+ERISZ'!C55+'SZOGYESZ+ERESZ+ERISZ'!F55)</f>
        <v>0</v>
      </c>
      <c r="J55" s="30">
        <f>SUM(ERISZ1!S56+'SZOGYESZ+ERESZ+ERISZ'!D55+'SZOGYESZ+ERESZ+ERISZ'!G55)</f>
        <v>0</v>
      </c>
      <c r="K55" s="174">
        <f>SUM(ERISZ1!T56+'SZOGYESZ+ERESZ+ERISZ'!E55+'SZOGYESZ+ERESZ+ERISZ'!H55)</f>
        <v>0</v>
      </c>
    </row>
    <row r="56" spans="1:11" ht="16.5" thickBot="1">
      <c r="A56" s="40">
        <v>43</v>
      </c>
      <c r="B56" s="92" t="s">
        <v>60</v>
      </c>
      <c r="C56" s="42">
        <f>SUM(SZOGYESZ!C56+SZOGYESZ!F56+SZOGYESZ!I56+SZOGYESZ!L56)</f>
        <v>311638</v>
      </c>
      <c r="D56" s="43">
        <f>SUM(SZOGYESZ!D56+SZOGYESZ!G56+SZOGYESZ!J56+SZOGYESZ!M56)</f>
        <v>198</v>
      </c>
      <c r="E56" s="176">
        <f>SUM(SZOGYESZ!E56+SZOGYESZ!H56+SZOGYESZ!K56+SZOGYESZ!N56)</f>
        <v>311836</v>
      </c>
      <c r="F56" s="44">
        <f>F48+F49+F50+F51+F53+F54+F55</f>
        <v>215636</v>
      </c>
      <c r="G56" s="43">
        <f>G48+G49+G50+G51+G53+G54+G55</f>
        <v>0</v>
      </c>
      <c r="H56" s="176">
        <f t="shared" si="1"/>
        <v>215636</v>
      </c>
      <c r="I56" s="42">
        <f>SUM(ERISZ1!R57+'SZOGYESZ+ERESZ+ERISZ'!C56+'SZOGYESZ+ERESZ+ERISZ'!F56)</f>
        <v>1030123</v>
      </c>
      <c r="J56" s="43">
        <f>SUM(ERISZ1!S57+'SZOGYESZ+ERESZ+ERISZ'!D56+'SZOGYESZ+ERESZ+ERISZ'!G56)</f>
        <v>198</v>
      </c>
      <c r="K56" s="176">
        <f>SUM(ERISZ1!T57+'SZOGYESZ+ERESZ+ERISZ'!E56+'SZOGYESZ+ERESZ+ERISZ'!H56)</f>
        <v>1030321</v>
      </c>
    </row>
    <row r="57" spans="1:11" ht="16.5" thickBot="1">
      <c r="A57" s="12">
        <v>44</v>
      </c>
      <c r="B57" s="138" t="s">
        <v>32</v>
      </c>
      <c r="C57" s="110">
        <f>SUM(SZOGYESZ!C57+SZOGYESZ!F57+SZOGYESZ!I57+SZOGYESZ!L57)</f>
        <v>0</v>
      </c>
      <c r="D57" s="15">
        <f>SUM(SZOGYESZ!D57+SZOGYESZ!G57+SZOGYESZ!J57+SZOGYESZ!M57)</f>
        <v>0</v>
      </c>
      <c r="E57" s="183">
        <f>SUM(SZOGYESZ!E57+SZOGYESZ!H57+SZOGYESZ!K57+SZOGYESZ!N57)</f>
        <v>0</v>
      </c>
      <c r="F57" s="161"/>
      <c r="G57" s="163"/>
      <c r="H57" s="183">
        <f t="shared" si="1"/>
        <v>0</v>
      </c>
      <c r="I57" s="161">
        <f>SUM(ERISZ1!R58+'SZOGYESZ+ERESZ+ERISZ'!C57+'SZOGYESZ+ERESZ+ERISZ'!F57)</f>
        <v>0</v>
      </c>
      <c r="J57" s="160">
        <f>SUM(ERISZ1!S58+'SZOGYESZ+ERESZ+ERISZ'!D57+'SZOGYESZ+ERESZ+ERISZ'!G57)</f>
        <v>0</v>
      </c>
      <c r="K57" s="183">
        <f>SUM(ERISZ1!T58+'SZOGYESZ+ERESZ+ERISZ'!E57+'SZOGYESZ+ERESZ+ERISZ'!H57)</f>
        <v>0</v>
      </c>
    </row>
    <row r="58" spans="1:11" s="99" customFormat="1" ht="16.5" thickBot="1">
      <c r="A58" s="40">
        <v>45</v>
      </c>
      <c r="B58" s="41" t="s">
        <v>63</v>
      </c>
      <c r="C58" s="42">
        <f>SUM(SZOGYESZ!C58+SZOGYESZ!F58+SZOGYESZ!I58+SZOGYESZ!L58)</f>
        <v>323081</v>
      </c>
      <c r="D58" s="157">
        <f>SUM(SZOGYESZ!D58+SZOGYESZ!G58+SZOGYESZ!J58+SZOGYESZ!M58)</f>
        <v>198</v>
      </c>
      <c r="E58" s="176">
        <f>SUM(SZOGYESZ!E58+SZOGYESZ!H58+SZOGYESZ!K58+SZOGYESZ!N58)</f>
        <v>323279</v>
      </c>
      <c r="F58" s="162">
        <f>SUM(F43+F44+F45+F46+F47+F56+F57)</f>
        <v>230883</v>
      </c>
      <c r="G58" s="43">
        <f>SUM(G43+G44+G45+G46+G47+G56+G57)</f>
        <v>0</v>
      </c>
      <c r="H58" s="176">
        <f t="shared" si="1"/>
        <v>230883</v>
      </c>
      <c r="I58" s="162">
        <f>SUM(ERISZ1!R59+'SZOGYESZ+ERESZ+ERISZ'!C58+'SZOGYESZ+ERESZ+ERISZ'!F58)</f>
        <v>1194902</v>
      </c>
      <c r="J58" s="43">
        <f>SUM(ERISZ1!S59+'SZOGYESZ+ERESZ+ERISZ'!D58+'SZOGYESZ+ERESZ+ERISZ'!G58)</f>
        <v>198</v>
      </c>
      <c r="K58" s="176">
        <f>SUM(ERISZ1!T59+'SZOGYESZ+ERESZ+ERISZ'!E58+'SZOGYESZ+ERESZ+ERISZ'!H58)</f>
        <v>1195100</v>
      </c>
    </row>
    <row r="59" spans="1:11" s="99" customFormat="1" ht="15.75">
      <c r="A59" s="93">
        <v>46</v>
      </c>
      <c r="B59" s="136" t="s">
        <v>78</v>
      </c>
      <c r="C59" s="101">
        <f>SUM(SZOGYESZ!C59+SZOGYESZ!F59+SZOGYESZ!I59+SZOGYESZ!L59)</f>
        <v>15554</v>
      </c>
      <c r="D59" s="155">
        <f>SUM(SZOGYESZ!D59+SZOGYESZ!G59+SZOGYESZ!J59+SZOGYESZ!M59)</f>
        <v>0</v>
      </c>
      <c r="E59" s="218">
        <f>SUM(SZOGYESZ!E59+SZOGYESZ!H59+SZOGYESZ!K59+SZOGYESZ!N59)</f>
        <v>15554</v>
      </c>
      <c r="F59" s="104">
        <v>7217</v>
      </c>
      <c r="G59" s="155"/>
      <c r="H59" s="218">
        <f t="shared" si="1"/>
        <v>7217</v>
      </c>
      <c r="I59" s="165">
        <f>SUM(ERISZ1!R60+'SZOGYESZ+ERESZ+ERISZ'!C59+'SZOGYESZ+ERESZ+ERISZ'!F59)</f>
        <v>51528</v>
      </c>
      <c r="J59" s="164">
        <f>SUM(ERISZ1!S60+'SZOGYESZ+ERESZ+ERISZ'!D59+'SZOGYESZ+ERESZ+ERISZ'!G59)</f>
        <v>0</v>
      </c>
      <c r="K59" s="218">
        <f>SUM(ERISZ1!T60+'SZOGYESZ+ERESZ+ERISZ'!E59+'SZOGYESZ+ERESZ+ERISZ'!H59)</f>
        <v>51528</v>
      </c>
    </row>
    <row r="60" spans="1:11" s="99" customFormat="1" ht="15.75">
      <c r="A60" s="93">
        <v>47</v>
      </c>
      <c r="B60" s="136" t="s">
        <v>79</v>
      </c>
      <c r="C60" s="95">
        <f>SUM(SZOGYESZ!C60+SZOGYESZ!F60+SZOGYESZ!I60+SZOGYESZ!L60)</f>
        <v>3</v>
      </c>
      <c r="D60" s="96">
        <f>SUM(SZOGYESZ!D60+SZOGYESZ!G60+SZOGYESZ!J60+SZOGYESZ!M60)</f>
        <v>0</v>
      </c>
      <c r="E60" s="219">
        <f>SUM(SZOGYESZ!E60+SZOGYESZ!H60+SZOGYESZ!K60+SZOGYESZ!N60)</f>
        <v>3</v>
      </c>
      <c r="F60" s="98"/>
      <c r="G60" s="96"/>
      <c r="H60" s="219">
        <f t="shared" si="1"/>
        <v>0</v>
      </c>
      <c r="I60" s="95">
        <f>SUM(ERISZ1!R61+'SZOGYESZ+ERESZ+ERISZ'!C60+'SZOGYESZ+ERESZ+ERISZ'!F60)</f>
        <v>3</v>
      </c>
      <c r="J60" s="96">
        <f>SUM(ERISZ1!S61+'SZOGYESZ+ERESZ+ERISZ'!D60+'SZOGYESZ+ERESZ+ERISZ'!G60)</f>
        <v>0</v>
      </c>
      <c r="K60" s="219">
        <f>SUM(ERISZ1!T61+'SZOGYESZ+ERESZ+ERISZ'!E60+'SZOGYESZ+ERESZ+ERISZ'!H60)</f>
        <v>3</v>
      </c>
    </row>
    <row r="61" spans="1:11" s="99" customFormat="1" ht="15.75">
      <c r="A61" s="46">
        <v>48</v>
      </c>
      <c r="B61" s="134" t="s">
        <v>64</v>
      </c>
      <c r="C61" s="95">
        <f>SUM(SZOGYESZ!C61+SZOGYESZ!F61+SZOGYESZ!I61+SZOGYESZ!L61)</f>
        <v>0</v>
      </c>
      <c r="D61" s="96">
        <f>SUM(SZOGYESZ!D61+SZOGYESZ!G61+SZOGYESZ!J61+SZOGYESZ!M61)</f>
        <v>0</v>
      </c>
      <c r="E61" s="219">
        <f>SUM(SZOGYESZ!E61+SZOGYESZ!H61+SZOGYESZ!K61+SZOGYESZ!N61)</f>
        <v>0</v>
      </c>
      <c r="F61" s="98"/>
      <c r="G61" s="96"/>
      <c r="H61" s="219">
        <f t="shared" si="1"/>
        <v>0</v>
      </c>
      <c r="I61" s="95">
        <f>SUM(ERISZ1!R62+'SZOGYESZ+ERESZ+ERISZ'!C61+'SZOGYESZ+ERESZ+ERISZ'!F61)</f>
        <v>0</v>
      </c>
      <c r="J61" s="96">
        <f>SUM(ERISZ1!S62+'SZOGYESZ+ERESZ+ERISZ'!D61+'SZOGYESZ+ERESZ+ERISZ'!G61)</f>
        <v>0</v>
      </c>
      <c r="K61" s="219">
        <f>SUM(ERISZ1!T62+'SZOGYESZ+ERESZ+ERISZ'!E61+'SZOGYESZ+ERESZ+ERISZ'!H61)</f>
        <v>0</v>
      </c>
    </row>
    <row r="62" spans="1:11" ht="15.75">
      <c r="A62" s="46">
        <v>49</v>
      </c>
      <c r="B62" s="135" t="s">
        <v>33</v>
      </c>
      <c r="C62" s="95">
        <f>SUM(SZOGYESZ!C62+SZOGYESZ!F62+SZOGYESZ!I62+SZOGYESZ!L62)</f>
        <v>0</v>
      </c>
      <c r="D62" s="96">
        <f>SUM(SZOGYESZ!D62+SZOGYESZ!G62+SZOGYESZ!J62+SZOGYESZ!M62)</f>
        <v>0</v>
      </c>
      <c r="E62" s="173">
        <f>SUM(SZOGYESZ!E62+SZOGYESZ!H62+SZOGYESZ!K62+SZOGYESZ!N62)</f>
        <v>0</v>
      </c>
      <c r="F62" s="98"/>
      <c r="G62" s="96"/>
      <c r="H62" s="173">
        <f t="shared" si="1"/>
        <v>0</v>
      </c>
      <c r="I62" s="95">
        <f>SUM(ERISZ1!R63+'SZOGYESZ+ERESZ+ERISZ'!C62+'SZOGYESZ+ERESZ+ERISZ'!F62)</f>
        <v>0</v>
      </c>
      <c r="J62" s="96">
        <f>SUM(ERISZ1!S63+'SZOGYESZ+ERESZ+ERISZ'!D62+'SZOGYESZ+ERESZ+ERISZ'!G62)</f>
        <v>0</v>
      </c>
      <c r="K62" s="173">
        <f>SUM(ERISZ1!T63+'SZOGYESZ+ERESZ+ERISZ'!E62+'SZOGYESZ+ERESZ+ERISZ'!H62)</f>
        <v>0</v>
      </c>
    </row>
    <row r="63" spans="1:11" ht="16.5" thickBot="1">
      <c r="A63" s="146">
        <v>50</v>
      </c>
      <c r="B63" s="147" t="s">
        <v>43</v>
      </c>
      <c r="C63" s="152">
        <f>SUM(SZOGYESZ!C63+SZOGYESZ!F63+SZOGYESZ!I63+SZOGYESZ!L63)</f>
        <v>0</v>
      </c>
      <c r="D63" s="153">
        <f>SUM(SZOGYESZ!D63+SZOGYESZ!G63+SZOGYESZ!J63+SZOGYESZ!M63)</f>
        <v>0</v>
      </c>
      <c r="E63" s="187">
        <f>SUM(SZOGYESZ!E63+SZOGYESZ!H63+SZOGYESZ!K63+SZOGYESZ!N63)</f>
        <v>0</v>
      </c>
      <c r="F63" s="154"/>
      <c r="G63" s="153"/>
      <c r="H63" s="187">
        <f t="shared" si="1"/>
        <v>0</v>
      </c>
      <c r="I63" s="152">
        <f>SUM(ERISZ1!R64+'SZOGYESZ+ERESZ+ERISZ'!C63+'SZOGYESZ+ERESZ+ERISZ'!F63)</f>
        <v>0</v>
      </c>
      <c r="J63" s="153">
        <f>SUM(ERISZ1!S64+'SZOGYESZ+ERESZ+ERISZ'!D63+'SZOGYESZ+ERESZ+ERISZ'!G63)</f>
        <v>0</v>
      </c>
      <c r="K63" s="187">
        <f>SUM(ERISZ1!T64+'SZOGYESZ+ERESZ+ERISZ'!E63+'SZOGYESZ+ERESZ+ERISZ'!H63)</f>
        <v>0</v>
      </c>
    </row>
    <row r="64" spans="1:11" ht="16.5" thickBot="1">
      <c r="A64" s="100">
        <v>51</v>
      </c>
      <c r="B64" s="94" t="s">
        <v>62</v>
      </c>
      <c r="C64" s="101">
        <f>SUM(SZOGYESZ!C64+SZOGYESZ!F64+SZOGYESZ!I64+SZOGYESZ!L64)</f>
        <v>0</v>
      </c>
      <c r="D64" s="102">
        <f>SUM(SZOGYESZ!D64+SZOGYESZ!G64+SZOGYESZ!J64+SZOGYESZ!M64)</f>
        <v>0</v>
      </c>
      <c r="E64" s="218">
        <f>SUM(SZOGYESZ!E64+SZOGYESZ!H64+SZOGYESZ!K64+SZOGYESZ!N64)</f>
        <v>0</v>
      </c>
      <c r="F64" s="104">
        <f>SUM(F61:F63)</f>
        <v>0</v>
      </c>
      <c r="G64" s="102">
        <f>SUM(G61:G63)</f>
        <v>0</v>
      </c>
      <c r="H64" s="218">
        <f t="shared" si="1"/>
        <v>0</v>
      </c>
      <c r="I64" s="101">
        <f>SUM(ERISZ1!R65+'SZOGYESZ+ERESZ+ERISZ'!C64+'SZOGYESZ+ERESZ+ERISZ'!F64)</f>
        <v>0</v>
      </c>
      <c r="J64" s="102">
        <f>SUM(ERISZ1!S65+'SZOGYESZ+ERESZ+ERISZ'!D64+'SZOGYESZ+ERESZ+ERISZ'!G64)</f>
        <v>0</v>
      </c>
      <c r="K64" s="218">
        <f>SUM(ERISZ1!T65+'SZOGYESZ+ERESZ+ERISZ'!E64+'SZOGYESZ+ERESZ+ERISZ'!H64)</f>
        <v>0</v>
      </c>
    </row>
    <row r="65" spans="1:11" ht="16.5" thickBot="1">
      <c r="A65" s="249" t="s">
        <v>56</v>
      </c>
      <c r="B65" s="250"/>
      <c r="C65" s="105">
        <f>SUM(SZOGYESZ!C65+SZOGYESZ!F65+SZOGYESZ!I65+SZOGYESZ!L65)</f>
        <v>338638</v>
      </c>
      <c r="D65" s="106">
        <f>SUM(SZOGYESZ!D65+SZOGYESZ!G65+SZOGYESZ!J65+SZOGYESZ!M65)</f>
        <v>198</v>
      </c>
      <c r="E65" s="189">
        <f>SUM(SZOGYESZ!E65+SZOGYESZ!H65+SZOGYESZ!K65+SZOGYESZ!N65)</f>
        <v>338836</v>
      </c>
      <c r="F65" s="108">
        <f>F58+F64+F59+F60</f>
        <v>238100</v>
      </c>
      <c r="G65" s="106">
        <f t="shared" ref="G65:H65" si="2">G58+G64+G59+G60</f>
        <v>0</v>
      </c>
      <c r="H65" s="189">
        <f t="shared" si="2"/>
        <v>238100</v>
      </c>
      <c r="I65" s="105">
        <f>SUM(ERISZ1!R66+'SZOGYESZ+ERESZ+ERISZ'!C65+'SZOGYESZ+ERESZ+ERISZ'!F65)</f>
        <v>1246433</v>
      </c>
      <c r="J65" s="106">
        <f>SUM(ERISZ1!S66+'SZOGYESZ+ERESZ+ERISZ'!D65+'SZOGYESZ+ERESZ+ERISZ'!G65)</f>
        <v>198</v>
      </c>
      <c r="K65" s="189">
        <f>SUM(ERISZ1!T66+'SZOGYESZ+ERESZ+ERISZ'!E65+'SZOGYESZ+ERESZ+ERISZ'!H65)</f>
        <v>1246631</v>
      </c>
    </row>
    <row r="66" spans="1:11" ht="17.25" thickTop="1" thickBot="1">
      <c r="A66" s="247"/>
      <c r="B66" s="248"/>
      <c r="C66" s="110"/>
      <c r="D66" s="15"/>
      <c r="E66" s="183"/>
      <c r="F66" s="59"/>
      <c r="G66" s="15"/>
      <c r="H66" s="183"/>
      <c r="I66" s="110"/>
      <c r="J66" s="15"/>
      <c r="K66" s="183"/>
    </row>
    <row r="67" spans="1:11" ht="16.5" thickBot="1">
      <c r="A67" s="124">
        <v>52</v>
      </c>
      <c r="B67" s="112" t="s">
        <v>34</v>
      </c>
      <c r="C67" s="113">
        <f>SUM(SZOGYESZ!C67+SZOGYESZ!F67+SZOGYESZ!I67+SZOGYESZ!L67)</f>
        <v>127</v>
      </c>
      <c r="D67" s="114">
        <f>SUM(SZOGYESZ!D67+SZOGYESZ!G67+SZOGYESZ!J67+SZOGYESZ!M67)</f>
        <v>0</v>
      </c>
      <c r="E67" s="190">
        <f>SUM(SZOGYESZ!E67+SZOGYESZ!H67+SZOGYESZ!K67+SZOGYESZ!N67)</f>
        <v>127</v>
      </c>
      <c r="F67" s="115">
        <f>48.5-1</f>
        <v>47.5</v>
      </c>
      <c r="G67" s="114"/>
      <c r="H67" s="190">
        <f t="shared" si="1"/>
        <v>47.5</v>
      </c>
      <c r="I67" s="113">
        <f>SUM(ERISZ1!R68+'SZOGYESZ+ERESZ+ERISZ'!C67+'SZOGYESZ+ERESZ+ERISZ'!F67)</f>
        <v>332</v>
      </c>
      <c r="J67" s="114">
        <f>SUM(ERISZ1!S68+'SZOGYESZ+ERESZ+ERISZ'!D67+'SZOGYESZ+ERESZ+ERISZ'!G67)</f>
        <v>0</v>
      </c>
      <c r="K67" s="190">
        <f>SUM(ERISZ1!T68+'SZOGYESZ+ERESZ+ERISZ'!E67+'SZOGYESZ+ERESZ+ERISZ'!H67)</f>
        <v>332</v>
      </c>
    </row>
    <row r="68" spans="1:11" ht="14.25">
      <c r="A68" s="117"/>
      <c r="B68" s="117"/>
      <c r="C68" s="117"/>
      <c r="D68" s="118"/>
      <c r="E68" s="119"/>
      <c r="F68" s="117"/>
      <c r="G68" s="118"/>
      <c r="H68" s="119"/>
      <c r="I68" s="117"/>
      <c r="J68" s="118"/>
      <c r="K68" s="119"/>
    </row>
    <row r="69" spans="1:11" ht="18">
      <c r="A69" s="120"/>
      <c r="B69" s="120"/>
      <c r="C69" s="120"/>
      <c r="D69" s="121"/>
      <c r="E69" s="122"/>
      <c r="F69" s="120"/>
      <c r="G69" s="121"/>
      <c r="H69" s="122"/>
      <c r="I69" s="120"/>
      <c r="J69" s="121"/>
      <c r="K69" s="122"/>
    </row>
    <row r="70" spans="1:11">
      <c r="A70" s="2"/>
      <c r="B70" s="123"/>
    </row>
    <row r="71" spans="1:11">
      <c r="A71" s="2"/>
      <c r="B71" s="123"/>
    </row>
    <row r="72" spans="1:11">
      <c r="A72" s="2"/>
      <c r="B72" s="123"/>
    </row>
    <row r="73" spans="1:11">
      <c r="A73" s="2"/>
      <c r="B73" s="123"/>
    </row>
    <row r="74" spans="1:11">
      <c r="A74" s="2"/>
      <c r="B74" s="123"/>
    </row>
    <row r="75" spans="1:11">
      <c r="A75" s="2"/>
      <c r="B75" s="123"/>
    </row>
    <row r="76" spans="1:11">
      <c r="A76" s="2"/>
      <c r="B76" s="123"/>
    </row>
    <row r="77" spans="1:11">
      <c r="A77" s="2"/>
      <c r="B77" s="123"/>
    </row>
    <row r="78" spans="1:11">
      <c r="A78" s="2"/>
      <c r="B78" s="123"/>
    </row>
    <row r="79" spans="1:11">
      <c r="A79" s="2"/>
      <c r="B79" s="123"/>
    </row>
    <row r="80" spans="1:11">
      <c r="A80" s="2"/>
      <c r="B80" s="123"/>
    </row>
    <row r="81" spans="1:2">
      <c r="A81" s="2"/>
      <c r="B81" s="123"/>
    </row>
    <row r="82" spans="1:2">
      <c r="A82" s="2"/>
      <c r="B82" s="123"/>
    </row>
    <row r="83" spans="1:2">
      <c r="A83" s="2"/>
      <c r="B83" s="123"/>
    </row>
    <row r="84" spans="1:2">
      <c r="A84" s="2"/>
      <c r="B84" s="123"/>
    </row>
    <row r="85" spans="1:2">
      <c r="A85" s="2"/>
      <c r="B85" s="123"/>
    </row>
    <row r="86" spans="1:2">
      <c r="A86" s="2"/>
      <c r="B86" s="123"/>
    </row>
    <row r="87" spans="1:2">
      <c r="A87" s="2"/>
      <c r="B87" s="123"/>
    </row>
    <row r="88" spans="1:2">
      <c r="A88" s="2"/>
      <c r="B88" s="123"/>
    </row>
    <row r="89" spans="1:2">
      <c r="A89" s="2"/>
      <c r="B89" s="123"/>
    </row>
    <row r="90" spans="1:2">
      <c r="A90" s="2"/>
      <c r="B90" s="123"/>
    </row>
    <row r="91" spans="1:2">
      <c r="A91" s="2"/>
      <c r="B91" s="123"/>
    </row>
    <row r="92" spans="1:2">
      <c r="A92" s="2"/>
      <c r="B92" s="123"/>
    </row>
    <row r="93" spans="1:2">
      <c r="A93" s="2"/>
      <c r="B93" s="123"/>
    </row>
    <row r="94" spans="1:2">
      <c r="A94" s="2"/>
      <c r="B94" s="123"/>
    </row>
    <row r="95" spans="1:2">
      <c r="A95" s="2"/>
      <c r="B95" s="123"/>
    </row>
    <row r="96" spans="1:2">
      <c r="A96" s="2"/>
      <c r="B96" s="123"/>
    </row>
    <row r="97" spans="1:2">
      <c r="A97" s="2"/>
      <c r="B97" s="123"/>
    </row>
    <row r="98" spans="1:2">
      <c r="A98" s="2"/>
      <c r="B98" s="123"/>
    </row>
    <row r="99" spans="1:2">
      <c r="A99" s="2"/>
      <c r="B99" s="123"/>
    </row>
    <row r="100" spans="1:2">
      <c r="A100" s="2"/>
      <c r="B100" s="123"/>
    </row>
    <row r="101" spans="1:2">
      <c r="A101" s="2"/>
      <c r="B101" s="123"/>
    </row>
    <row r="102" spans="1:2">
      <c r="A102" s="2"/>
      <c r="B102" s="123"/>
    </row>
    <row r="103" spans="1:2">
      <c r="A103" s="2"/>
      <c r="B103" s="123"/>
    </row>
    <row r="104" spans="1:2">
      <c r="A104" s="2"/>
      <c r="B104" s="123"/>
    </row>
    <row r="105" spans="1:2">
      <c r="A105" s="2"/>
      <c r="B105" s="123"/>
    </row>
    <row r="106" spans="1:2">
      <c r="A106" s="2"/>
      <c r="B106" s="123"/>
    </row>
    <row r="107" spans="1:2">
      <c r="A107" s="2"/>
      <c r="B107" s="123"/>
    </row>
    <row r="108" spans="1:2">
      <c r="A108" s="2"/>
      <c r="B108" s="123"/>
    </row>
    <row r="109" spans="1:2">
      <c r="A109" s="2"/>
      <c r="B109" s="123"/>
    </row>
    <row r="110" spans="1:2">
      <c r="A110" s="2"/>
      <c r="B110" s="123"/>
    </row>
    <row r="111" spans="1:2">
      <c r="A111" s="2"/>
      <c r="B111" s="123"/>
    </row>
    <row r="112" spans="1:2">
      <c r="A112" s="2"/>
      <c r="B112" s="123"/>
    </row>
    <row r="113" spans="1:2">
      <c r="A113" s="2"/>
      <c r="B113" s="123"/>
    </row>
    <row r="114" spans="1:2">
      <c r="A114" s="2"/>
      <c r="B114" s="123"/>
    </row>
    <row r="115" spans="1:2">
      <c r="A115" s="2"/>
      <c r="B115" s="123"/>
    </row>
    <row r="116" spans="1:2">
      <c r="A116" s="2"/>
      <c r="B116" s="123"/>
    </row>
    <row r="117" spans="1:2">
      <c r="A117" s="2"/>
      <c r="B117" s="123"/>
    </row>
    <row r="118" spans="1:2">
      <c r="A118" s="2"/>
      <c r="B118" s="123"/>
    </row>
    <row r="119" spans="1:2">
      <c r="A119" s="2"/>
      <c r="B119" s="123"/>
    </row>
    <row r="120" spans="1:2">
      <c r="A120" s="2"/>
      <c r="B120" s="123"/>
    </row>
    <row r="121" spans="1:2">
      <c r="A121" s="2"/>
      <c r="B121" s="123"/>
    </row>
    <row r="122" spans="1:2">
      <c r="A122" s="2"/>
      <c r="B122" s="123"/>
    </row>
    <row r="123" spans="1:2">
      <c r="A123" s="2"/>
      <c r="B123" s="123"/>
    </row>
    <row r="124" spans="1:2">
      <c r="A124" s="2"/>
      <c r="B124" s="123"/>
    </row>
    <row r="125" spans="1:2">
      <c r="A125" s="2"/>
      <c r="B125" s="123"/>
    </row>
    <row r="126" spans="1:2">
      <c r="A126" s="2"/>
      <c r="B126" s="123"/>
    </row>
    <row r="127" spans="1:2">
      <c r="A127" s="2"/>
      <c r="B127" s="123"/>
    </row>
    <row r="128" spans="1:2">
      <c r="A128" s="2"/>
      <c r="B128" s="123"/>
    </row>
    <row r="129" spans="1:2">
      <c r="A129" s="2"/>
      <c r="B129" s="123"/>
    </row>
    <row r="130" spans="1:2">
      <c r="A130" s="2"/>
      <c r="B130" s="123"/>
    </row>
    <row r="131" spans="1:2">
      <c r="A131" s="2"/>
      <c r="B131" s="123"/>
    </row>
    <row r="132" spans="1:2">
      <c r="A132" s="2"/>
      <c r="B132" s="123"/>
    </row>
    <row r="133" spans="1:2">
      <c r="A133" s="2"/>
      <c r="B133" s="123"/>
    </row>
    <row r="134" spans="1:2">
      <c r="A134" s="2"/>
      <c r="B134" s="123"/>
    </row>
    <row r="135" spans="1:2">
      <c r="A135" s="2"/>
      <c r="B135" s="123"/>
    </row>
    <row r="136" spans="1:2">
      <c r="A136" s="2"/>
      <c r="B136" s="123"/>
    </row>
    <row r="137" spans="1:2">
      <c r="A137" s="2"/>
      <c r="B137" s="123"/>
    </row>
    <row r="138" spans="1:2">
      <c r="A138" s="2"/>
      <c r="B138" s="123"/>
    </row>
    <row r="139" spans="1:2">
      <c r="A139" s="2"/>
      <c r="B139" s="123"/>
    </row>
    <row r="140" spans="1:2">
      <c r="A140" s="2"/>
      <c r="B140" s="123"/>
    </row>
    <row r="141" spans="1:2">
      <c r="A141" s="2"/>
      <c r="B141" s="123"/>
    </row>
    <row r="142" spans="1:2">
      <c r="A142" s="2"/>
      <c r="B142" s="123"/>
    </row>
    <row r="143" spans="1:2">
      <c r="A143" s="2"/>
      <c r="B143" s="123"/>
    </row>
    <row r="144" spans="1:2">
      <c r="A144" s="2"/>
      <c r="B144" s="123"/>
    </row>
    <row r="145" spans="1:2">
      <c r="A145" s="2"/>
      <c r="B145" s="123"/>
    </row>
    <row r="146" spans="1:2">
      <c r="A146" s="2"/>
      <c r="B146" s="123"/>
    </row>
    <row r="147" spans="1:2">
      <c r="A147" s="2"/>
      <c r="B147" s="123"/>
    </row>
    <row r="148" spans="1:2">
      <c r="A148" s="2"/>
      <c r="B148" s="123"/>
    </row>
    <row r="149" spans="1:2">
      <c r="A149" s="2"/>
      <c r="B149" s="123"/>
    </row>
    <row r="150" spans="1:2">
      <c r="A150" s="2"/>
      <c r="B150" s="123"/>
    </row>
    <row r="151" spans="1:2">
      <c r="A151" s="2"/>
      <c r="B151" s="123"/>
    </row>
    <row r="152" spans="1:2">
      <c r="A152" s="2"/>
      <c r="B152" s="123"/>
    </row>
    <row r="153" spans="1:2">
      <c r="A153" s="2"/>
      <c r="B153" s="123"/>
    </row>
    <row r="154" spans="1:2">
      <c r="A154" s="2"/>
      <c r="B154" s="123"/>
    </row>
    <row r="155" spans="1:2">
      <c r="A155" s="2"/>
      <c r="B155" s="123"/>
    </row>
    <row r="156" spans="1:2">
      <c r="A156" s="2"/>
      <c r="B156" s="123"/>
    </row>
    <row r="157" spans="1:2">
      <c r="A157" s="2"/>
      <c r="B157" s="123"/>
    </row>
    <row r="158" spans="1:2">
      <c r="A158" s="2"/>
      <c r="B158" s="123"/>
    </row>
    <row r="159" spans="1:2">
      <c r="A159" s="2"/>
      <c r="B159" s="123"/>
    </row>
    <row r="160" spans="1:2">
      <c r="A160" s="2"/>
      <c r="B160" s="123"/>
    </row>
    <row r="161" spans="1:2">
      <c r="A161" s="2"/>
      <c r="B161" s="123"/>
    </row>
    <row r="162" spans="1:2">
      <c r="A162" s="2"/>
      <c r="B162" s="123"/>
    </row>
    <row r="163" spans="1:2">
      <c r="A163" s="2"/>
      <c r="B163" s="123"/>
    </row>
    <row r="164" spans="1:2">
      <c r="A164" s="2"/>
      <c r="B164" s="123"/>
    </row>
    <row r="165" spans="1:2">
      <c r="A165" s="2"/>
      <c r="B165" s="123"/>
    </row>
    <row r="166" spans="1:2">
      <c r="A166" s="2"/>
      <c r="B166" s="123"/>
    </row>
    <row r="167" spans="1:2">
      <c r="A167" s="2"/>
      <c r="B167" s="123"/>
    </row>
    <row r="168" spans="1:2">
      <c r="A168" s="2"/>
      <c r="B168" s="123"/>
    </row>
    <row r="169" spans="1:2">
      <c r="A169" s="2"/>
      <c r="B169" s="123"/>
    </row>
    <row r="170" spans="1:2">
      <c r="A170" s="2"/>
      <c r="B170" s="123"/>
    </row>
    <row r="171" spans="1:2">
      <c r="A171" s="2"/>
      <c r="B171" s="123"/>
    </row>
    <row r="172" spans="1:2">
      <c r="A172" s="2"/>
      <c r="B172" s="123"/>
    </row>
    <row r="173" spans="1:2">
      <c r="A173" s="2"/>
      <c r="B173" s="123"/>
    </row>
    <row r="174" spans="1:2">
      <c r="A174" s="2"/>
      <c r="B174" s="123"/>
    </row>
    <row r="175" spans="1:2">
      <c r="A175" s="2"/>
      <c r="B175" s="123"/>
    </row>
    <row r="176" spans="1:2">
      <c r="A176" s="2"/>
      <c r="B176" s="123"/>
    </row>
    <row r="177" spans="1:2">
      <c r="A177" s="2"/>
      <c r="B177" s="123"/>
    </row>
    <row r="178" spans="1:2">
      <c r="A178" s="2"/>
      <c r="B178" s="123"/>
    </row>
    <row r="179" spans="1:2">
      <c r="A179" s="2"/>
      <c r="B179" s="123"/>
    </row>
    <row r="180" spans="1:2">
      <c r="A180" s="2"/>
      <c r="B180" s="123"/>
    </row>
    <row r="181" spans="1:2">
      <c r="A181" s="2"/>
      <c r="B181" s="123"/>
    </row>
    <row r="182" spans="1:2">
      <c r="A182" s="2"/>
      <c r="B182" s="123"/>
    </row>
    <row r="183" spans="1:2">
      <c r="A183" s="2"/>
      <c r="B183" s="123"/>
    </row>
    <row r="184" spans="1:2">
      <c r="A184" s="2"/>
      <c r="B184" s="123"/>
    </row>
    <row r="185" spans="1:2">
      <c r="A185" s="2"/>
      <c r="B185" s="123"/>
    </row>
    <row r="186" spans="1:2">
      <c r="A186" s="2"/>
      <c r="B186" s="123"/>
    </row>
    <row r="187" spans="1:2">
      <c r="A187" s="2"/>
      <c r="B187" s="123"/>
    </row>
    <row r="188" spans="1:2">
      <c r="A188" s="2"/>
      <c r="B188" s="123"/>
    </row>
    <row r="189" spans="1:2">
      <c r="A189" s="2"/>
      <c r="B189" s="123"/>
    </row>
    <row r="190" spans="1:2">
      <c r="A190" s="2"/>
      <c r="B190" s="123"/>
    </row>
    <row r="191" spans="1:2">
      <c r="A191" s="2"/>
      <c r="B191" s="123"/>
    </row>
    <row r="192" spans="1:2">
      <c r="A192" s="2"/>
      <c r="B192" s="123"/>
    </row>
    <row r="193" spans="1:2">
      <c r="A193" s="2"/>
      <c r="B193" s="123"/>
    </row>
    <row r="194" spans="1:2">
      <c r="A194" s="2"/>
      <c r="B194" s="123"/>
    </row>
    <row r="195" spans="1:2">
      <c r="A195" s="2"/>
      <c r="B195" s="123"/>
    </row>
    <row r="196" spans="1:2">
      <c r="A196" s="2"/>
      <c r="B196" s="123"/>
    </row>
    <row r="197" spans="1:2">
      <c r="A197" s="2"/>
      <c r="B197" s="123"/>
    </row>
    <row r="198" spans="1:2">
      <c r="A198" s="2"/>
      <c r="B198" s="123"/>
    </row>
    <row r="199" spans="1:2">
      <c r="A199" s="2"/>
      <c r="B199" s="123"/>
    </row>
    <row r="200" spans="1:2">
      <c r="A200" s="2"/>
      <c r="B200" s="123"/>
    </row>
    <row r="201" spans="1:2">
      <c r="A201" s="2"/>
      <c r="B201" s="123"/>
    </row>
    <row r="202" spans="1:2">
      <c r="A202" s="2"/>
      <c r="B202" s="123"/>
    </row>
    <row r="203" spans="1:2">
      <c r="A203" s="2"/>
      <c r="B203" s="123"/>
    </row>
    <row r="204" spans="1:2">
      <c r="A204" s="2"/>
      <c r="B204" s="123"/>
    </row>
    <row r="205" spans="1:2">
      <c r="A205" s="2"/>
      <c r="B205" s="123"/>
    </row>
    <row r="206" spans="1:2">
      <c r="A206" s="2"/>
      <c r="B206" s="123"/>
    </row>
    <row r="207" spans="1:2">
      <c r="A207" s="2"/>
      <c r="B207" s="123"/>
    </row>
    <row r="208" spans="1:2">
      <c r="A208" s="2"/>
      <c r="B208" s="123"/>
    </row>
    <row r="209" spans="1:2">
      <c r="A209" s="2"/>
      <c r="B209" s="123"/>
    </row>
    <row r="210" spans="1:2">
      <c r="A210" s="2"/>
      <c r="B210" s="123"/>
    </row>
    <row r="211" spans="1:2">
      <c r="A211" s="2"/>
      <c r="B211" s="123"/>
    </row>
    <row r="212" spans="1:2">
      <c r="A212" s="2"/>
      <c r="B212" s="123"/>
    </row>
    <row r="213" spans="1:2">
      <c r="A213" s="2"/>
      <c r="B213" s="123"/>
    </row>
    <row r="214" spans="1:2">
      <c r="A214" s="2"/>
      <c r="B214" s="123"/>
    </row>
    <row r="215" spans="1:2">
      <c r="A215" s="2"/>
      <c r="B215" s="123"/>
    </row>
    <row r="216" spans="1:2">
      <c r="A216" s="2"/>
      <c r="B216" s="123"/>
    </row>
    <row r="217" spans="1:2">
      <c r="A217" s="2"/>
      <c r="B217" s="123"/>
    </row>
    <row r="218" spans="1:2">
      <c r="A218" s="2"/>
      <c r="B218" s="123"/>
    </row>
    <row r="219" spans="1:2">
      <c r="A219" s="2"/>
      <c r="B219" s="123"/>
    </row>
    <row r="220" spans="1:2">
      <c r="A220" s="2"/>
      <c r="B220" s="123"/>
    </row>
    <row r="221" spans="1:2">
      <c r="A221" s="2"/>
      <c r="B221" s="123"/>
    </row>
    <row r="222" spans="1:2">
      <c r="A222" s="2"/>
      <c r="B222" s="123"/>
    </row>
    <row r="223" spans="1:2">
      <c r="A223" s="2"/>
      <c r="B223" s="123"/>
    </row>
    <row r="224" spans="1:2">
      <c r="A224" s="2"/>
      <c r="B224" s="123"/>
    </row>
    <row r="225" spans="1:2">
      <c r="A225" s="2"/>
      <c r="B225" s="123"/>
    </row>
    <row r="226" spans="1:2">
      <c r="A226" s="2"/>
      <c r="B226" s="123"/>
    </row>
    <row r="227" spans="1:2">
      <c r="A227" s="2"/>
      <c r="B227" s="123"/>
    </row>
    <row r="228" spans="1:2">
      <c r="A228" s="2"/>
      <c r="B228" s="123"/>
    </row>
    <row r="229" spans="1:2">
      <c r="A229" s="2"/>
      <c r="B229" s="123"/>
    </row>
    <row r="230" spans="1:2">
      <c r="A230" s="2"/>
      <c r="B230" s="123"/>
    </row>
    <row r="231" spans="1:2">
      <c r="A231" s="2"/>
      <c r="B231" s="123"/>
    </row>
    <row r="232" spans="1:2">
      <c r="A232" s="2"/>
      <c r="B232" s="123"/>
    </row>
    <row r="233" spans="1:2">
      <c r="A233" s="2"/>
      <c r="B233" s="123"/>
    </row>
    <row r="234" spans="1:2">
      <c r="A234" s="2"/>
      <c r="B234" s="123"/>
    </row>
    <row r="235" spans="1:2">
      <c r="A235" s="2"/>
      <c r="B235" s="123"/>
    </row>
    <row r="236" spans="1:2">
      <c r="A236" s="2"/>
      <c r="B236" s="123"/>
    </row>
    <row r="237" spans="1:2">
      <c r="A237" s="2"/>
      <c r="B237" s="123"/>
    </row>
    <row r="238" spans="1:2">
      <c r="A238" s="2"/>
      <c r="B238" s="123"/>
    </row>
    <row r="239" spans="1:2">
      <c r="A239" s="2"/>
      <c r="B239" s="123"/>
    </row>
    <row r="240" spans="1:2">
      <c r="A240" s="2"/>
      <c r="B240" s="123"/>
    </row>
    <row r="241" spans="1:2">
      <c r="A241" s="2"/>
      <c r="B241" s="123"/>
    </row>
    <row r="242" spans="1:2">
      <c r="A242" s="2"/>
      <c r="B242" s="123"/>
    </row>
    <row r="243" spans="1:2">
      <c r="A243" s="2"/>
      <c r="B243" s="123"/>
    </row>
    <row r="244" spans="1:2">
      <c r="A244" s="2"/>
      <c r="B244" s="123"/>
    </row>
    <row r="245" spans="1:2">
      <c r="A245" s="2"/>
      <c r="B245" s="123"/>
    </row>
    <row r="246" spans="1:2">
      <c r="A246" s="2"/>
      <c r="B246" s="123"/>
    </row>
    <row r="247" spans="1:2">
      <c r="A247" s="2"/>
      <c r="B247" s="123"/>
    </row>
    <row r="248" spans="1:2">
      <c r="A248" s="2"/>
      <c r="B248" s="123"/>
    </row>
    <row r="249" spans="1:2">
      <c r="A249" s="2"/>
      <c r="B249" s="123"/>
    </row>
    <row r="250" spans="1:2">
      <c r="A250" s="2"/>
      <c r="B250" s="123"/>
    </row>
    <row r="251" spans="1:2">
      <c r="A251" s="2"/>
      <c r="B251" s="123"/>
    </row>
    <row r="252" spans="1:2">
      <c r="A252" s="2"/>
      <c r="B252" s="123"/>
    </row>
    <row r="253" spans="1:2">
      <c r="A253" s="2"/>
      <c r="B253" s="123"/>
    </row>
    <row r="254" spans="1:2">
      <c r="A254" s="2"/>
      <c r="B254" s="123"/>
    </row>
    <row r="255" spans="1:2">
      <c r="A255" s="2"/>
      <c r="B255" s="123"/>
    </row>
    <row r="256" spans="1:2">
      <c r="A256" s="2"/>
      <c r="B256" s="123"/>
    </row>
    <row r="257" spans="1:2">
      <c r="A257" s="2"/>
      <c r="B257" s="123"/>
    </row>
    <row r="258" spans="1:2">
      <c r="A258" s="2"/>
      <c r="B258" s="123"/>
    </row>
    <row r="259" spans="1:2">
      <c r="A259" s="2"/>
      <c r="B259" s="123"/>
    </row>
    <row r="260" spans="1:2">
      <c r="A260" s="2"/>
      <c r="B260" s="123"/>
    </row>
    <row r="261" spans="1:2">
      <c r="A261" s="2"/>
      <c r="B261" s="123"/>
    </row>
    <row r="262" spans="1:2">
      <c r="A262" s="2"/>
      <c r="B262" s="123"/>
    </row>
    <row r="263" spans="1:2">
      <c r="A263" s="2"/>
      <c r="B263" s="123"/>
    </row>
    <row r="264" spans="1:2">
      <c r="A264" s="2"/>
      <c r="B264" s="123"/>
    </row>
    <row r="265" spans="1:2">
      <c r="A265" s="2"/>
      <c r="B265" s="123"/>
    </row>
    <row r="266" spans="1:2">
      <c r="A266" s="2"/>
      <c r="B266" s="123"/>
    </row>
    <row r="267" spans="1:2">
      <c r="A267" s="2"/>
      <c r="B267" s="123"/>
    </row>
    <row r="268" spans="1:2">
      <c r="A268" s="2"/>
      <c r="B268" s="123"/>
    </row>
    <row r="269" spans="1:2">
      <c r="A269" s="2"/>
      <c r="B269" s="123"/>
    </row>
    <row r="270" spans="1:2">
      <c r="A270" s="2"/>
      <c r="B270" s="123"/>
    </row>
    <row r="271" spans="1:2">
      <c r="A271" s="2"/>
      <c r="B271" s="123"/>
    </row>
    <row r="272" spans="1:2">
      <c r="A272" s="2"/>
      <c r="B272" s="123"/>
    </row>
    <row r="273" spans="1:2">
      <c r="A273" s="2"/>
      <c r="B273" s="123"/>
    </row>
    <row r="274" spans="1:2">
      <c r="A274" s="2"/>
      <c r="B274" s="123"/>
    </row>
    <row r="275" spans="1:2">
      <c r="A275" s="2"/>
      <c r="B275" s="123"/>
    </row>
    <row r="276" spans="1:2">
      <c r="A276" s="2"/>
      <c r="B276" s="123"/>
    </row>
  </sheetData>
  <mergeCells count="23">
    <mergeCell ref="G1:K1"/>
    <mergeCell ref="A6:A10"/>
    <mergeCell ref="B6:B10"/>
    <mergeCell ref="C6:E6"/>
    <mergeCell ref="F6:H6"/>
    <mergeCell ref="I6:K6"/>
    <mergeCell ref="C7:E8"/>
    <mergeCell ref="J9:J10"/>
    <mergeCell ref="K9:K10"/>
    <mergeCell ref="F7:H8"/>
    <mergeCell ref="I7:K8"/>
    <mergeCell ref="F9:F10"/>
    <mergeCell ref="G9:G10"/>
    <mergeCell ref="I9:I10"/>
    <mergeCell ref="A66:B66"/>
    <mergeCell ref="H9:H10"/>
    <mergeCell ref="C9:C10"/>
    <mergeCell ref="D9:D10"/>
    <mergeCell ref="E9:E10"/>
    <mergeCell ref="A11:B11"/>
    <mergeCell ref="A41:B41"/>
    <mergeCell ref="A65:B65"/>
    <mergeCell ref="A42:B42"/>
  </mergeCells>
  <phoneticPr fontId="11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ERISZ1</vt:lpstr>
      <vt:lpstr>SZOGYESZ</vt:lpstr>
      <vt:lpstr>SZOGYESZ+ERESZ+ERISZ</vt:lpstr>
      <vt:lpstr>'SZOGYESZ+ERESZ+ERISZ'!Nyomtatási_terület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2011-06-22T12:15:07Z</dcterms:modified>
</cp:coreProperties>
</file>