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14610" windowHeight="8715"/>
  </bookViews>
  <sheets>
    <sheet name="szoc" sheetId="1" r:id="rId1"/>
  </sheets>
  <definedNames>
    <definedName name="_xlnm.Print_Titles" localSheetId="0">szoc!$10:$13</definedName>
    <definedName name="_xlnm.Print_Area" localSheetId="0">szoc!$A$1:$E$64</definedName>
  </definedNames>
  <calcPr calcId="145621"/>
</workbook>
</file>

<file path=xl/calcChain.xml><?xml version="1.0" encoding="utf-8"?>
<calcChain xmlns="http://schemas.openxmlformats.org/spreadsheetml/2006/main">
  <c r="D26" i="1" l="1"/>
  <c r="D25" i="1"/>
  <c r="D37" i="1" l="1"/>
  <c r="D36" i="1"/>
  <c r="D35" i="1"/>
  <c r="D17" i="1"/>
  <c r="D15" i="1"/>
  <c r="D22" i="1"/>
  <c r="D33" i="1" l="1"/>
  <c r="C33" i="1"/>
  <c r="E32" i="1"/>
  <c r="E33" i="1" s="1"/>
  <c r="D53" i="1"/>
  <c r="D48" i="1"/>
  <c r="D30" i="1"/>
  <c r="D31" i="1"/>
  <c r="C54" i="1" l="1"/>
  <c r="C53" i="1"/>
  <c r="C48" i="1"/>
  <c r="C37" i="1"/>
  <c r="C36" i="1"/>
  <c r="C35" i="1"/>
  <c r="C31" i="1"/>
  <c r="C30" i="1"/>
  <c r="C26" i="1"/>
  <c r="C25" i="1"/>
  <c r="C22" i="1"/>
  <c r="C17" i="1"/>
  <c r="C15" i="1"/>
  <c r="E25" i="1" l="1"/>
  <c r="E26" i="1"/>
  <c r="D27" i="1"/>
  <c r="C27" i="1"/>
  <c r="E54" i="1" l="1"/>
  <c r="D55" i="1"/>
  <c r="C55" i="1"/>
  <c r="E53" i="1" l="1"/>
  <c r="E55" i="1" s="1"/>
  <c r="D49" i="1"/>
  <c r="C49" i="1"/>
  <c r="E48" i="1"/>
  <c r="E49" i="1" s="1"/>
  <c r="E31" i="1"/>
  <c r="E30" i="1"/>
  <c r="D60" i="1" l="1"/>
  <c r="C60" i="1"/>
  <c r="E59" i="1"/>
  <c r="E60" i="1" s="1"/>
  <c r="E41" i="1"/>
  <c r="E36" i="1"/>
  <c r="E37" i="1"/>
  <c r="E35" i="1"/>
  <c r="E22" i="1"/>
  <c r="E15" i="1"/>
  <c r="E17" i="1"/>
  <c r="E18" i="1"/>
  <c r="E27" i="1" l="1"/>
  <c r="D38" i="1"/>
  <c r="E38" i="1"/>
  <c r="D57" i="1" l="1"/>
  <c r="D64" i="1" s="1"/>
  <c r="C63" i="1"/>
  <c r="C38" i="1"/>
  <c r="C57" i="1" l="1"/>
  <c r="C64" i="1" s="1"/>
  <c r="E63" i="1"/>
  <c r="E57" i="1" l="1"/>
  <c r="E64" i="1" s="1"/>
</calcChain>
</file>

<file path=xl/sharedStrings.xml><?xml version="1.0" encoding="utf-8"?>
<sst xmlns="http://schemas.openxmlformats.org/spreadsheetml/2006/main" count="65" uniqueCount="63">
  <si>
    <t xml:space="preserve"> </t>
  </si>
  <si>
    <t>Budapest Főváros VII. Kerület Erzsébetváros Önkormányzata</t>
  </si>
  <si>
    <t>ezer Ft</t>
  </si>
  <si>
    <t>Cím-</t>
  </si>
  <si>
    <t>szám</t>
  </si>
  <si>
    <t>megnevezése</t>
  </si>
  <si>
    <t>Időskorúak járadéka</t>
  </si>
  <si>
    <t>Lakásfenntartási támogatás</t>
  </si>
  <si>
    <t>Adósságcsökkentési támogatás</t>
  </si>
  <si>
    <t>Fogyatékos személyek adósságcsökkentési támogatása</t>
  </si>
  <si>
    <t>Ösztöndíj támogatás</t>
  </si>
  <si>
    <t>Köztemetés</t>
  </si>
  <si>
    <t>Gyógyszer támogatás</t>
  </si>
  <si>
    <t>Átmeneti szociális segély</t>
  </si>
  <si>
    <t>Rendkívüli gyermekvédelmi támogatás</t>
  </si>
  <si>
    <t>Gyermekétkeztetési támogatás rászorultsági alapon</t>
  </si>
  <si>
    <t xml:space="preserve">Társadalom- és szociálpolitikai juttatások </t>
  </si>
  <si>
    <t xml:space="preserve"> összesen </t>
  </si>
  <si>
    <t>Társadalom-, szociálpolitikai és egyéb juttatások, támogatások</t>
  </si>
  <si>
    <t>Ápolási díj</t>
  </si>
  <si>
    <t>Pénzbeli temetési segély</t>
  </si>
  <si>
    <t>Normatív (súlyosan fogyatékos vagy tartósan beteg kiskorú esetén)</t>
  </si>
  <si>
    <t>Helyi megállapítású, tartósan beteg felnőtt esetén</t>
  </si>
  <si>
    <t>b)    Adósságkezelési eljárásban részesülő személyeknek</t>
  </si>
  <si>
    <t>Egészségkárosodott személyek részére rendszeres szociális segély</t>
  </si>
  <si>
    <t>a)    Normatív</t>
  </si>
  <si>
    <t>c)    Helyi megállapítású, az Önkormányzat rendeletében foglaltak szerint</t>
  </si>
  <si>
    <t>a)    Pénzbeli átmeneti segély</t>
  </si>
  <si>
    <t>b)    Természetben nyújtott átmeneti segély</t>
  </si>
  <si>
    <t>Közgyógyellátás-méltányos</t>
  </si>
  <si>
    <t>Foglalkoztatást helyettesítő támogatás</t>
  </si>
  <si>
    <t>Köztemetés áfa</t>
  </si>
  <si>
    <t>Krízis támogatás</t>
  </si>
  <si>
    <t>Pénzbeli ellátások, szociális juttatások és egyéb feladatok összesen</t>
  </si>
  <si>
    <t>Rendszeres szociális segélye 5 évvel nyugdíj előtt</t>
  </si>
  <si>
    <t>Módosított előirányzat</t>
  </si>
  <si>
    <t>Polgármesteri Hivatalnál rendszeres szociális pénzbeli ellátások</t>
  </si>
  <si>
    <t>Polgármesteri Hivatalnál rendszeres gyermekvédelmi pénzbeli ellátások összesen</t>
  </si>
  <si>
    <t>Polgármesteri Hivatalnál rendszeres szociális pénzbeli ellátások összesen</t>
  </si>
  <si>
    <t>Polgármesteri Hivatalnál rendszeres gyermekvédelmi pénzbeli ellátások</t>
  </si>
  <si>
    <t>Polgármesteri Hivatalnál aktív korú személyek ellátása</t>
  </si>
  <si>
    <t>Polgármesteri Hivatalnál aktív korú személyek ellátása összesen</t>
  </si>
  <si>
    <t>Polgármesteri Hivatalnál eseti pénzbeli szociális ellátások</t>
  </si>
  <si>
    <t>Polgármesteri Hivatalnál eseti pénzbeli szociális ellátások összesen</t>
  </si>
  <si>
    <t>Polgármesteri Hivatalnál eseti pénzbeli gyermekvédelmi ellátások</t>
  </si>
  <si>
    <t>Polgármesteri Hivatalnál eseti pénzbeli gyermekvédelmi ellátások összesen</t>
  </si>
  <si>
    <t>Polgármesteri Hivatalnál eseti pénzbeli szociális ellátások dologi kiadása összesen</t>
  </si>
  <si>
    <t>2012. évi érvényes előirányzat</t>
  </si>
  <si>
    <t>Módosítás</t>
  </si>
  <si>
    <t>Polgármesteri Hivatala 2012. évi tervezett  szociális és gyermekvédelmi ellátások, egyéb  szociális feladatok előirányzatai</t>
  </si>
  <si>
    <t>Ápolási díj járuléka (szociális hozzájárulási adó, egyéb járulékok)</t>
  </si>
  <si>
    <t>Polgármesteri Hivatalnál rendszeres szociális pénzbeli ellátások szociális hozzájárulási adó összesen</t>
  </si>
  <si>
    <t xml:space="preserve"> az 5/2012. (II. 20.) rendelet</t>
  </si>
  <si>
    <t xml:space="preserve"> 6/a számú táblázat módosításához</t>
  </si>
  <si>
    <t>Gyermektartásdíj megelőlegezése</t>
  </si>
  <si>
    <t>Kiegészítő gyermekvédelmi támogatás és pótléka</t>
  </si>
  <si>
    <t>Mozgáskorlátozottak közlekedési támogatása</t>
  </si>
  <si>
    <t>Otthonteremtési támogatás</t>
  </si>
  <si>
    <t>Óvodáztatási támogatás</t>
  </si>
  <si>
    <t>Menekült támogatás - létfenntartási támogatás</t>
  </si>
  <si>
    <t>Menekült támogatás - lakhatási támogatás</t>
  </si>
  <si>
    <t>Normatív rendszeres gyermekvédelmi támogatás</t>
  </si>
  <si>
    <t>4/a számú melléklet a .../2012. (...)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</si>
</sst>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17" x14ac:knownFonts="1">
    <font>
      <sz val="10"/>
      <name val="Arial CE"/>
      <charset val="238"/>
    </font>
    <font>
      <sz val="12"/>
      <name val="Tms Rmn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Arial"/>
      <family val="2"/>
      <charset val="238"/>
    </font>
    <font>
      <sz val="14"/>
      <name val="Times New Roman"/>
      <family val="1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Arial CE"/>
      <family val="2"/>
      <charset val="238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38"/>
    </font>
    <font>
      <b/>
      <u/>
      <sz val="14"/>
      <name val="Times New Roman"/>
      <family val="1"/>
    </font>
    <font>
      <b/>
      <i/>
      <sz val="14"/>
      <name val="Times New Roman"/>
      <family val="1"/>
    </font>
    <font>
      <b/>
      <i/>
      <sz val="14"/>
      <name val="Times New Roman"/>
      <family val="1"/>
      <charset val="238"/>
    </font>
    <font>
      <sz val="14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Alignment="0" applyProtection="0">
      <alignment horizontal="left" vertical="center"/>
    </xf>
    <xf numFmtId="0" fontId="2" fillId="0" borderId="2">
      <alignment horizontal="left" vertical="center"/>
    </xf>
    <xf numFmtId="37" fontId="3" fillId="0" borderId="0"/>
    <xf numFmtId="164" fontId="4" fillId="0" borderId="0"/>
    <xf numFmtId="0" fontId="4" fillId="0" borderId="0"/>
  </cellStyleXfs>
  <cellXfs count="80">
    <xf numFmtId="0" fontId="0" fillId="0" borderId="0" xfId="0"/>
    <xf numFmtId="0" fontId="5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10" fillId="0" borderId="0" xfId="0" applyFont="1" applyAlignment="1">
      <alignment horizontal="center"/>
    </xf>
    <xf numFmtId="0" fontId="5" fillId="0" borderId="0" xfId="0" applyFont="1" applyBorder="1"/>
    <xf numFmtId="0" fontId="11" fillId="0" borderId="0" xfId="0" applyFont="1" applyBorder="1" applyAlignment="1">
      <alignment horizontal="right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10" fillId="2" borderId="4" xfId="0" applyFont="1" applyFill="1" applyBorder="1"/>
    <xf numFmtId="0" fontId="5" fillId="2" borderId="4" xfId="0" applyFont="1" applyFill="1" applyBorder="1"/>
    <xf numFmtId="0" fontId="8" fillId="0" borderId="0" xfId="0" applyFont="1" applyBorder="1"/>
    <xf numFmtId="0" fontId="5" fillId="2" borderId="6" xfId="0" applyFont="1" applyFill="1" applyBorder="1"/>
    <xf numFmtId="0" fontId="8" fillId="0" borderId="8" xfId="0" applyFont="1" applyBorder="1"/>
    <xf numFmtId="0" fontId="15" fillId="2" borderId="9" xfId="0" applyFont="1" applyFill="1" applyBorder="1"/>
    <xf numFmtId="0" fontId="8" fillId="0" borderId="2" xfId="0" applyFont="1" applyBorder="1"/>
    <xf numFmtId="0" fontId="10" fillId="2" borderId="7" xfId="0" applyFont="1" applyFill="1" applyBorder="1" applyAlignment="1">
      <alignment horizontal="left" vertical="center" wrapText="1"/>
    </xf>
    <xf numFmtId="0" fontId="8" fillId="0" borderId="10" xfId="0" applyFont="1" applyBorder="1"/>
    <xf numFmtId="0" fontId="10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/>
    <xf numFmtId="0" fontId="6" fillId="2" borderId="4" xfId="0" applyFont="1" applyFill="1" applyBorder="1" applyAlignment="1">
      <alignment horizontal="left" indent="2"/>
    </xf>
    <xf numFmtId="0" fontId="5" fillId="2" borderId="4" xfId="0" applyFont="1" applyFill="1" applyBorder="1" applyAlignment="1">
      <alignment wrapText="1"/>
    </xf>
    <xf numFmtId="9" fontId="12" fillId="2" borderId="9" xfId="0" applyNumberFormat="1" applyFont="1" applyFill="1" applyBorder="1"/>
    <xf numFmtId="0" fontId="8" fillId="0" borderId="3" xfId="0" applyFont="1" applyBorder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/>
    </xf>
    <xf numFmtId="3" fontId="13" fillId="0" borderId="13" xfId="0" applyNumberFormat="1" applyFont="1" applyBorder="1"/>
    <xf numFmtId="3" fontId="6" fillId="0" borderId="13" xfId="0" applyNumberFormat="1" applyFont="1" applyBorder="1"/>
    <xf numFmtId="3" fontId="10" fillId="0" borderId="17" xfId="0" applyNumberFormat="1" applyFont="1" applyBorder="1"/>
    <xf numFmtId="3" fontId="16" fillId="0" borderId="13" xfId="0" applyNumberFormat="1" applyFont="1" applyBorder="1"/>
    <xf numFmtId="3" fontId="10" fillId="0" borderId="13" xfId="0" applyNumberFormat="1" applyFont="1" applyBorder="1"/>
    <xf numFmtId="3" fontId="10" fillId="0" borderId="15" xfId="0" applyNumberFormat="1" applyFont="1" applyBorder="1"/>
    <xf numFmtId="3" fontId="10" fillId="0" borderId="14" xfId="0" applyNumberFormat="1" applyFont="1" applyBorder="1"/>
    <xf numFmtId="3" fontId="12" fillId="0" borderId="14" xfId="0" applyNumberFormat="1" applyFont="1" applyBorder="1"/>
    <xf numFmtId="0" fontId="12" fillId="2" borderId="19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3" fontId="6" fillId="0" borderId="22" xfId="0" applyNumberFormat="1" applyFont="1" applyBorder="1"/>
    <xf numFmtId="3" fontId="6" fillId="0" borderId="24" xfId="0" applyNumberFormat="1" applyFont="1" applyBorder="1"/>
    <xf numFmtId="0" fontId="14" fillId="2" borderId="27" xfId="0" applyFont="1" applyFill="1" applyBorder="1" applyAlignment="1">
      <alignment horizontal="center"/>
    </xf>
    <xf numFmtId="3" fontId="6" fillId="0" borderId="28" xfId="0" applyNumberFormat="1" applyFont="1" applyBorder="1"/>
    <xf numFmtId="0" fontId="6" fillId="2" borderId="21" xfId="0" applyFont="1" applyFill="1" applyBorder="1" applyAlignment="1">
      <alignment horizontal="center"/>
    </xf>
    <xf numFmtId="0" fontId="15" fillId="2" borderId="27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3" fontId="12" fillId="0" borderId="24" xfId="0" applyNumberFormat="1" applyFont="1" applyBorder="1"/>
    <xf numFmtId="0" fontId="10" fillId="2" borderId="29" xfId="0" applyFont="1" applyFill="1" applyBorder="1" applyAlignment="1">
      <alignment horizontal="center"/>
    </xf>
    <xf numFmtId="0" fontId="10" fillId="2" borderId="11" xfId="0" applyFont="1" applyFill="1" applyBorder="1"/>
    <xf numFmtId="3" fontId="10" fillId="0" borderId="30" xfId="0" applyNumberFormat="1" applyFont="1" applyBorder="1"/>
    <xf numFmtId="3" fontId="6" fillId="0" borderId="4" xfId="0" applyNumberFormat="1" applyFont="1" applyBorder="1"/>
    <xf numFmtId="3" fontId="6" fillId="0" borderId="6" xfId="0" applyNumberFormat="1" applyFont="1" applyBorder="1"/>
    <xf numFmtId="3" fontId="6" fillId="0" borderId="12" xfId="0" applyNumberFormat="1" applyFont="1" applyBorder="1"/>
    <xf numFmtId="3" fontId="10" fillId="0" borderId="31" xfId="0" applyNumberFormat="1" applyFont="1" applyBorder="1"/>
    <xf numFmtId="3" fontId="10" fillId="0" borderId="32" xfId="0" applyNumberFormat="1" applyFont="1" applyBorder="1"/>
    <xf numFmtId="3" fontId="10" fillId="0" borderId="33" xfId="0" applyNumberFormat="1" applyFont="1" applyBorder="1"/>
    <xf numFmtId="0" fontId="8" fillId="0" borderId="0" xfId="0" applyFont="1" applyAlignment="1">
      <alignment horizontal="right"/>
    </xf>
    <xf numFmtId="3" fontId="10" fillId="0" borderId="22" xfId="0" applyNumberFormat="1" applyFont="1" applyBorder="1"/>
    <xf numFmtId="0" fontId="10" fillId="2" borderId="34" xfId="0" applyFont="1" applyFill="1" applyBorder="1" applyAlignment="1">
      <alignment horizontal="center"/>
    </xf>
    <xf numFmtId="0" fontId="10" fillId="2" borderId="35" xfId="0" applyFont="1" applyFill="1" applyBorder="1" applyAlignment="1">
      <alignment horizontal="left" vertical="center" wrapText="1"/>
    </xf>
    <xf numFmtId="3" fontId="10" fillId="0" borderId="16" xfId="0" applyNumberFormat="1" applyFont="1" applyBorder="1"/>
    <xf numFmtId="3" fontId="10" fillId="0" borderId="26" xfId="0" applyNumberFormat="1" applyFont="1" applyBorder="1"/>
    <xf numFmtId="3" fontId="6" fillId="0" borderId="14" xfId="0" applyNumberFormat="1" applyFont="1" applyBorder="1"/>
    <xf numFmtId="0" fontId="8" fillId="0" borderId="0" xfId="0" applyFont="1" applyAlignment="1">
      <alignment horizontal="right"/>
    </xf>
    <xf numFmtId="0" fontId="12" fillId="0" borderId="18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abSelected="1" view="pageBreakPreview" zoomScale="70" zoomScaleNormal="60" zoomScaleSheetLayoutView="70" workbookViewId="0">
      <selection activeCell="A6" sqref="A6:E6"/>
    </sheetView>
  </sheetViews>
  <sheetFormatPr defaultRowHeight="12.75" x14ac:dyDescent="0.2"/>
  <cols>
    <col min="2" max="2" width="103.85546875" customWidth="1"/>
    <col min="3" max="3" width="19.42578125" customWidth="1"/>
    <col min="4" max="5" width="17.7109375" customWidth="1"/>
  </cols>
  <sheetData>
    <row r="1" spans="1:5" s="3" customFormat="1" ht="18.75" x14ac:dyDescent="0.3">
      <c r="A1" s="1" t="s">
        <v>0</v>
      </c>
      <c r="B1" s="26"/>
      <c r="C1" s="2"/>
      <c r="E1" s="62" t="s">
        <v>62</v>
      </c>
    </row>
    <row r="2" spans="1:5" s="3" customFormat="1" ht="18.75" x14ac:dyDescent="0.3">
      <c r="A2" s="1"/>
      <c r="B2" s="26"/>
      <c r="C2" s="2"/>
      <c r="E2" s="62" t="s">
        <v>52</v>
      </c>
    </row>
    <row r="3" spans="1:5" s="3" customFormat="1" ht="18.75" x14ac:dyDescent="0.3">
      <c r="A3" s="1"/>
      <c r="B3" s="26"/>
      <c r="C3" s="69" t="s">
        <v>53</v>
      </c>
      <c r="D3" s="69"/>
      <c r="E3" s="69"/>
    </row>
    <row r="4" spans="1:5" s="3" customFormat="1" ht="18.75" x14ac:dyDescent="0.3">
      <c r="A4" s="1"/>
      <c r="B4" s="26"/>
      <c r="C4" s="62"/>
      <c r="D4" s="62"/>
      <c r="E4" s="62"/>
    </row>
    <row r="5" spans="1:5" s="3" customFormat="1" ht="20.25" x14ac:dyDescent="0.25">
      <c r="A5" s="73" t="s">
        <v>1</v>
      </c>
      <c r="B5" s="73"/>
      <c r="C5" s="73"/>
      <c r="D5" s="73"/>
      <c r="E5" s="73"/>
    </row>
    <row r="6" spans="1:5" s="3" customFormat="1" ht="20.25" x14ac:dyDescent="0.25">
      <c r="A6" s="73" t="s">
        <v>49</v>
      </c>
      <c r="B6" s="73"/>
      <c r="C6" s="73"/>
      <c r="D6" s="73"/>
      <c r="E6" s="73"/>
    </row>
    <row r="7" spans="1:5" s="3" customFormat="1" ht="20.25" x14ac:dyDescent="0.25">
      <c r="A7" s="27"/>
      <c r="B7" s="27"/>
      <c r="C7" s="27"/>
    </row>
    <row r="8" spans="1:5" s="3" customFormat="1" ht="18.75" x14ac:dyDescent="0.3">
      <c r="A8" s="4"/>
      <c r="B8" s="4"/>
    </row>
    <row r="9" spans="1:5" s="3" customFormat="1" ht="19.5" thickBot="1" x14ac:dyDescent="0.35">
      <c r="A9" s="5"/>
      <c r="B9" s="5"/>
      <c r="E9" s="6" t="s">
        <v>2</v>
      </c>
    </row>
    <row r="10" spans="1:5" s="3" customFormat="1" ht="28.5" customHeight="1" x14ac:dyDescent="0.25">
      <c r="A10" s="37" t="s">
        <v>3</v>
      </c>
      <c r="B10" s="38" t="s">
        <v>18</v>
      </c>
      <c r="C10" s="70" t="s">
        <v>47</v>
      </c>
      <c r="D10" s="74" t="s">
        <v>48</v>
      </c>
      <c r="E10" s="77" t="s">
        <v>35</v>
      </c>
    </row>
    <row r="11" spans="1:5" s="3" customFormat="1" ht="22.5" customHeight="1" x14ac:dyDescent="0.25">
      <c r="A11" s="39" t="s">
        <v>4</v>
      </c>
      <c r="B11" s="7" t="s">
        <v>5</v>
      </c>
      <c r="C11" s="71"/>
      <c r="D11" s="75"/>
      <c r="E11" s="78"/>
    </row>
    <row r="12" spans="1:5" s="3" customFormat="1" ht="24.75" customHeight="1" x14ac:dyDescent="0.25">
      <c r="A12" s="40"/>
      <c r="B12" s="8"/>
      <c r="C12" s="72"/>
      <c r="D12" s="76"/>
      <c r="E12" s="79"/>
    </row>
    <row r="13" spans="1:5" s="3" customFormat="1" ht="19.5" thickBot="1" x14ac:dyDescent="0.35">
      <c r="A13" s="41">
        <v>1</v>
      </c>
      <c r="B13" s="9">
        <v>2</v>
      </c>
      <c r="C13" s="28">
        <v>3</v>
      </c>
      <c r="D13" s="28">
        <v>4</v>
      </c>
      <c r="E13" s="42">
        <v>5</v>
      </c>
    </row>
    <row r="14" spans="1:5" s="3" customFormat="1" ht="18.75" x14ac:dyDescent="0.3">
      <c r="A14" s="43">
        <v>5123</v>
      </c>
      <c r="B14" s="10" t="s">
        <v>36</v>
      </c>
      <c r="C14" s="29"/>
      <c r="D14" s="56"/>
      <c r="E14" s="45"/>
    </row>
    <row r="15" spans="1:5" s="3" customFormat="1" ht="18.75" x14ac:dyDescent="0.3">
      <c r="A15" s="44">
        <v>1</v>
      </c>
      <c r="B15" s="11" t="s">
        <v>6</v>
      </c>
      <c r="C15" s="30">
        <f>2000+1551+595+2302</f>
        <v>6448</v>
      </c>
      <c r="D15" s="56">
        <f>518+503</f>
        <v>1021</v>
      </c>
      <c r="E15" s="45">
        <f t="shared" ref="E15:E18" si="0">+C15+D15</f>
        <v>7469</v>
      </c>
    </row>
    <row r="16" spans="1:5" s="3" customFormat="1" ht="18.75" x14ac:dyDescent="0.3">
      <c r="A16" s="44">
        <v>2</v>
      </c>
      <c r="B16" s="11" t="s">
        <v>7</v>
      </c>
      <c r="C16" s="30"/>
      <c r="D16" s="56"/>
      <c r="E16" s="45"/>
    </row>
    <row r="17" spans="1:6" s="3" customFormat="1" ht="18.75" x14ac:dyDescent="0.3">
      <c r="A17" s="44"/>
      <c r="B17" s="21" t="s">
        <v>25</v>
      </c>
      <c r="C17" s="30">
        <f>20000+6724+2596+10458</f>
        <v>39778</v>
      </c>
      <c r="D17" s="56">
        <f>2869+2699</f>
        <v>5568</v>
      </c>
      <c r="E17" s="45">
        <f t="shared" si="0"/>
        <v>45346</v>
      </c>
    </row>
    <row r="18" spans="1:6" s="3" customFormat="1" ht="18.75" x14ac:dyDescent="0.3">
      <c r="A18" s="44"/>
      <c r="B18" s="21" t="s">
        <v>23</v>
      </c>
      <c r="C18" s="30">
        <v>6000</v>
      </c>
      <c r="D18" s="56"/>
      <c r="E18" s="45">
        <f t="shared" si="0"/>
        <v>6000</v>
      </c>
    </row>
    <row r="19" spans="1:6" s="3" customFormat="1" ht="18.75" x14ac:dyDescent="0.3">
      <c r="A19" s="44"/>
      <c r="B19" s="21" t="s">
        <v>26</v>
      </c>
      <c r="C19" s="30"/>
      <c r="D19" s="56"/>
      <c r="E19" s="45"/>
    </row>
    <row r="20" spans="1:6" s="3" customFormat="1" ht="18.75" x14ac:dyDescent="0.3">
      <c r="A20" s="44">
        <v>3</v>
      </c>
      <c r="B20" s="21" t="s">
        <v>8</v>
      </c>
      <c r="C20" s="30"/>
      <c r="D20" s="56"/>
      <c r="E20" s="45"/>
    </row>
    <row r="21" spans="1:6" s="3" customFormat="1" ht="18.75" x14ac:dyDescent="0.3">
      <c r="A21" s="44">
        <v>4</v>
      </c>
      <c r="B21" s="21" t="s">
        <v>19</v>
      </c>
      <c r="C21" s="30"/>
      <c r="D21" s="56"/>
      <c r="E21" s="45"/>
    </row>
    <row r="22" spans="1:6" s="3" customFormat="1" ht="18.75" x14ac:dyDescent="0.3">
      <c r="A22" s="44"/>
      <c r="B22" s="22" t="s">
        <v>21</v>
      </c>
      <c r="C22" s="30">
        <f>16000+8564+3008+11725</f>
        <v>39297</v>
      </c>
      <c r="D22" s="56">
        <f>2737+2774</f>
        <v>5511</v>
      </c>
      <c r="E22" s="45">
        <f t="shared" ref="E22:E26" si="1">+C22+D22</f>
        <v>44808</v>
      </c>
    </row>
    <row r="23" spans="1:6" s="3" customFormat="1" ht="18.75" x14ac:dyDescent="0.3">
      <c r="A23" s="44"/>
      <c r="B23" s="22" t="s">
        <v>22</v>
      </c>
      <c r="C23" s="30"/>
      <c r="D23" s="56"/>
      <c r="E23" s="45"/>
    </row>
    <row r="24" spans="1:6" s="3" customFormat="1" ht="18.75" x14ac:dyDescent="0.3">
      <c r="A24" s="44">
        <v>5</v>
      </c>
      <c r="B24" s="11" t="s">
        <v>9</v>
      </c>
      <c r="C24" s="30"/>
      <c r="D24" s="56"/>
      <c r="E24" s="45"/>
    </row>
    <row r="25" spans="1:6" s="3" customFormat="1" ht="18.75" x14ac:dyDescent="0.3">
      <c r="A25" s="44">
        <v>6</v>
      </c>
      <c r="B25" s="11" t="s">
        <v>59</v>
      </c>
      <c r="C25" s="30">
        <f>3246</f>
        <v>3246</v>
      </c>
      <c r="D25" s="30">
        <f>585+570+442+413</f>
        <v>2010</v>
      </c>
      <c r="E25" s="45">
        <f t="shared" si="1"/>
        <v>5256</v>
      </c>
    </row>
    <row r="26" spans="1:6" s="3" customFormat="1" ht="18.75" x14ac:dyDescent="0.3">
      <c r="A26" s="44">
        <v>7</v>
      </c>
      <c r="B26" s="11" t="s">
        <v>60</v>
      </c>
      <c r="C26" s="30">
        <f>310</f>
        <v>310</v>
      </c>
      <c r="D26" s="68">
        <f>28+29+28</f>
        <v>85</v>
      </c>
      <c r="E26" s="45">
        <f t="shared" si="1"/>
        <v>395</v>
      </c>
    </row>
    <row r="27" spans="1:6" s="14" customFormat="1" ht="30.75" customHeight="1" x14ac:dyDescent="0.35">
      <c r="A27" s="47">
        <v>5123</v>
      </c>
      <c r="B27" s="15" t="s">
        <v>38</v>
      </c>
      <c r="C27" s="31">
        <f>SUM(C15:C26)</f>
        <v>95079</v>
      </c>
      <c r="D27" s="31">
        <f t="shared" ref="D27:E27" si="2">SUM(D15:D26)</f>
        <v>14195</v>
      </c>
      <c r="E27" s="59">
        <f t="shared" si="2"/>
        <v>109274</v>
      </c>
      <c r="F27" s="12"/>
    </row>
    <row r="28" spans="1:6" s="3" customFormat="1" ht="18.75" x14ac:dyDescent="0.3">
      <c r="A28" s="43">
        <v>5124</v>
      </c>
      <c r="B28" s="10" t="s">
        <v>39</v>
      </c>
      <c r="C28" s="30"/>
      <c r="D28" s="58"/>
      <c r="E28" s="48"/>
      <c r="F28" s="12"/>
    </row>
    <row r="29" spans="1:6" s="3" customFormat="1" ht="18.75" x14ac:dyDescent="0.3">
      <c r="A29" s="44"/>
      <c r="B29" s="11" t="s">
        <v>10</v>
      </c>
      <c r="C29" s="30"/>
      <c r="D29" s="56"/>
      <c r="E29" s="45"/>
      <c r="F29" s="12"/>
    </row>
    <row r="30" spans="1:6" s="3" customFormat="1" ht="18.75" x14ac:dyDescent="0.3">
      <c r="A30" s="44"/>
      <c r="B30" s="11" t="s">
        <v>54</v>
      </c>
      <c r="C30" s="30">
        <f>4058+2523</f>
        <v>6581</v>
      </c>
      <c r="D30" s="30">
        <f>1500</f>
        <v>1500</v>
      </c>
      <c r="E30" s="45">
        <f>+C30+D30</f>
        <v>8081</v>
      </c>
      <c r="F30" s="12"/>
    </row>
    <row r="31" spans="1:6" s="3" customFormat="1" ht="18.75" x14ac:dyDescent="0.3">
      <c r="A31" s="44"/>
      <c r="B31" s="11" t="s">
        <v>55</v>
      </c>
      <c r="C31" s="30">
        <f>436+223</f>
        <v>659</v>
      </c>
      <c r="D31" s="30">
        <f>288</f>
        <v>288</v>
      </c>
      <c r="E31" s="45">
        <f>+C31+D31</f>
        <v>947</v>
      </c>
      <c r="F31" s="12"/>
    </row>
    <row r="32" spans="1:6" s="3" customFormat="1" ht="18.75" x14ac:dyDescent="0.3">
      <c r="A32" s="44"/>
      <c r="B32" s="11" t="s">
        <v>61</v>
      </c>
      <c r="C32" s="30"/>
      <c r="D32" s="57">
        <v>6461</v>
      </c>
      <c r="E32" s="45">
        <f>+C32+D32</f>
        <v>6461</v>
      </c>
      <c r="F32" s="12"/>
    </row>
    <row r="33" spans="1:6" s="14" customFormat="1" ht="30.75" customHeight="1" x14ac:dyDescent="0.35">
      <c r="A33" s="47">
        <v>5124</v>
      </c>
      <c r="B33" s="15" t="s">
        <v>37</v>
      </c>
      <c r="C33" s="31">
        <f>SUM(C29:C32)</f>
        <v>7240</v>
      </c>
      <c r="D33" s="31">
        <f>SUM(D29:D32)</f>
        <v>8249</v>
      </c>
      <c r="E33" s="59">
        <f>SUM(E29:E32)</f>
        <v>15489</v>
      </c>
      <c r="F33" s="12"/>
    </row>
    <row r="34" spans="1:6" s="12" customFormat="1" ht="18.75" x14ac:dyDescent="0.3">
      <c r="A34" s="43">
        <v>5125</v>
      </c>
      <c r="B34" s="10" t="s">
        <v>40</v>
      </c>
      <c r="C34" s="30"/>
      <c r="D34" s="58"/>
      <c r="E34" s="48"/>
    </row>
    <row r="35" spans="1:6" s="12" customFormat="1" ht="18.75" x14ac:dyDescent="0.3">
      <c r="A35" s="49">
        <v>1</v>
      </c>
      <c r="B35" s="21" t="s">
        <v>24</v>
      </c>
      <c r="C35" s="30">
        <f>4000+2766+1054+2621</f>
        <v>10441</v>
      </c>
      <c r="D35" s="56">
        <f>1111+969</f>
        <v>2080</v>
      </c>
      <c r="E35" s="45">
        <f>SUM(C35:D35)</f>
        <v>12521</v>
      </c>
    </row>
    <row r="36" spans="1:6" s="12" customFormat="1" ht="18.75" x14ac:dyDescent="0.3">
      <c r="A36" s="44">
        <v>2</v>
      </c>
      <c r="B36" s="23" t="s">
        <v>34</v>
      </c>
      <c r="C36" s="30">
        <f>15000+9929+3138+4528</f>
        <v>32595</v>
      </c>
      <c r="D36" s="56">
        <f>1113+775</f>
        <v>1888</v>
      </c>
      <c r="E36" s="45">
        <f t="shared" ref="E36:E37" si="3">SUM(C36:D36)</f>
        <v>34483</v>
      </c>
    </row>
    <row r="37" spans="1:6" s="12" customFormat="1" ht="18.75" x14ac:dyDescent="0.3">
      <c r="A37" s="44">
        <v>3</v>
      </c>
      <c r="B37" s="13" t="s">
        <v>30</v>
      </c>
      <c r="C37" s="30">
        <f>15000+26817+8266+37378</f>
        <v>87461</v>
      </c>
      <c r="D37" s="57">
        <f>9674+9010</f>
        <v>18684</v>
      </c>
      <c r="E37" s="46">
        <f t="shared" si="3"/>
        <v>106145</v>
      </c>
    </row>
    <row r="38" spans="1:6" s="16" customFormat="1" ht="25.5" customHeight="1" x14ac:dyDescent="0.35">
      <c r="A38" s="50">
        <v>5125</v>
      </c>
      <c r="B38" s="24" t="s">
        <v>41</v>
      </c>
      <c r="C38" s="31">
        <f>SUM(C35:C37)</f>
        <v>130497</v>
      </c>
      <c r="D38" s="31">
        <f t="shared" ref="D38:E38" si="4">SUM(D35:D37)</f>
        <v>22652</v>
      </c>
      <c r="E38" s="59">
        <f t="shared" si="4"/>
        <v>153149</v>
      </c>
      <c r="F38" s="12"/>
    </row>
    <row r="39" spans="1:6" s="3" customFormat="1" ht="18.75" x14ac:dyDescent="0.3">
      <c r="A39" s="43">
        <v>5126</v>
      </c>
      <c r="B39" s="10" t="s">
        <v>42</v>
      </c>
      <c r="C39" s="32"/>
      <c r="D39" s="58"/>
      <c r="E39" s="48"/>
      <c r="F39" s="12"/>
    </row>
    <row r="40" spans="1:6" s="12" customFormat="1" ht="18.75" x14ac:dyDescent="0.3">
      <c r="A40" s="44">
        <v>1</v>
      </c>
      <c r="B40" s="11" t="s">
        <v>11</v>
      </c>
      <c r="C40" s="30"/>
      <c r="D40" s="56"/>
      <c r="E40" s="45"/>
    </row>
    <row r="41" spans="1:6" s="12" customFormat="1" ht="18.75" x14ac:dyDescent="0.3">
      <c r="A41" s="44">
        <v>2</v>
      </c>
      <c r="B41" s="11" t="s">
        <v>29</v>
      </c>
      <c r="C41" s="30">
        <v>25000</v>
      </c>
      <c r="D41" s="56"/>
      <c r="E41" s="45">
        <f>+C41+D41</f>
        <v>25000</v>
      </c>
    </row>
    <row r="42" spans="1:6" s="12" customFormat="1" ht="18.75" x14ac:dyDescent="0.3">
      <c r="A42" s="44">
        <v>3</v>
      </c>
      <c r="B42" s="11" t="s">
        <v>12</v>
      </c>
      <c r="C42" s="30"/>
      <c r="D42" s="56"/>
      <c r="E42" s="45"/>
    </row>
    <row r="43" spans="1:6" s="3" customFormat="1" ht="18.75" x14ac:dyDescent="0.3">
      <c r="A43" s="44">
        <v>4</v>
      </c>
      <c r="B43" s="11" t="s">
        <v>13</v>
      </c>
      <c r="C43" s="30"/>
      <c r="D43" s="56"/>
      <c r="E43" s="45"/>
      <c r="F43" s="12"/>
    </row>
    <row r="44" spans="1:6" s="3" customFormat="1" ht="18.75" x14ac:dyDescent="0.3">
      <c r="A44" s="44"/>
      <c r="B44" s="21" t="s">
        <v>27</v>
      </c>
      <c r="C44" s="30"/>
      <c r="D44" s="56"/>
      <c r="E44" s="45"/>
      <c r="F44" s="12"/>
    </row>
    <row r="45" spans="1:6" s="3" customFormat="1" ht="18.75" x14ac:dyDescent="0.3">
      <c r="A45" s="44"/>
      <c r="B45" s="21" t="s">
        <v>28</v>
      </c>
      <c r="C45" s="30"/>
      <c r="D45" s="56"/>
      <c r="E45" s="45"/>
      <c r="F45" s="12"/>
    </row>
    <row r="46" spans="1:6" s="12" customFormat="1" ht="18.75" x14ac:dyDescent="0.3">
      <c r="A46" s="44">
        <v>5</v>
      </c>
      <c r="B46" s="11" t="s">
        <v>20</v>
      </c>
      <c r="C46" s="30"/>
      <c r="D46" s="56"/>
      <c r="E46" s="45"/>
    </row>
    <row r="47" spans="1:6" s="12" customFormat="1" ht="18.75" x14ac:dyDescent="0.3">
      <c r="A47" s="44">
        <v>6</v>
      </c>
      <c r="B47" s="11" t="s">
        <v>32</v>
      </c>
      <c r="C47" s="30"/>
      <c r="D47" s="56"/>
      <c r="E47" s="45"/>
    </row>
    <row r="48" spans="1:6" s="12" customFormat="1" ht="18.75" x14ac:dyDescent="0.3">
      <c r="A48" s="44">
        <v>7</v>
      </c>
      <c r="B48" s="11" t="s">
        <v>56</v>
      </c>
      <c r="C48" s="30">
        <f>423+80</f>
        <v>503</v>
      </c>
      <c r="D48" s="68">
        <f>25</f>
        <v>25</v>
      </c>
      <c r="E48" s="45">
        <f>+C48+D48</f>
        <v>528</v>
      </c>
    </row>
    <row r="49" spans="1:6" s="16" customFormat="1" ht="25.5" customHeight="1" x14ac:dyDescent="0.35">
      <c r="A49" s="50">
        <v>5126</v>
      </c>
      <c r="B49" s="15" t="s">
        <v>43</v>
      </c>
      <c r="C49" s="31">
        <f>SUM(C40:C48)</f>
        <v>25503</v>
      </c>
      <c r="D49" s="31">
        <f t="shared" ref="D49:E49" si="5">SUM(D40:D48)</f>
        <v>25</v>
      </c>
      <c r="E49" s="59">
        <f t="shared" si="5"/>
        <v>25528</v>
      </c>
      <c r="F49" s="12"/>
    </row>
    <row r="50" spans="1:6" s="3" customFormat="1" ht="18.75" x14ac:dyDescent="0.3">
      <c r="A50" s="43">
        <v>5127</v>
      </c>
      <c r="B50" s="10" t="s">
        <v>44</v>
      </c>
      <c r="C50" s="30"/>
      <c r="D50" s="58"/>
      <c r="E50" s="48"/>
      <c r="F50" s="12"/>
    </row>
    <row r="51" spans="1:6" s="12" customFormat="1" ht="18.75" x14ac:dyDescent="0.3">
      <c r="A51" s="44">
        <v>1</v>
      </c>
      <c r="B51" s="11" t="s">
        <v>14</v>
      </c>
      <c r="C51" s="30"/>
      <c r="D51" s="56"/>
      <c r="E51" s="45"/>
    </row>
    <row r="52" spans="1:6" s="12" customFormat="1" ht="18.75" x14ac:dyDescent="0.3">
      <c r="A52" s="44">
        <v>2</v>
      </c>
      <c r="B52" s="11" t="s">
        <v>15</v>
      </c>
      <c r="C52" s="30"/>
      <c r="D52" s="56"/>
      <c r="E52" s="45"/>
    </row>
    <row r="53" spans="1:6" s="12" customFormat="1" ht="18.75" x14ac:dyDescent="0.3">
      <c r="A53" s="44">
        <v>3</v>
      </c>
      <c r="B53" s="11" t="s">
        <v>57</v>
      </c>
      <c r="C53" s="30">
        <f>320+450</f>
        <v>770</v>
      </c>
      <c r="D53" s="30">
        <f>511</f>
        <v>511</v>
      </c>
      <c r="E53" s="45">
        <f>+C53+D53</f>
        <v>1281</v>
      </c>
    </row>
    <row r="54" spans="1:6" s="12" customFormat="1" ht="18.75" x14ac:dyDescent="0.3">
      <c r="A54" s="44">
        <v>4</v>
      </c>
      <c r="B54" s="11" t="s">
        <v>58</v>
      </c>
      <c r="C54" s="30">
        <f>360</f>
        <v>360</v>
      </c>
      <c r="D54" s="57"/>
      <c r="E54" s="45">
        <f>+C54+D54</f>
        <v>360</v>
      </c>
    </row>
    <row r="55" spans="1:6" s="16" customFormat="1" ht="25.5" customHeight="1" x14ac:dyDescent="0.35">
      <c r="A55" s="50">
        <v>5127</v>
      </c>
      <c r="B55" s="15" t="s">
        <v>45</v>
      </c>
      <c r="C55" s="31">
        <f>SUM(C51:C54)</f>
        <v>1130</v>
      </c>
      <c r="D55" s="31">
        <f t="shared" ref="D55:E55" si="6">SUM(D51:D54)</f>
        <v>511</v>
      </c>
      <c r="E55" s="59">
        <f t="shared" si="6"/>
        <v>1641</v>
      </c>
      <c r="F55" s="12"/>
    </row>
    <row r="56" spans="1:6" s="12" customFormat="1" ht="21.75" customHeight="1" x14ac:dyDescent="0.3">
      <c r="A56" s="43"/>
      <c r="B56" s="10" t="s">
        <v>16</v>
      </c>
      <c r="C56" s="33"/>
      <c r="D56" s="58"/>
      <c r="E56" s="48"/>
    </row>
    <row r="57" spans="1:6" s="18" customFormat="1" ht="19.5" thickBot="1" x14ac:dyDescent="0.35">
      <c r="A57" s="51"/>
      <c r="B57" s="17" t="s">
        <v>17</v>
      </c>
      <c r="C57" s="34">
        <f>C27+C33+C38+C49+C55</f>
        <v>259449</v>
      </c>
      <c r="D57" s="34">
        <f t="shared" ref="D57:E57" si="7">D27+D33+D38+D49+D55</f>
        <v>45632</v>
      </c>
      <c r="E57" s="60">
        <f t="shared" si="7"/>
        <v>305081</v>
      </c>
      <c r="F57" s="12"/>
    </row>
    <row r="58" spans="1:6" s="12" customFormat="1" ht="18.75" x14ac:dyDescent="0.3">
      <c r="A58" s="43">
        <v>5123</v>
      </c>
      <c r="B58" s="19" t="s">
        <v>36</v>
      </c>
      <c r="C58" s="33"/>
      <c r="D58" s="33"/>
      <c r="E58" s="63"/>
    </row>
    <row r="59" spans="1:6" s="12" customFormat="1" ht="18.75" x14ac:dyDescent="0.3">
      <c r="A59" s="49"/>
      <c r="B59" s="20" t="s">
        <v>50</v>
      </c>
      <c r="C59" s="30">
        <v>7000</v>
      </c>
      <c r="D59" s="30"/>
      <c r="E59" s="63">
        <f>SUM(C59:D59)</f>
        <v>7000</v>
      </c>
    </row>
    <row r="60" spans="1:6" s="12" customFormat="1" ht="38.25" thickBot="1" x14ac:dyDescent="0.35">
      <c r="A60" s="64">
        <v>5123</v>
      </c>
      <c r="B60" s="65" t="s">
        <v>51</v>
      </c>
      <c r="C60" s="66">
        <f>SUM(C59)</f>
        <v>7000</v>
      </c>
      <c r="D60" s="66">
        <f t="shared" ref="D60:E60" si="8">SUM(D59)</f>
        <v>0</v>
      </c>
      <c r="E60" s="67">
        <f t="shared" si="8"/>
        <v>7000</v>
      </c>
    </row>
    <row r="61" spans="1:6" s="12" customFormat="1" ht="18.75" x14ac:dyDescent="0.3">
      <c r="A61" s="43">
        <v>5126</v>
      </c>
      <c r="B61" s="19" t="s">
        <v>42</v>
      </c>
      <c r="C61" s="33"/>
      <c r="D61" s="56"/>
      <c r="E61" s="45"/>
    </row>
    <row r="62" spans="1:6" s="12" customFormat="1" ht="18.75" x14ac:dyDescent="0.3">
      <c r="A62" s="43"/>
      <c r="B62" s="20" t="s">
        <v>31</v>
      </c>
      <c r="C62" s="35"/>
      <c r="D62" s="57"/>
      <c r="E62" s="46"/>
    </row>
    <row r="63" spans="1:6" s="14" customFormat="1" ht="20.25" thickBot="1" x14ac:dyDescent="0.4">
      <c r="A63" s="50">
        <v>5126</v>
      </c>
      <c r="B63" s="15" t="s">
        <v>46</v>
      </c>
      <c r="C63" s="35">
        <f>SUM(C62)</f>
        <v>0</v>
      </c>
      <c r="D63" s="36">
        <v>0</v>
      </c>
      <c r="E63" s="52">
        <f t="shared" ref="E63" si="9">SUM(E62)</f>
        <v>0</v>
      </c>
      <c r="F63" s="12"/>
    </row>
    <row r="64" spans="1:6" s="25" customFormat="1" ht="37.5" customHeight="1" thickBot="1" x14ac:dyDescent="0.35">
      <c r="A64" s="53"/>
      <c r="B64" s="54" t="s">
        <v>33</v>
      </c>
      <c r="C64" s="55">
        <f>C63+C57+C60</f>
        <v>266449</v>
      </c>
      <c r="D64" s="55">
        <f t="shared" ref="D64:E64" si="10">D63+D57+D60</f>
        <v>45632</v>
      </c>
      <c r="E64" s="61">
        <f t="shared" si="10"/>
        <v>312081</v>
      </c>
      <c r="F64" s="12"/>
    </row>
    <row r="65" spans="6:6" s="3" customFormat="1" ht="18.75" customHeight="1" x14ac:dyDescent="0.25">
      <c r="F65" s="12"/>
    </row>
  </sheetData>
  <mergeCells count="6">
    <mergeCell ref="C3:E3"/>
    <mergeCell ref="C10:C12"/>
    <mergeCell ref="A5:E5"/>
    <mergeCell ref="A6:E6"/>
    <mergeCell ref="D10:D12"/>
    <mergeCell ref="E10:E12"/>
  </mergeCells>
  <phoneticPr fontId="0" type="noConversion"/>
  <printOptions horizontalCentered="1" verticalCentered="1"/>
  <pageMargins left="0.35433070866141736" right="0.39370078740157483" top="0.31496062992125984" bottom="0.39370078740157483" header="0.31496062992125984" footer="0.35433070866141736"/>
  <pageSetup paperSize="9" scale="5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szoc</vt:lpstr>
      <vt:lpstr>szoc!Nyomtatási_cím</vt:lpstr>
      <vt:lpstr>szoc!Nyomtatási_terület</vt:lpstr>
    </vt:vector>
  </TitlesOfParts>
  <Company>Erzsébetváros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dudasa</dc:creator>
  <cp:lastModifiedBy>Szabó Sándor Roland</cp:lastModifiedBy>
  <cp:lastPrinted>2012-09-10T09:39:37Z</cp:lastPrinted>
  <dcterms:created xsi:type="dcterms:W3CDTF">2007-11-26T15:32:38Z</dcterms:created>
  <dcterms:modified xsi:type="dcterms:W3CDTF">2012-11-28T12:14:04Z</dcterms:modified>
</cp:coreProperties>
</file>