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4610" windowHeight="8835"/>
  </bookViews>
  <sheets>
    <sheet name="szoc" sheetId="1" r:id="rId1"/>
  </sheets>
  <definedNames>
    <definedName name="_xlnm.Print_Titles" localSheetId="0">szoc!$9:$12</definedName>
    <definedName name="_xlnm.Print_Area" localSheetId="0">szoc!$A$1:$E$84</definedName>
  </definedNames>
  <calcPr calcId="145621"/>
</workbook>
</file>

<file path=xl/calcChain.xml><?xml version="1.0" encoding="utf-8"?>
<calcChain xmlns="http://schemas.openxmlformats.org/spreadsheetml/2006/main">
  <c r="D19" i="1" l="1"/>
  <c r="D75" i="1" l="1"/>
  <c r="E74" i="1" l="1"/>
  <c r="E73" i="1" l="1"/>
  <c r="D54" i="1"/>
  <c r="C82" i="1" l="1"/>
  <c r="C81" i="1"/>
  <c r="C58" i="1"/>
  <c r="C54" i="1"/>
  <c r="C19" i="1"/>
  <c r="E72" i="1" l="1"/>
  <c r="E71" i="1" l="1"/>
  <c r="E70" i="1" l="1"/>
  <c r="E69" i="1" l="1"/>
  <c r="C63" i="1" l="1"/>
  <c r="C34" i="1"/>
  <c r="D56" i="1" l="1"/>
  <c r="E22" i="1"/>
  <c r="E23" i="1"/>
  <c r="E18" i="1"/>
  <c r="E19" i="1"/>
  <c r="E68" i="1" l="1"/>
  <c r="D83" i="1" l="1"/>
  <c r="D79" i="1"/>
  <c r="D46" i="1"/>
  <c r="D42" i="1"/>
  <c r="D32" i="1"/>
  <c r="D27" i="1"/>
  <c r="D24" i="1"/>
  <c r="D48" i="1" l="1"/>
  <c r="D84" i="1" s="1"/>
  <c r="E66" i="1"/>
  <c r="E67" i="1"/>
  <c r="E65" i="1"/>
  <c r="E64" i="1" l="1"/>
  <c r="C51" i="1"/>
  <c r="E26" i="1"/>
  <c r="E34" i="1"/>
  <c r="E36" i="1"/>
  <c r="E38" i="1"/>
  <c r="E39" i="1"/>
  <c r="E40" i="1"/>
  <c r="E41" i="1"/>
  <c r="E44" i="1"/>
  <c r="E45" i="1"/>
  <c r="E54" i="1"/>
  <c r="E55" i="1"/>
  <c r="E58" i="1"/>
  <c r="E59" i="1"/>
  <c r="E61" i="1"/>
  <c r="E62" i="1"/>
  <c r="E63" i="1"/>
  <c r="E77" i="1"/>
  <c r="E81" i="1"/>
  <c r="E82" i="1"/>
  <c r="C83" i="1"/>
  <c r="E83" i="1" s="1"/>
  <c r="C78" i="1"/>
  <c r="E78" i="1" s="1"/>
  <c r="C56" i="1"/>
  <c r="C46" i="1"/>
  <c r="C42" i="1"/>
  <c r="C32" i="1"/>
  <c r="C27" i="1"/>
  <c r="C24" i="1"/>
  <c r="C48" i="1" l="1"/>
  <c r="E24" i="1"/>
  <c r="E27" i="1"/>
  <c r="E32" i="1"/>
  <c r="E42" i="1"/>
  <c r="E46" i="1"/>
  <c r="E56" i="1"/>
  <c r="E50" i="1"/>
  <c r="E51" i="1" s="1"/>
  <c r="C60" i="1"/>
  <c r="C75" i="1" s="1"/>
  <c r="E48" i="1" l="1"/>
  <c r="E60" i="1"/>
  <c r="E75" i="1" s="1"/>
  <c r="C79" i="1" l="1"/>
  <c r="E79" i="1" l="1"/>
  <c r="C84" i="1"/>
  <c r="E84" i="1" s="1"/>
</calcChain>
</file>

<file path=xl/sharedStrings.xml><?xml version="1.0" encoding="utf-8"?>
<sst xmlns="http://schemas.openxmlformats.org/spreadsheetml/2006/main" count="86" uniqueCount="85">
  <si>
    <t xml:space="preserve"> </t>
  </si>
  <si>
    <t>Budapest Főváros VII. Kerület Erzsébetváros Önkormányzata</t>
  </si>
  <si>
    <t>ezer Ft</t>
  </si>
  <si>
    <t>Cím-</t>
  </si>
  <si>
    <t>szám</t>
  </si>
  <si>
    <t>megnevezése</t>
  </si>
  <si>
    <t>Rendszeres szociális pénzbeli ellátások</t>
  </si>
  <si>
    <t>Időskorúak járadéka</t>
  </si>
  <si>
    <t>Lakásfenntartási támogatás</t>
  </si>
  <si>
    <t>Adósságcsökkentési támogatás</t>
  </si>
  <si>
    <t>Fogyatékos személyek adósságcsökkentési támogatása</t>
  </si>
  <si>
    <t>Rendszeres szociális pénzbeli ellátások összesen</t>
  </si>
  <si>
    <t>Ösztöndíj támogatás</t>
  </si>
  <si>
    <t>Rendszeres gyermekvédelmi pénzbeli ellátások összesen</t>
  </si>
  <si>
    <t>Eseti pénzbeli szociális ellátások</t>
  </si>
  <si>
    <t>Köztemetés</t>
  </si>
  <si>
    <t>Gyógyszer támogatás</t>
  </si>
  <si>
    <t>Átmeneti szociális segély</t>
  </si>
  <si>
    <t>Eseti pénzbeli szociális ellátások összesen</t>
  </si>
  <si>
    <t>Eseti pénzbeli gyermekvédelmi ellátások</t>
  </si>
  <si>
    <t>Rendkívüli gyermekvédelmi támogatás</t>
  </si>
  <si>
    <t>Gyermekétkeztetési támogatás rászorultsági alapon</t>
  </si>
  <si>
    <t>Eseti pénzbeli gyermekvédelmi ellátások összesen</t>
  </si>
  <si>
    <t xml:space="preserve">Társadalom- és szociálpolitikai juttatások </t>
  </si>
  <si>
    <t xml:space="preserve"> összesen </t>
  </si>
  <si>
    <t>Egyéb szociális és gyermekjóléti szolgáltatás</t>
  </si>
  <si>
    <t>Dologi kiadások</t>
  </si>
  <si>
    <t>Használt cikkek tárháza</t>
  </si>
  <si>
    <t>Szakértői és ügyvédi díjak</t>
  </si>
  <si>
    <t>Társadalom-, szociálpolitikai és egyéb juttatások, támogatások</t>
  </si>
  <si>
    <t>Ápolási díj</t>
  </si>
  <si>
    <t>Rendszeres gyermekvédelmi pénzbeli ellátások</t>
  </si>
  <si>
    <t>Pénzbeli temetési segély</t>
  </si>
  <si>
    <t>Normatív (súlyosan fogyatékos vagy tartósan beteg kiskorú esetén)</t>
  </si>
  <si>
    <t>Helyi megállapítású, tartósan beteg felnőtt esetén</t>
  </si>
  <si>
    <t>b)    Adósságkezelési eljárásban részesülő személyeknek</t>
  </si>
  <si>
    <t>Aktív korú személyek ellátása</t>
  </si>
  <si>
    <t>Egészségkárosodott személyek részére rendszeres szociális segély</t>
  </si>
  <si>
    <t>a)    Normatív</t>
  </si>
  <si>
    <t>c)    Helyi megállapítású, az Önkormányzat rendeletében foglaltak szerint</t>
  </si>
  <si>
    <t>a)    Pénzbeli átmeneti segély</t>
  </si>
  <si>
    <t>b)    Természetben nyújtott átmeneti segély</t>
  </si>
  <si>
    <t>a</t>
  </si>
  <si>
    <t>b</t>
  </si>
  <si>
    <t>c</t>
  </si>
  <si>
    <t>Erzsébetvárosi Ezüstévek Kártya matricagyártási költség</t>
  </si>
  <si>
    <t>Közgyógyellátás-méltányos</t>
  </si>
  <si>
    <t>Eseti pénzbeli szociális ellátások dologi kiadása összesen</t>
  </si>
  <si>
    <t>Foglalkoztatást helyettesítő támogatás</t>
  </si>
  <si>
    <t>Köztemetés áfa</t>
  </si>
  <si>
    <t>Krízis támogatás</t>
  </si>
  <si>
    <t>Karácsonyi akció</t>
  </si>
  <si>
    <t>Aktív korú személyek ellátása összesen</t>
  </si>
  <si>
    <t>Dologi kiadások összesen</t>
  </si>
  <si>
    <t>Szociális hozzájárulási adó összesen</t>
  </si>
  <si>
    <t>Szociális hozzájárulási adó</t>
  </si>
  <si>
    <t>Ápolási díj  járuléka (Szociális hozzájárulási adó egyéb járulékok)</t>
  </si>
  <si>
    <t>Szociális közfoglalkoztatás</t>
  </si>
  <si>
    <t>Közfoglalkoztatás infrastruktúra kialakítása</t>
  </si>
  <si>
    <t>Közfoglalkoztatói önrész</t>
  </si>
  <si>
    <t>Szociális közfoglalkoztatás összesen</t>
  </si>
  <si>
    <t>Szociális kiadások egészségügyi hozzájárulása</t>
  </si>
  <si>
    <t>Dologi jellegű kiadások</t>
  </si>
  <si>
    <t>Munkáltató által fizetett SZJA szociális kiadások után</t>
  </si>
  <si>
    <t>Dologi jellegű kiadások összesen</t>
  </si>
  <si>
    <t>Pénzbeli ellátások, szociális juttatások és egyéb feladatok összesen</t>
  </si>
  <si>
    <t>2012. évi tervezett szociális és gyermekvédelmi ellátások, egyéb  szociális feladatok előirányzatai</t>
  </si>
  <si>
    <t>Egyéb szociális és gyermekjóléti szolgáltatás összesen (a+b+c)</t>
  </si>
  <si>
    <t>KAB-KEF pályázat</t>
  </si>
  <si>
    <t>Klauzál utca 23. és Rottenbiller utca 27. szám alatti orvosi rendelők költöztetése és berendezése</t>
  </si>
  <si>
    <t>Rendszeres szociális segélye 5 évvel nyugdíj előtt</t>
  </si>
  <si>
    <t>Módosított előirányzat</t>
  </si>
  <si>
    <t>Karácsonyi misztérium</t>
  </si>
  <si>
    <t>Mikulás napi műsor bölcsődékben</t>
  </si>
  <si>
    <t>Rászoruló gyermekeknek karácsonyi csomag</t>
  </si>
  <si>
    <t>Esélyegyenlőségi Iroda áthúzódó tételei</t>
  </si>
  <si>
    <t>2012. évi érvényes előirányzat</t>
  </si>
  <si>
    <t>Módosítás</t>
  </si>
  <si>
    <t>Óbudai Önkormányzat, fogyatékos gyermek ellátása</t>
  </si>
  <si>
    <t>Szűrővizsgálat lefolytatása</t>
  </si>
  <si>
    <t>Semmelweis Nap catering szolgáltatás</t>
  </si>
  <si>
    <t>Védőnők napja</t>
  </si>
  <si>
    <t>Postai szolgáltatás Erzsébet-utalvány tartalmú érték-küldemények előállítására és kikézbesítésére</t>
  </si>
  <si>
    <t>Szociális Munka Nap megrendezése</t>
  </si>
  <si>
    <t>Erzsébetvárosi szociális térkép, stratégiai megoldása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</si>
</sst>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20" x14ac:knownFonts="1">
    <font>
      <sz val="10"/>
      <name val="Arial CE"/>
      <charset val="238"/>
    </font>
    <font>
      <sz val="12"/>
      <name val="Tms Rmn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38"/>
    </font>
    <font>
      <b/>
      <u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name val="Times New Roman"/>
      <family val="1"/>
      <charset val="238"/>
    </font>
    <font>
      <i/>
      <sz val="14"/>
      <name val="Arial CE"/>
      <family val="2"/>
      <charset val="238"/>
    </font>
    <font>
      <sz val="14"/>
      <color rgb="FFFF0000"/>
      <name val="Times New Roman"/>
      <family val="1"/>
      <charset val="238"/>
    </font>
    <font>
      <b/>
      <sz val="14"/>
      <name val="Arial CE"/>
      <family val="2"/>
      <charset val="238"/>
    </font>
    <font>
      <sz val="14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37" fontId="3" fillId="0" borderId="0"/>
    <xf numFmtId="164" fontId="4" fillId="0" borderId="0"/>
    <xf numFmtId="0" fontId="4" fillId="0" borderId="0"/>
  </cellStyleXfs>
  <cellXfs count="103">
    <xf numFmtId="0" fontId="0" fillId="0" borderId="0" xfId="0"/>
    <xf numFmtId="0" fontId="5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10" fillId="0" borderId="0" xfId="0" applyFont="1" applyAlignment="1">
      <alignment horizontal="center"/>
    </xf>
    <xf numFmtId="0" fontId="5" fillId="0" borderId="0" xfId="0" applyFont="1" applyBorder="1"/>
    <xf numFmtId="0" fontId="11" fillId="0" borderId="0" xfId="0" applyFont="1" applyBorder="1" applyAlignment="1">
      <alignment horizontal="right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10" fillId="2" borderId="4" xfId="0" applyFont="1" applyFill="1" applyBorder="1"/>
    <xf numFmtId="0" fontId="5" fillId="2" borderId="4" xfId="0" applyFont="1" applyFill="1" applyBorder="1"/>
    <xf numFmtId="0" fontId="8" fillId="0" borderId="0" xfId="0" applyFont="1" applyBorder="1"/>
    <xf numFmtId="0" fontId="5" fillId="2" borderId="6" xfId="0" applyFont="1" applyFill="1" applyBorder="1"/>
    <xf numFmtId="0" fontId="8" fillId="0" borderId="8" xfId="0" applyFont="1" applyBorder="1"/>
    <xf numFmtId="0" fontId="15" fillId="2" borderId="9" xfId="0" applyFont="1" applyFill="1" applyBorder="1"/>
    <xf numFmtId="0" fontId="8" fillId="0" borderId="2" xfId="0" applyFont="1" applyBorder="1"/>
    <xf numFmtId="0" fontId="10" fillId="2" borderId="7" xfId="0" applyFont="1" applyFill="1" applyBorder="1" applyAlignment="1">
      <alignment horizontal="left" vertical="center" wrapText="1"/>
    </xf>
    <xf numFmtId="0" fontId="8" fillId="0" borderId="10" xfId="0" applyFont="1" applyBorder="1"/>
    <xf numFmtId="0" fontId="10" fillId="2" borderId="4" xfId="0" applyFont="1" applyFill="1" applyBorder="1" applyAlignment="1">
      <alignment horizontal="left" vertical="center" wrapText="1"/>
    </xf>
    <xf numFmtId="0" fontId="16" fillId="0" borderId="0" xfId="0" applyFont="1"/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/>
    <xf numFmtId="0" fontId="15" fillId="2" borderId="11" xfId="0" applyFont="1" applyFill="1" applyBorder="1"/>
    <xf numFmtId="0" fontId="8" fillId="0" borderId="1" xfId="0" applyFont="1" applyBorder="1"/>
    <xf numFmtId="0" fontId="12" fillId="2" borderId="6" xfId="0" applyFont="1" applyFill="1" applyBorder="1"/>
    <xf numFmtId="0" fontId="6" fillId="2" borderId="4" xfId="0" applyFont="1" applyFill="1" applyBorder="1" applyAlignment="1">
      <alignment horizontal="left" indent="2"/>
    </xf>
    <xf numFmtId="0" fontId="10" fillId="2" borderId="12" xfId="0" applyFont="1" applyFill="1" applyBorder="1"/>
    <xf numFmtId="0" fontId="8" fillId="0" borderId="13" xfId="0" applyFont="1" applyBorder="1"/>
    <xf numFmtId="0" fontId="5" fillId="2" borderId="4" xfId="0" applyFont="1" applyFill="1" applyBorder="1" applyAlignment="1">
      <alignment wrapText="1"/>
    </xf>
    <xf numFmtId="9" fontId="12" fillId="2" borderId="9" xfId="0" applyNumberFormat="1" applyFont="1" applyFill="1" applyBorder="1"/>
    <xf numFmtId="0" fontId="18" fillId="0" borderId="0" xfId="0" applyFont="1" applyBorder="1"/>
    <xf numFmtId="0" fontId="10" fillId="2" borderId="6" xfId="0" applyFont="1" applyFill="1" applyBorder="1"/>
    <xf numFmtId="0" fontId="18" fillId="0" borderId="8" xfId="0" applyFont="1" applyBorder="1"/>
    <xf numFmtId="0" fontId="8" fillId="0" borderId="3" xfId="0" applyFont="1" applyBorder="1"/>
    <xf numFmtId="0" fontId="6" fillId="0" borderId="0" xfId="0" applyFont="1" applyAlignment="1">
      <alignment horizontal="right"/>
    </xf>
    <xf numFmtId="0" fontId="19" fillId="0" borderId="14" xfId="0" applyFont="1" applyBorder="1"/>
    <xf numFmtId="0" fontId="19" fillId="0" borderId="1" xfId="0" applyFont="1" applyBorder="1"/>
    <xf numFmtId="0" fontId="12" fillId="2" borderId="5" xfId="0" applyFont="1" applyFill="1" applyBorder="1"/>
    <xf numFmtId="0" fontId="9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/>
    </xf>
    <xf numFmtId="3" fontId="13" fillId="0" borderId="15" xfId="0" applyNumberFormat="1" applyFont="1" applyBorder="1"/>
    <xf numFmtId="3" fontId="6" fillId="0" borderId="15" xfId="0" applyNumberFormat="1" applyFont="1" applyBorder="1"/>
    <xf numFmtId="3" fontId="10" fillId="0" borderId="19" xfId="0" applyNumberFormat="1" applyFont="1" applyBorder="1"/>
    <xf numFmtId="3" fontId="17" fillId="0" borderId="15" xfId="0" applyNumberFormat="1" applyFont="1" applyBorder="1"/>
    <xf numFmtId="3" fontId="10" fillId="0" borderId="15" xfId="0" applyNumberFormat="1" applyFont="1" applyBorder="1"/>
    <xf numFmtId="3" fontId="10" fillId="0" borderId="17" xfId="0" applyNumberFormat="1" applyFont="1" applyBorder="1"/>
    <xf numFmtId="3" fontId="10" fillId="0" borderId="16" xfId="0" applyNumberFormat="1" applyFont="1" applyBorder="1"/>
    <xf numFmtId="3" fontId="10" fillId="0" borderId="20" xfId="0" applyNumberFormat="1" applyFont="1" applyBorder="1"/>
    <xf numFmtId="3" fontId="12" fillId="0" borderId="16" xfId="0" applyNumberFormat="1" applyFont="1" applyBorder="1"/>
    <xf numFmtId="3" fontId="12" fillId="0" borderId="15" xfId="0" applyNumberFormat="1" applyFont="1" applyBorder="1"/>
    <xf numFmtId="3" fontId="12" fillId="0" borderId="21" xfId="0" applyNumberFormat="1" applyFont="1" applyBorder="1"/>
    <xf numFmtId="3" fontId="12" fillId="0" borderId="11" xfId="0" applyNumberFormat="1" applyFont="1" applyBorder="1"/>
    <xf numFmtId="0" fontId="16" fillId="0" borderId="0" xfId="0" applyFont="1" applyBorder="1"/>
    <xf numFmtId="0" fontId="19" fillId="0" borderId="0" xfId="0" applyFont="1" applyBorder="1"/>
    <xf numFmtId="0" fontId="6" fillId="0" borderId="4" xfId="0" applyFont="1" applyBorder="1"/>
    <xf numFmtId="0" fontId="12" fillId="2" borderId="22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6" fillId="0" borderId="25" xfId="0" applyFont="1" applyBorder="1"/>
    <xf numFmtId="0" fontId="5" fillId="2" borderId="24" xfId="0" applyFont="1" applyFill="1" applyBorder="1" applyAlignment="1">
      <alignment horizontal="center"/>
    </xf>
    <xf numFmtId="3" fontId="6" fillId="0" borderId="25" xfId="0" applyNumberFormat="1" applyFont="1" applyBorder="1"/>
    <xf numFmtId="3" fontId="6" fillId="0" borderId="27" xfId="0" applyNumberFormat="1" applyFont="1" applyBorder="1"/>
    <xf numFmtId="0" fontId="14" fillId="2" borderId="30" xfId="0" applyFont="1" applyFill="1" applyBorder="1" applyAlignment="1">
      <alignment horizontal="center"/>
    </xf>
    <xf numFmtId="3" fontId="12" fillId="0" borderId="31" xfId="0" applyNumberFormat="1" applyFont="1" applyBorder="1"/>
    <xf numFmtId="3" fontId="6" fillId="0" borderId="32" xfId="0" applyNumberFormat="1" applyFont="1" applyBorder="1"/>
    <xf numFmtId="0" fontId="6" fillId="2" borderId="24" xfId="0" applyFont="1" applyFill="1" applyBorder="1" applyAlignment="1">
      <alignment horizontal="center"/>
    </xf>
    <xf numFmtId="0" fontId="15" fillId="2" borderId="30" xfId="0" applyFont="1" applyFill="1" applyBorder="1" applyAlignment="1">
      <alignment horizontal="center"/>
    </xf>
    <xf numFmtId="0" fontId="10" fillId="2" borderId="28" xfId="0" applyFont="1" applyFill="1" applyBorder="1" applyAlignment="1">
      <alignment horizontal="center"/>
    </xf>
    <xf numFmtId="3" fontId="12" fillId="0" borderId="27" xfId="0" applyNumberFormat="1" applyFont="1" applyBorder="1"/>
    <xf numFmtId="3" fontId="6" fillId="0" borderId="31" xfId="0" applyNumberFormat="1" applyFont="1" applyBorder="1"/>
    <xf numFmtId="0" fontId="10" fillId="2" borderId="33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0" fontId="12" fillId="2" borderId="26" xfId="0" applyFont="1" applyFill="1" applyBorder="1" applyAlignment="1">
      <alignment horizontal="center"/>
    </xf>
    <xf numFmtId="3" fontId="12" fillId="0" borderId="25" xfId="0" applyNumberFormat="1" applyFont="1" applyBorder="1"/>
    <xf numFmtId="0" fontId="15" fillId="2" borderId="34" xfId="0" applyFont="1" applyFill="1" applyBorder="1" applyAlignment="1">
      <alignment horizontal="center"/>
    </xf>
    <xf numFmtId="3" fontId="12" fillId="0" borderId="35" xfId="0" applyNumberFormat="1" applyFont="1" applyBorder="1"/>
    <xf numFmtId="0" fontId="12" fillId="2" borderId="22" xfId="0" applyFont="1" applyFill="1" applyBorder="1" applyAlignment="1">
      <alignment horizontal="center"/>
    </xf>
    <xf numFmtId="0" fontId="10" fillId="2" borderId="34" xfId="0" applyFont="1" applyFill="1" applyBorder="1" applyAlignment="1">
      <alignment horizontal="center"/>
    </xf>
    <xf numFmtId="0" fontId="10" fillId="2" borderId="11" xfId="0" applyFont="1" applyFill="1" applyBorder="1"/>
    <xf numFmtId="3" fontId="10" fillId="0" borderId="36" xfId="0" applyNumberFormat="1" applyFont="1" applyBorder="1"/>
    <xf numFmtId="3" fontId="6" fillId="0" borderId="4" xfId="0" applyNumberFormat="1" applyFont="1" applyBorder="1"/>
    <xf numFmtId="3" fontId="6" fillId="0" borderId="6" xfId="0" applyNumberFormat="1" applyFont="1" applyBorder="1"/>
    <xf numFmtId="3" fontId="6" fillId="0" borderId="12" xfId="0" applyNumberFormat="1" applyFont="1" applyBorder="1"/>
    <xf numFmtId="3" fontId="6" fillId="0" borderId="9" xfId="0" applyNumberFormat="1" applyFont="1" applyBorder="1"/>
    <xf numFmtId="3" fontId="12" fillId="0" borderId="6" xfId="0" applyNumberFormat="1" applyFont="1" applyBorder="1"/>
    <xf numFmtId="3" fontId="12" fillId="0" borderId="4" xfId="0" applyNumberFormat="1" applyFont="1" applyBorder="1"/>
    <xf numFmtId="0" fontId="6" fillId="2" borderId="2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5"/>
  <sheetViews>
    <sheetView tabSelected="1" view="pageBreakPreview" zoomScale="70" zoomScaleNormal="60" zoomScaleSheetLayoutView="70" workbookViewId="0">
      <selection activeCell="I73" sqref="I73"/>
    </sheetView>
  </sheetViews>
  <sheetFormatPr defaultRowHeight="12.75" x14ac:dyDescent="0.2"/>
  <cols>
    <col min="2" max="2" width="103.85546875" customWidth="1"/>
    <col min="3" max="3" width="19.42578125" customWidth="1"/>
    <col min="4" max="5" width="17.7109375" customWidth="1"/>
  </cols>
  <sheetData>
    <row r="1" spans="1:5" s="3" customFormat="1" ht="18.75" x14ac:dyDescent="0.3">
      <c r="A1" s="1" t="s">
        <v>0</v>
      </c>
      <c r="B1" s="35"/>
      <c r="C1" s="2"/>
    </row>
    <row r="2" spans="1:5" s="3" customFormat="1" ht="18.75" x14ac:dyDescent="0.3">
      <c r="A2" s="1"/>
      <c r="B2" s="35"/>
      <c r="C2" s="2"/>
    </row>
    <row r="3" spans="1:5" s="3" customFormat="1" ht="18.75" x14ac:dyDescent="0.3">
      <c r="A3" s="1"/>
      <c r="B3" s="35"/>
      <c r="C3" s="2"/>
    </row>
    <row r="4" spans="1:5" s="3" customFormat="1" ht="20.25" x14ac:dyDescent="0.25">
      <c r="A4" s="96" t="s">
        <v>1</v>
      </c>
      <c r="B4" s="96"/>
      <c r="C4" s="96"/>
      <c r="D4" s="96"/>
      <c r="E4" s="96"/>
    </row>
    <row r="5" spans="1:5" s="3" customFormat="1" ht="20.25" x14ac:dyDescent="0.25">
      <c r="A5" s="96" t="s">
        <v>66</v>
      </c>
      <c r="B5" s="96"/>
      <c r="C5" s="96"/>
      <c r="D5" s="96"/>
      <c r="E5" s="96"/>
    </row>
    <row r="6" spans="1:5" s="3" customFormat="1" ht="20.25" x14ac:dyDescent="0.25">
      <c r="A6" s="39"/>
      <c r="B6" s="39"/>
      <c r="C6" s="39"/>
    </row>
    <row r="7" spans="1:5" s="3" customFormat="1" ht="18.75" x14ac:dyDescent="0.3">
      <c r="A7" s="4"/>
      <c r="B7" s="4"/>
    </row>
    <row r="8" spans="1:5" s="3" customFormat="1" ht="19.5" thickBot="1" x14ac:dyDescent="0.35">
      <c r="A8" s="5"/>
      <c r="B8" s="5"/>
      <c r="E8" s="6" t="s">
        <v>2</v>
      </c>
    </row>
    <row r="9" spans="1:5" s="3" customFormat="1" ht="28.5" customHeight="1" x14ac:dyDescent="0.25">
      <c r="A9" s="56" t="s">
        <v>3</v>
      </c>
      <c r="B9" s="57" t="s">
        <v>29</v>
      </c>
      <c r="C9" s="93" t="s">
        <v>76</v>
      </c>
      <c r="D9" s="97" t="s">
        <v>77</v>
      </c>
      <c r="E9" s="100" t="s">
        <v>71</v>
      </c>
    </row>
    <row r="10" spans="1:5" s="3" customFormat="1" ht="22.5" customHeight="1" x14ac:dyDescent="0.25">
      <c r="A10" s="58" t="s">
        <v>4</v>
      </c>
      <c r="B10" s="7" t="s">
        <v>5</v>
      </c>
      <c r="C10" s="94"/>
      <c r="D10" s="98"/>
      <c r="E10" s="101"/>
    </row>
    <row r="11" spans="1:5" s="3" customFormat="1" ht="18.75" customHeight="1" x14ac:dyDescent="0.25">
      <c r="A11" s="59"/>
      <c r="B11" s="8"/>
      <c r="C11" s="95"/>
      <c r="D11" s="99"/>
      <c r="E11" s="102"/>
    </row>
    <row r="12" spans="1:5" s="3" customFormat="1" ht="19.5" thickBot="1" x14ac:dyDescent="0.35">
      <c r="A12" s="60">
        <v>1</v>
      </c>
      <c r="B12" s="9">
        <v>2</v>
      </c>
      <c r="C12" s="40">
        <v>3</v>
      </c>
      <c r="D12" s="40">
        <v>4</v>
      </c>
      <c r="E12" s="61">
        <v>5</v>
      </c>
    </row>
    <row r="13" spans="1:5" s="3" customFormat="1" ht="18.75" x14ac:dyDescent="0.3">
      <c r="A13" s="62">
        <v>5601</v>
      </c>
      <c r="B13" s="10" t="s">
        <v>6</v>
      </c>
      <c r="C13" s="41"/>
      <c r="D13" s="55"/>
      <c r="E13" s="63"/>
    </row>
    <row r="14" spans="1:5" s="3" customFormat="1" ht="18.75" x14ac:dyDescent="0.3">
      <c r="A14" s="64">
        <v>1</v>
      </c>
      <c r="B14" s="11" t="s">
        <v>7</v>
      </c>
      <c r="C14" s="42"/>
      <c r="D14" s="85"/>
      <c r="E14" s="65"/>
    </row>
    <row r="15" spans="1:5" s="3" customFormat="1" ht="18.75" x14ac:dyDescent="0.3">
      <c r="A15" s="64">
        <v>2</v>
      </c>
      <c r="B15" s="11" t="s">
        <v>8</v>
      </c>
      <c r="C15" s="42"/>
      <c r="D15" s="85"/>
      <c r="E15" s="65"/>
    </row>
    <row r="16" spans="1:5" s="3" customFormat="1" ht="18.75" x14ac:dyDescent="0.3">
      <c r="A16" s="64"/>
      <c r="B16" s="22" t="s">
        <v>38</v>
      </c>
      <c r="C16" s="42"/>
      <c r="D16" s="85"/>
      <c r="E16" s="65"/>
    </row>
    <row r="17" spans="1:6" s="3" customFormat="1" ht="18.75" x14ac:dyDescent="0.3">
      <c r="A17" s="64"/>
      <c r="B17" s="22" t="s">
        <v>35</v>
      </c>
      <c r="C17" s="42"/>
      <c r="D17" s="85"/>
      <c r="E17" s="65"/>
    </row>
    <row r="18" spans="1:6" s="3" customFormat="1" ht="18.75" x14ac:dyDescent="0.3">
      <c r="A18" s="64"/>
      <c r="B18" s="22" t="s">
        <v>39</v>
      </c>
      <c r="C18" s="42">
        <v>7000</v>
      </c>
      <c r="D18" s="85"/>
      <c r="E18" s="65">
        <f t="shared" ref="E18:E19" si="0">+C18+D18</f>
        <v>7000</v>
      </c>
    </row>
    <row r="19" spans="1:6" s="3" customFormat="1" ht="18.75" x14ac:dyDescent="0.3">
      <c r="A19" s="64">
        <v>3</v>
      </c>
      <c r="B19" s="22" t="s">
        <v>9</v>
      </c>
      <c r="C19" s="42">
        <f>19000+8124+3034+10627</f>
        <v>40785</v>
      </c>
      <c r="D19" s="85">
        <f>3811+2075</f>
        <v>5886</v>
      </c>
      <c r="E19" s="65">
        <f t="shared" si="0"/>
        <v>46671</v>
      </c>
    </row>
    <row r="20" spans="1:6" s="3" customFormat="1" ht="18.75" x14ac:dyDescent="0.3">
      <c r="A20" s="64">
        <v>4</v>
      </c>
      <c r="B20" s="22" t="s">
        <v>30</v>
      </c>
      <c r="C20" s="42"/>
      <c r="D20" s="85"/>
      <c r="E20" s="65"/>
    </row>
    <row r="21" spans="1:6" s="3" customFormat="1" ht="18.75" x14ac:dyDescent="0.3">
      <c r="A21" s="64"/>
      <c r="B21" s="26" t="s">
        <v>33</v>
      </c>
      <c r="C21" s="42"/>
      <c r="D21" s="85"/>
      <c r="E21" s="65"/>
    </row>
    <row r="22" spans="1:6" s="3" customFormat="1" ht="18.75" x14ac:dyDescent="0.3">
      <c r="A22" s="64"/>
      <c r="B22" s="26" t="s">
        <v>34</v>
      </c>
      <c r="C22" s="42">
        <v>47000</v>
      </c>
      <c r="D22" s="85"/>
      <c r="E22" s="65">
        <f t="shared" ref="E22:E23" si="1">+C22+D22</f>
        <v>47000</v>
      </c>
    </row>
    <row r="23" spans="1:6" s="3" customFormat="1" ht="18.75" x14ac:dyDescent="0.3">
      <c r="A23" s="64">
        <v>5</v>
      </c>
      <c r="B23" s="11" t="s">
        <v>10</v>
      </c>
      <c r="C23" s="42">
        <v>500</v>
      </c>
      <c r="D23" s="86"/>
      <c r="E23" s="66">
        <f t="shared" si="1"/>
        <v>500</v>
      </c>
    </row>
    <row r="24" spans="1:6" s="14" customFormat="1" ht="30.75" customHeight="1" x14ac:dyDescent="0.35">
      <c r="A24" s="67">
        <v>5601</v>
      </c>
      <c r="B24" s="15" t="s">
        <v>11</v>
      </c>
      <c r="C24" s="43">
        <f>SUM(C14:C23)</f>
        <v>95285</v>
      </c>
      <c r="D24" s="43">
        <f>SUM(D14:D23)</f>
        <v>5886</v>
      </c>
      <c r="E24" s="68">
        <f>+C24+D24</f>
        <v>101171</v>
      </c>
      <c r="F24" s="12"/>
    </row>
    <row r="25" spans="1:6" s="3" customFormat="1" ht="18.75" x14ac:dyDescent="0.3">
      <c r="A25" s="62">
        <v>5602</v>
      </c>
      <c r="B25" s="10" t="s">
        <v>31</v>
      </c>
      <c r="C25" s="42"/>
      <c r="D25" s="87"/>
      <c r="E25" s="69"/>
      <c r="F25" s="12"/>
    </row>
    <row r="26" spans="1:6" s="3" customFormat="1" ht="18.75" x14ac:dyDescent="0.3">
      <c r="A26" s="64"/>
      <c r="B26" s="11" t="s">
        <v>12</v>
      </c>
      <c r="C26" s="42">
        <v>5500</v>
      </c>
      <c r="D26" s="86"/>
      <c r="E26" s="66">
        <f>+C26+D26</f>
        <v>5500</v>
      </c>
      <c r="F26" s="12"/>
    </row>
    <row r="27" spans="1:6" s="14" customFormat="1" ht="30.75" customHeight="1" x14ac:dyDescent="0.35">
      <c r="A27" s="67">
        <v>5602</v>
      </c>
      <c r="B27" s="15" t="s">
        <v>13</v>
      </c>
      <c r="C27" s="43">
        <f>SUM(C26:C26)</f>
        <v>5500</v>
      </c>
      <c r="D27" s="43">
        <f>SUM(D26:D26)</f>
        <v>0</v>
      </c>
      <c r="E27" s="68">
        <f>+C27+D27</f>
        <v>5500</v>
      </c>
      <c r="F27" s="12"/>
    </row>
    <row r="28" spans="1:6" s="12" customFormat="1" ht="18.75" x14ac:dyDescent="0.3">
      <c r="A28" s="62">
        <v>5603</v>
      </c>
      <c r="B28" s="10" t="s">
        <v>36</v>
      </c>
      <c r="C28" s="42"/>
      <c r="D28" s="87"/>
      <c r="E28" s="69"/>
    </row>
    <row r="29" spans="1:6" s="12" customFormat="1" ht="18.75" x14ac:dyDescent="0.3">
      <c r="A29" s="70">
        <v>1</v>
      </c>
      <c r="B29" s="22" t="s">
        <v>37</v>
      </c>
      <c r="C29" s="42"/>
      <c r="D29" s="85"/>
      <c r="E29" s="65"/>
    </row>
    <row r="30" spans="1:6" s="12" customFormat="1" ht="18.75" x14ac:dyDescent="0.3">
      <c r="A30" s="64">
        <v>2</v>
      </c>
      <c r="B30" s="29" t="s">
        <v>70</v>
      </c>
      <c r="C30" s="42"/>
      <c r="D30" s="85"/>
      <c r="E30" s="65"/>
    </row>
    <row r="31" spans="1:6" s="12" customFormat="1" ht="18.75" x14ac:dyDescent="0.3">
      <c r="A31" s="64">
        <v>3</v>
      </c>
      <c r="B31" s="13" t="s">
        <v>48</v>
      </c>
      <c r="C31" s="42"/>
      <c r="D31" s="86"/>
      <c r="E31" s="66"/>
    </row>
    <row r="32" spans="1:6" s="16" customFormat="1" ht="25.5" customHeight="1" x14ac:dyDescent="0.35">
      <c r="A32" s="71">
        <v>5603</v>
      </c>
      <c r="B32" s="30" t="s">
        <v>52</v>
      </c>
      <c r="C32" s="43">
        <f>SUM(C29:C31)</f>
        <v>0</v>
      </c>
      <c r="D32" s="43">
        <f>SUM(D29:D31)</f>
        <v>0</v>
      </c>
      <c r="E32" s="68">
        <f>+C32+D32</f>
        <v>0</v>
      </c>
      <c r="F32" s="12"/>
    </row>
    <row r="33" spans="1:6" s="3" customFormat="1" ht="18.75" x14ac:dyDescent="0.3">
      <c r="A33" s="62">
        <v>5604</v>
      </c>
      <c r="B33" s="10" t="s">
        <v>14</v>
      </c>
      <c r="C33" s="44"/>
      <c r="D33" s="87"/>
      <c r="E33" s="69"/>
      <c r="F33" s="12"/>
    </row>
    <row r="34" spans="1:6" s="12" customFormat="1" ht="18.75" x14ac:dyDescent="0.3">
      <c r="A34" s="64">
        <v>1</v>
      </c>
      <c r="B34" s="11" t="s">
        <v>15</v>
      </c>
      <c r="C34" s="42">
        <f>20000+457</f>
        <v>20457</v>
      </c>
      <c r="D34" s="85"/>
      <c r="E34" s="65">
        <f>+C34+D34</f>
        <v>20457</v>
      </c>
    </row>
    <row r="35" spans="1:6" s="12" customFormat="1" ht="18.75" x14ac:dyDescent="0.3">
      <c r="A35" s="64">
        <v>2</v>
      </c>
      <c r="B35" s="11" t="s">
        <v>46</v>
      </c>
      <c r="C35" s="42"/>
      <c r="D35" s="85"/>
      <c r="E35" s="65"/>
    </row>
    <row r="36" spans="1:6" s="12" customFormat="1" ht="18.75" x14ac:dyDescent="0.3">
      <c r="A36" s="64">
        <v>3</v>
      </c>
      <c r="B36" s="11" t="s">
        <v>16</v>
      </c>
      <c r="C36" s="42">
        <v>6000</v>
      </c>
      <c r="D36" s="85"/>
      <c r="E36" s="65">
        <f>+C36+D36</f>
        <v>6000</v>
      </c>
    </row>
    <row r="37" spans="1:6" s="3" customFormat="1" ht="18.75" x14ac:dyDescent="0.3">
      <c r="A37" s="64">
        <v>4</v>
      </c>
      <c r="B37" s="11" t="s">
        <v>17</v>
      </c>
      <c r="C37" s="42"/>
      <c r="D37" s="85"/>
      <c r="E37" s="65"/>
      <c r="F37" s="12"/>
    </row>
    <row r="38" spans="1:6" s="3" customFormat="1" ht="18.75" x14ac:dyDescent="0.3">
      <c r="A38" s="64"/>
      <c r="B38" s="22" t="s">
        <v>40</v>
      </c>
      <c r="C38" s="42">
        <v>50000</v>
      </c>
      <c r="D38" s="85"/>
      <c r="E38" s="65">
        <f>+C38+D38</f>
        <v>50000</v>
      </c>
      <c r="F38" s="12"/>
    </row>
    <row r="39" spans="1:6" s="3" customFormat="1" ht="18.75" x14ac:dyDescent="0.3">
      <c r="A39" s="64"/>
      <c r="B39" s="22" t="s">
        <v>41</v>
      </c>
      <c r="C39" s="42">
        <v>3000</v>
      </c>
      <c r="D39" s="85"/>
      <c r="E39" s="65">
        <f>+C39+D39</f>
        <v>3000</v>
      </c>
      <c r="F39" s="12"/>
    </row>
    <row r="40" spans="1:6" s="12" customFormat="1" ht="18.75" x14ac:dyDescent="0.3">
      <c r="A40" s="64">
        <v>5</v>
      </c>
      <c r="B40" s="11" t="s">
        <v>32</v>
      </c>
      <c r="C40" s="42">
        <v>7000</v>
      </c>
      <c r="D40" s="85"/>
      <c r="E40" s="65">
        <f>+C40+D40</f>
        <v>7000</v>
      </c>
    </row>
    <row r="41" spans="1:6" s="12" customFormat="1" ht="18.75" x14ac:dyDescent="0.3">
      <c r="A41" s="64">
        <v>6</v>
      </c>
      <c r="B41" s="11" t="s">
        <v>50</v>
      </c>
      <c r="C41" s="42">
        <v>1000</v>
      </c>
      <c r="D41" s="86"/>
      <c r="E41" s="66">
        <f>+C41+D41</f>
        <v>1000</v>
      </c>
    </row>
    <row r="42" spans="1:6" s="16" customFormat="1" ht="25.5" customHeight="1" x14ac:dyDescent="0.35">
      <c r="A42" s="71">
        <v>5604</v>
      </c>
      <c r="B42" s="15" t="s">
        <v>18</v>
      </c>
      <c r="C42" s="43">
        <f>SUM(C34:C41)</f>
        <v>87457</v>
      </c>
      <c r="D42" s="43">
        <f>SUM(D34:D41)</f>
        <v>0</v>
      </c>
      <c r="E42" s="68">
        <f>+C42+D42</f>
        <v>87457</v>
      </c>
      <c r="F42" s="12"/>
    </row>
    <row r="43" spans="1:6" s="3" customFormat="1" ht="18.75" x14ac:dyDescent="0.3">
      <c r="A43" s="62">
        <v>5605</v>
      </c>
      <c r="B43" s="10" t="s">
        <v>19</v>
      </c>
      <c r="C43" s="42"/>
      <c r="D43" s="87"/>
      <c r="E43" s="69"/>
      <c r="F43" s="12"/>
    </row>
    <row r="44" spans="1:6" s="12" customFormat="1" ht="18.75" x14ac:dyDescent="0.3">
      <c r="A44" s="64">
        <v>1</v>
      </c>
      <c r="B44" s="11" t="s">
        <v>20</v>
      </c>
      <c r="C44" s="42">
        <v>7000</v>
      </c>
      <c r="D44" s="85"/>
      <c r="E44" s="65">
        <f>+C44+D44</f>
        <v>7000</v>
      </c>
    </row>
    <row r="45" spans="1:6" s="12" customFormat="1" ht="18.75" x14ac:dyDescent="0.3">
      <c r="A45" s="64">
        <v>2</v>
      </c>
      <c r="B45" s="11" t="s">
        <v>21</v>
      </c>
      <c r="C45" s="42">
        <v>2000</v>
      </c>
      <c r="D45" s="86"/>
      <c r="E45" s="66">
        <f>+C45+D45</f>
        <v>2000</v>
      </c>
    </row>
    <row r="46" spans="1:6" s="16" customFormat="1" ht="25.5" customHeight="1" x14ac:dyDescent="0.35">
      <c r="A46" s="71">
        <v>5605</v>
      </c>
      <c r="B46" s="15" t="s">
        <v>22</v>
      </c>
      <c r="C46" s="43">
        <f>SUM(C44:C45)</f>
        <v>9000</v>
      </c>
      <c r="D46" s="43">
        <f>SUM(D44:D45)</f>
        <v>0</v>
      </c>
      <c r="E46" s="68">
        <f>+C46+D46</f>
        <v>9000</v>
      </c>
      <c r="F46" s="12"/>
    </row>
    <row r="47" spans="1:6" s="12" customFormat="1" ht="21.75" customHeight="1" x14ac:dyDescent="0.3">
      <c r="A47" s="62"/>
      <c r="B47" s="10" t="s">
        <v>23</v>
      </c>
      <c r="C47" s="45"/>
      <c r="D47" s="87"/>
      <c r="E47" s="69"/>
    </row>
    <row r="48" spans="1:6" s="18" customFormat="1" ht="19.5" thickBot="1" x14ac:dyDescent="0.35">
      <c r="A48" s="72"/>
      <c r="B48" s="17" t="s">
        <v>24</v>
      </c>
      <c r="C48" s="46">
        <f>C24+C27+C32+C42+C46</f>
        <v>197242</v>
      </c>
      <c r="D48" s="46">
        <f>D24+D27+D32+D42+D46</f>
        <v>5886</v>
      </c>
      <c r="E48" s="73">
        <f>+C48+D48</f>
        <v>203128</v>
      </c>
      <c r="F48" s="12"/>
    </row>
    <row r="49" spans="1:6" s="12" customFormat="1" ht="18.75" x14ac:dyDescent="0.3">
      <c r="A49" s="62">
        <v>5604</v>
      </c>
      <c r="B49" s="19" t="s">
        <v>14</v>
      </c>
      <c r="C49" s="45"/>
      <c r="D49" s="87"/>
      <c r="E49" s="69"/>
    </row>
    <row r="50" spans="1:6" s="12" customFormat="1" ht="18.75" x14ac:dyDescent="0.3">
      <c r="A50" s="62"/>
      <c r="B50" s="21" t="s">
        <v>49</v>
      </c>
      <c r="C50" s="47">
        <v>2000</v>
      </c>
      <c r="D50" s="86"/>
      <c r="E50" s="66">
        <f>+C50+D50</f>
        <v>2000</v>
      </c>
    </row>
    <row r="51" spans="1:6" s="14" customFormat="1" ht="19.5" x14ac:dyDescent="0.35">
      <c r="A51" s="71">
        <v>5604</v>
      </c>
      <c r="B51" s="15" t="s">
        <v>47</v>
      </c>
      <c r="C51" s="47">
        <f>SUM(C50)</f>
        <v>2000</v>
      </c>
      <c r="D51" s="49">
        <v>0</v>
      </c>
      <c r="E51" s="73">
        <f t="shared" ref="E51" si="2">SUM(E50)</f>
        <v>2000</v>
      </c>
      <c r="F51" s="12"/>
    </row>
    <row r="52" spans="1:6" s="3" customFormat="1" ht="18" customHeight="1" x14ac:dyDescent="0.3">
      <c r="A52" s="62">
        <v>5606</v>
      </c>
      <c r="B52" s="10" t="s">
        <v>25</v>
      </c>
      <c r="C52" s="45"/>
      <c r="D52" s="88"/>
      <c r="E52" s="74"/>
      <c r="F52" s="12"/>
    </row>
    <row r="53" spans="1:6" s="28" customFormat="1" ht="18.75" x14ac:dyDescent="0.3">
      <c r="A53" s="75"/>
      <c r="B53" s="27" t="s">
        <v>55</v>
      </c>
      <c r="C53" s="48"/>
      <c r="D53" s="87"/>
      <c r="E53" s="69"/>
      <c r="F53" s="12"/>
    </row>
    <row r="54" spans="1:6" s="12" customFormat="1" ht="18.75" x14ac:dyDescent="0.3">
      <c r="A54" s="64">
        <v>1</v>
      </c>
      <c r="B54" s="11" t="s">
        <v>56</v>
      </c>
      <c r="C54" s="42">
        <f>21000-7000-361</f>
        <v>13639</v>
      </c>
      <c r="D54" s="85">
        <f>-250</f>
        <v>-250</v>
      </c>
      <c r="E54" s="65">
        <f>+C54+D54</f>
        <v>13389</v>
      </c>
    </row>
    <row r="55" spans="1:6" s="12" customFormat="1" ht="18.75" x14ac:dyDescent="0.3">
      <c r="A55" s="64">
        <v>2</v>
      </c>
      <c r="B55" s="11" t="s">
        <v>61</v>
      </c>
      <c r="C55" s="42">
        <v>1124</v>
      </c>
      <c r="D55" s="85"/>
      <c r="E55" s="65">
        <f>+C55+D55</f>
        <v>1124</v>
      </c>
    </row>
    <row r="56" spans="1:6" s="31" customFormat="1" ht="24" customHeight="1" x14ac:dyDescent="0.3">
      <c r="A56" s="76" t="s">
        <v>42</v>
      </c>
      <c r="B56" s="25" t="s">
        <v>54</v>
      </c>
      <c r="C56" s="47">
        <f>SUM(C53:C55)</f>
        <v>14763</v>
      </c>
      <c r="D56" s="89">
        <f>SUM(D53:D55)</f>
        <v>-250</v>
      </c>
      <c r="E56" s="73">
        <f>+C56+D56</f>
        <v>14513</v>
      </c>
    </row>
    <row r="57" spans="1:6" s="20" customFormat="1" ht="27" customHeight="1" x14ac:dyDescent="0.3">
      <c r="A57" s="70"/>
      <c r="B57" s="21" t="s">
        <v>26</v>
      </c>
      <c r="C57" s="42"/>
      <c r="D57" s="87"/>
      <c r="E57" s="69"/>
      <c r="F57" s="53"/>
    </row>
    <row r="58" spans="1:6" s="12" customFormat="1" ht="18.75" x14ac:dyDescent="0.3">
      <c r="A58" s="70">
        <v>1</v>
      </c>
      <c r="B58" s="11" t="s">
        <v>28</v>
      </c>
      <c r="C58" s="42">
        <f>7500+361</f>
        <v>7861</v>
      </c>
      <c r="D58" s="85"/>
      <c r="E58" s="65">
        <f t="shared" ref="E58:E72" si="3">+C58+D58</f>
        <v>7861</v>
      </c>
    </row>
    <row r="59" spans="1:6" s="12" customFormat="1" ht="18.75" x14ac:dyDescent="0.3">
      <c r="A59" s="70">
        <v>2</v>
      </c>
      <c r="B59" s="11" t="s">
        <v>45</v>
      </c>
      <c r="C59" s="42">
        <v>6897</v>
      </c>
      <c r="D59" s="85"/>
      <c r="E59" s="65">
        <f t="shared" si="3"/>
        <v>6897</v>
      </c>
    </row>
    <row r="60" spans="1:6" s="3" customFormat="1" ht="18.75" x14ac:dyDescent="0.3">
      <c r="A60" s="70">
        <v>3</v>
      </c>
      <c r="B60" s="11" t="s">
        <v>69</v>
      </c>
      <c r="C60" s="42">
        <f>277+500</f>
        <v>777</v>
      </c>
      <c r="D60" s="85"/>
      <c r="E60" s="65">
        <f t="shared" si="3"/>
        <v>777</v>
      </c>
      <c r="F60" s="12"/>
    </row>
    <row r="61" spans="1:6" s="12" customFormat="1" ht="18.75" x14ac:dyDescent="0.3">
      <c r="A61" s="70">
        <v>4</v>
      </c>
      <c r="B61" s="21" t="s">
        <v>27</v>
      </c>
      <c r="C61" s="42">
        <v>543</v>
      </c>
      <c r="D61" s="85"/>
      <c r="E61" s="65">
        <f t="shared" si="3"/>
        <v>543</v>
      </c>
    </row>
    <row r="62" spans="1:6" s="12" customFormat="1" ht="18.75" x14ac:dyDescent="0.3">
      <c r="A62" s="64">
        <v>5</v>
      </c>
      <c r="B62" s="11" t="s">
        <v>51</v>
      </c>
      <c r="C62" s="42">
        <v>3500</v>
      </c>
      <c r="D62" s="85"/>
      <c r="E62" s="65">
        <f t="shared" si="3"/>
        <v>3500</v>
      </c>
    </row>
    <row r="63" spans="1:6" s="3" customFormat="1" ht="18.75" x14ac:dyDescent="0.3">
      <c r="A63" s="70">
        <v>6</v>
      </c>
      <c r="B63" s="11" t="s">
        <v>68</v>
      </c>
      <c r="C63" s="42">
        <f>4600-3787</f>
        <v>813</v>
      </c>
      <c r="D63" s="85"/>
      <c r="E63" s="65">
        <f t="shared" si="3"/>
        <v>813</v>
      </c>
      <c r="F63" s="12"/>
    </row>
    <row r="64" spans="1:6" s="3" customFormat="1" ht="18.75" x14ac:dyDescent="0.3">
      <c r="A64" s="70">
        <v>7</v>
      </c>
      <c r="B64" s="11" t="s">
        <v>72</v>
      </c>
      <c r="C64" s="42">
        <v>150</v>
      </c>
      <c r="D64" s="85"/>
      <c r="E64" s="65">
        <f t="shared" si="3"/>
        <v>150</v>
      </c>
      <c r="F64" s="12"/>
    </row>
    <row r="65" spans="1:6" s="3" customFormat="1" ht="18.75" x14ac:dyDescent="0.3">
      <c r="A65" s="70">
        <v>8</v>
      </c>
      <c r="B65" s="11" t="s">
        <v>73</v>
      </c>
      <c r="C65" s="42">
        <v>600</v>
      </c>
      <c r="D65" s="85"/>
      <c r="E65" s="65">
        <f t="shared" si="3"/>
        <v>600</v>
      </c>
      <c r="F65" s="12"/>
    </row>
    <row r="66" spans="1:6" s="3" customFormat="1" ht="18.75" x14ac:dyDescent="0.3">
      <c r="A66" s="70">
        <v>9</v>
      </c>
      <c r="B66" s="11" t="s">
        <v>74</v>
      </c>
      <c r="C66" s="42">
        <v>312</v>
      </c>
      <c r="D66" s="85"/>
      <c r="E66" s="65">
        <f t="shared" si="3"/>
        <v>312</v>
      </c>
      <c r="F66" s="12"/>
    </row>
    <row r="67" spans="1:6" s="3" customFormat="1" ht="18.75" x14ac:dyDescent="0.3">
      <c r="A67" s="70">
        <v>10</v>
      </c>
      <c r="B67" s="11" t="s">
        <v>75</v>
      </c>
      <c r="C67" s="42">
        <v>148</v>
      </c>
      <c r="D67" s="85"/>
      <c r="E67" s="65">
        <f t="shared" si="3"/>
        <v>148</v>
      </c>
      <c r="F67" s="12"/>
    </row>
    <row r="68" spans="1:6" s="3" customFormat="1" ht="18.75" x14ac:dyDescent="0.3">
      <c r="A68" s="70">
        <v>11</v>
      </c>
      <c r="B68" s="11" t="s">
        <v>78</v>
      </c>
      <c r="C68" s="42">
        <v>513</v>
      </c>
      <c r="D68" s="42"/>
      <c r="E68" s="65">
        <f t="shared" si="3"/>
        <v>513</v>
      </c>
      <c r="F68" s="12"/>
    </row>
    <row r="69" spans="1:6" s="3" customFormat="1" ht="18.75" x14ac:dyDescent="0.3">
      <c r="A69" s="70">
        <v>12</v>
      </c>
      <c r="B69" s="11" t="s">
        <v>79</v>
      </c>
      <c r="C69" s="42">
        <v>154</v>
      </c>
      <c r="D69" s="42">
        <v>308</v>
      </c>
      <c r="E69" s="65">
        <f t="shared" si="3"/>
        <v>462</v>
      </c>
      <c r="F69" s="12"/>
    </row>
    <row r="70" spans="1:6" s="3" customFormat="1" ht="18.75" x14ac:dyDescent="0.3">
      <c r="A70" s="70">
        <v>13</v>
      </c>
      <c r="B70" s="11" t="s">
        <v>80</v>
      </c>
      <c r="C70" s="42">
        <v>445</v>
      </c>
      <c r="D70" s="42"/>
      <c r="E70" s="65">
        <f t="shared" si="3"/>
        <v>445</v>
      </c>
      <c r="F70" s="12"/>
    </row>
    <row r="71" spans="1:6" s="3" customFormat="1" ht="18.75" x14ac:dyDescent="0.3">
      <c r="A71" s="70">
        <v>14</v>
      </c>
      <c r="B71" s="11" t="s">
        <v>84</v>
      </c>
      <c r="C71" s="42">
        <v>10033</v>
      </c>
      <c r="D71" s="42"/>
      <c r="E71" s="65">
        <f t="shared" si="3"/>
        <v>10033</v>
      </c>
      <c r="F71" s="12"/>
    </row>
    <row r="72" spans="1:6" s="3" customFormat="1" ht="18.75" x14ac:dyDescent="0.3">
      <c r="A72" s="70">
        <v>15</v>
      </c>
      <c r="B72" s="11" t="s">
        <v>81</v>
      </c>
      <c r="C72" s="42">
        <v>83</v>
      </c>
      <c r="D72" s="42"/>
      <c r="E72" s="65">
        <f t="shared" si="3"/>
        <v>83</v>
      </c>
      <c r="F72" s="12"/>
    </row>
    <row r="73" spans="1:6" s="3" customFormat="1" ht="37.5" x14ac:dyDescent="0.3">
      <c r="A73" s="91">
        <v>16</v>
      </c>
      <c r="B73" s="92" t="s">
        <v>82</v>
      </c>
      <c r="C73" s="42"/>
      <c r="D73" s="42">
        <v>250</v>
      </c>
      <c r="E73" s="65">
        <f t="shared" ref="E73:E74" si="4">+C73+D73</f>
        <v>250</v>
      </c>
      <c r="F73" s="12"/>
    </row>
    <row r="74" spans="1:6" s="3" customFormat="1" ht="18.75" x14ac:dyDescent="0.3">
      <c r="A74" s="70">
        <v>17</v>
      </c>
      <c r="B74" s="92" t="s">
        <v>83</v>
      </c>
      <c r="C74" s="42"/>
      <c r="D74" s="42">
        <v>637</v>
      </c>
      <c r="E74" s="65">
        <f t="shared" si="4"/>
        <v>637</v>
      </c>
      <c r="F74" s="12"/>
    </row>
    <row r="75" spans="1:6" s="33" customFormat="1" ht="28.5" customHeight="1" x14ac:dyDescent="0.3">
      <c r="A75" s="77" t="s">
        <v>43</v>
      </c>
      <c r="B75" s="32" t="s">
        <v>53</v>
      </c>
      <c r="C75" s="49">
        <f>SUM(C58:C74)</f>
        <v>32829</v>
      </c>
      <c r="D75" s="49">
        <f>SUM(D58:D74)</f>
        <v>1195</v>
      </c>
      <c r="E75" s="73">
        <f>SUM(E58:E74)</f>
        <v>34024</v>
      </c>
      <c r="F75" s="31"/>
    </row>
    <row r="76" spans="1:6" s="20" customFormat="1" ht="28.5" customHeight="1" x14ac:dyDescent="0.3">
      <c r="A76" s="62"/>
      <c r="B76" s="19" t="s">
        <v>62</v>
      </c>
      <c r="C76" s="42"/>
      <c r="D76" s="87"/>
      <c r="E76" s="69"/>
      <c r="F76" s="53"/>
    </row>
    <row r="77" spans="1:6" s="12" customFormat="1" ht="18.75" x14ac:dyDescent="0.3">
      <c r="A77" s="70"/>
      <c r="B77" s="22" t="s">
        <v>63</v>
      </c>
      <c r="C77" s="42">
        <v>666</v>
      </c>
      <c r="D77" s="85"/>
      <c r="E77" s="65">
        <f>+C77+D77</f>
        <v>666</v>
      </c>
    </row>
    <row r="78" spans="1:6" s="31" customFormat="1" ht="19.5" thickBot="1" x14ac:dyDescent="0.35">
      <c r="A78" s="77" t="s">
        <v>44</v>
      </c>
      <c r="B78" s="25" t="s">
        <v>64</v>
      </c>
      <c r="C78" s="50">
        <f>SUM(C77)</f>
        <v>666</v>
      </c>
      <c r="D78" s="90"/>
      <c r="E78" s="78">
        <f>+C78+D78</f>
        <v>666</v>
      </c>
    </row>
    <row r="79" spans="1:6" s="24" customFormat="1" ht="30" customHeight="1" thickBot="1" x14ac:dyDescent="0.4">
      <c r="A79" s="79">
        <v>5606</v>
      </c>
      <c r="B79" s="23" t="s">
        <v>67</v>
      </c>
      <c r="C79" s="52">
        <f>+C56+C75+C78</f>
        <v>48258</v>
      </c>
      <c r="D79" s="52">
        <f>+D56+D75+D78</f>
        <v>945</v>
      </c>
      <c r="E79" s="80">
        <f>+C79+D79</f>
        <v>49203</v>
      </c>
      <c r="F79" s="12"/>
    </row>
    <row r="80" spans="1:6" s="36" customFormat="1" ht="19.5" thickBot="1" x14ac:dyDescent="0.35">
      <c r="A80" s="81">
        <v>5607</v>
      </c>
      <c r="B80" s="38" t="s">
        <v>57</v>
      </c>
      <c r="C80" s="51"/>
      <c r="D80" s="85"/>
      <c r="E80" s="65"/>
      <c r="F80" s="54"/>
    </row>
    <row r="81" spans="1:6" s="36" customFormat="1" ht="19.5" thickBot="1" x14ac:dyDescent="0.35">
      <c r="A81" s="64">
        <v>1</v>
      </c>
      <c r="B81" s="22" t="s">
        <v>58</v>
      </c>
      <c r="C81" s="42">
        <f>20000-20000</f>
        <v>0</v>
      </c>
      <c r="D81" s="85"/>
      <c r="E81" s="65">
        <f>+C81+D81</f>
        <v>0</v>
      </c>
      <c r="F81" s="54"/>
    </row>
    <row r="82" spans="1:6" s="36" customFormat="1" ht="19.5" thickBot="1" x14ac:dyDescent="0.35">
      <c r="A82" s="64">
        <v>2</v>
      </c>
      <c r="B82" s="22" t="s">
        <v>59</v>
      </c>
      <c r="C82" s="42">
        <f>10000+13218</f>
        <v>23218</v>
      </c>
      <c r="D82" s="85"/>
      <c r="E82" s="65">
        <f>+C82+D82</f>
        <v>23218</v>
      </c>
      <c r="F82" s="54"/>
    </row>
    <row r="83" spans="1:6" s="37" customFormat="1" ht="20.25" thickBot="1" x14ac:dyDescent="0.4">
      <c r="A83" s="79">
        <v>5607</v>
      </c>
      <c r="B83" s="23" t="s">
        <v>60</v>
      </c>
      <c r="C83" s="52">
        <f>SUM(C81:C82)</f>
        <v>23218</v>
      </c>
      <c r="D83" s="52">
        <f>SUM(D81:D82)</f>
        <v>0</v>
      </c>
      <c r="E83" s="80">
        <f>+C83+D83</f>
        <v>23218</v>
      </c>
      <c r="F83" s="54"/>
    </row>
    <row r="84" spans="1:6" s="34" customFormat="1" ht="37.5" customHeight="1" thickBot="1" x14ac:dyDescent="0.35">
      <c r="A84" s="82">
        <v>5600</v>
      </c>
      <c r="B84" s="83" t="s">
        <v>65</v>
      </c>
      <c r="C84" s="84">
        <f>C79+C51+C48+C83</f>
        <v>270718</v>
      </c>
      <c r="D84" s="84">
        <f>D79+D51+D48+D83</f>
        <v>6831</v>
      </c>
      <c r="E84" s="80">
        <f>+C84+D84</f>
        <v>277549</v>
      </c>
      <c r="F84" s="12"/>
    </row>
    <row r="85" spans="1:6" s="3" customFormat="1" ht="18.75" customHeight="1" x14ac:dyDescent="0.25">
      <c r="F85" s="12"/>
    </row>
  </sheetData>
  <mergeCells count="5">
    <mergeCell ref="C9:C11"/>
    <mergeCell ref="A4:E4"/>
    <mergeCell ref="A5:E5"/>
    <mergeCell ref="D9:D11"/>
    <mergeCell ref="E9:E11"/>
  </mergeCells>
  <phoneticPr fontId="0" type="noConversion"/>
  <printOptions horizontalCentered="1" verticalCentered="1"/>
  <pageMargins left="0.35433070866141736" right="0.39370078740157483" top="0.31496062992125984" bottom="0.39370078740157483" header="0.31496062992125984" footer="0.35433070866141736"/>
  <pageSetup paperSize="9" scale="44" orientation="portrait" horizontalDpi="300" verticalDpi="300" r:id="rId1"/>
  <headerFooter alignWithMargins="0">
    <oddHeader>&amp;R4. számú melléklet a .../2012. (...) önkormányzati rendelethez
 az 5/2012. (II. 20.) rendelet
6.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szoc</vt:lpstr>
      <vt:lpstr>szoc!Nyomtatási_cím</vt:lpstr>
      <vt:lpstr>szoc!Nyomtatási_terület</vt:lpstr>
    </vt:vector>
  </TitlesOfParts>
  <Company>Erzsébetváros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dudasa</dc:creator>
  <cp:lastModifiedBy>Szabó Sándor Roland</cp:lastModifiedBy>
  <cp:lastPrinted>2012-07-02T07:34:22Z</cp:lastPrinted>
  <dcterms:created xsi:type="dcterms:W3CDTF">2007-11-26T15:32:38Z</dcterms:created>
  <dcterms:modified xsi:type="dcterms:W3CDTF">2012-11-28T12:15:04Z</dcterms:modified>
</cp:coreProperties>
</file>