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sokoldalas minta" sheetId="7" r:id="rId1"/>
  </sheets>
  <definedNames>
    <definedName name="_xlnm.Print_Titles" localSheetId="0">'sokoldalas minta'!$A:$B,'sokoldalas minta'!$1:$1</definedName>
    <definedName name="_xlnm.Print_Area" localSheetId="0">'sokoldalas minta'!$A$1:$SC$67</definedName>
  </definedNames>
  <calcPr calcId="125725"/>
</workbook>
</file>

<file path=xl/calcChain.xml><?xml version="1.0" encoding="utf-8"?>
<calcChain xmlns="http://schemas.openxmlformats.org/spreadsheetml/2006/main">
  <c r="RV49" i="7"/>
  <c r="HX18"/>
  <c r="HF67" l="1"/>
  <c r="HF35"/>
  <c r="HE28"/>
  <c r="HE35"/>
  <c r="LI61" l="1"/>
  <c r="LH53"/>
  <c r="LH37"/>
  <c r="LE37"/>
  <c r="LE53"/>
  <c r="LB53"/>
  <c r="LB37"/>
  <c r="KY53"/>
  <c r="KV53"/>
  <c r="KV37"/>
  <c r="KS37"/>
  <c r="KS53"/>
  <c r="KP53"/>
  <c r="KM37"/>
  <c r="KM53"/>
  <c r="KJ53"/>
  <c r="KJ38"/>
  <c r="KJ37"/>
  <c r="LI53"/>
  <c r="LI37"/>
  <c r="LI13"/>
  <c r="EG47"/>
  <c r="RC60"/>
  <c r="RC65" s="1"/>
  <c r="RC38"/>
  <c r="RC42" s="1"/>
  <c r="RO37"/>
  <c r="RO61"/>
  <c r="RD65"/>
  <c r="RE65" l="1"/>
  <c r="RF20"/>
  <c r="OY20"/>
  <c r="RU18"/>
  <c r="RV18"/>
  <c r="DM34" l="1"/>
  <c r="D34"/>
  <c r="C34"/>
  <c r="D15"/>
  <c r="D17" s="1"/>
  <c r="C15"/>
  <c r="C17" s="1"/>
  <c r="D24"/>
  <c r="C24"/>
  <c r="D20"/>
  <c r="C20"/>
  <c r="CM11"/>
  <c r="NF37"/>
  <c r="NE37"/>
  <c r="MK37"/>
  <c r="MJ37"/>
  <c r="DJ12" l="1"/>
  <c r="DJ13"/>
  <c r="DJ11"/>
  <c r="NU47"/>
  <c r="OY47" s="1"/>
  <c r="DW28"/>
  <c r="HF28" s="1"/>
  <c r="DW27"/>
  <c r="DW13"/>
  <c r="DK12"/>
  <c r="DK13"/>
  <c r="DK11"/>
  <c r="QX61"/>
  <c r="QX53"/>
  <c r="QX13"/>
  <c r="QX11"/>
  <c r="PW62"/>
  <c r="RA62" s="1"/>
  <c r="RS62" s="1"/>
  <c r="RY62" s="1"/>
  <c r="SB62" s="1"/>
  <c r="PW61"/>
  <c r="PW55"/>
  <c r="RA55" s="1"/>
  <c r="RS55" s="1"/>
  <c r="RY55" s="1"/>
  <c r="SB55" s="1"/>
  <c r="PW53"/>
  <c r="PW37"/>
  <c r="RA37" s="1"/>
  <c r="PW32"/>
  <c r="RA32" s="1"/>
  <c r="PW31"/>
  <c r="RA31" s="1"/>
  <c r="PW28"/>
  <c r="PW12"/>
  <c r="RA12" s="1"/>
  <c r="PW13"/>
  <c r="PW11"/>
  <c r="NX48"/>
  <c r="OY48" s="1"/>
  <c r="NU45"/>
  <c r="OY45" s="1"/>
  <c r="FS45"/>
  <c r="CA45"/>
  <c r="CA44"/>
  <c r="CB44" s="1"/>
  <c r="RP12"/>
  <c r="RP13"/>
  <c r="RP14"/>
  <c r="RP27"/>
  <c r="RP45"/>
  <c r="RQ45" s="1"/>
  <c r="RP53"/>
  <c r="RP66"/>
  <c r="RP67"/>
  <c r="RO45"/>
  <c r="RO66"/>
  <c r="RP11"/>
  <c r="RR43"/>
  <c r="QW61"/>
  <c r="QW53"/>
  <c r="QW13"/>
  <c r="QW11"/>
  <c r="PV67"/>
  <c r="QZ67" s="1"/>
  <c r="PV66"/>
  <c r="QZ66" s="1"/>
  <c r="RR66" s="1"/>
  <c r="PV62"/>
  <c r="QZ62" s="1"/>
  <c r="PV61"/>
  <c r="PV55"/>
  <c r="QZ55" s="1"/>
  <c r="PV53"/>
  <c r="PV37"/>
  <c r="QZ37" s="1"/>
  <c r="PV32"/>
  <c r="QZ32" s="1"/>
  <c r="PV31"/>
  <c r="QZ31" s="1"/>
  <c r="PV28"/>
  <c r="QZ28" s="1"/>
  <c r="PV13"/>
  <c r="QZ13" s="1"/>
  <c r="PV12"/>
  <c r="QZ12" s="1"/>
  <c r="PV11"/>
  <c r="RL53"/>
  <c r="RO53" s="1"/>
  <c r="RQ53" s="1"/>
  <c r="RI27"/>
  <c r="RO27" s="1"/>
  <c r="RM64"/>
  <c r="RL64"/>
  <c r="RN53"/>
  <c r="RM51"/>
  <c r="RM58" s="1"/>
  <c r="RL51"/>
  <c r="RL58" s="1"/>
  <c r="RL60" s="1"/>
  <c r="RL65" s="1"/>
  <c r="RM41"/>
  <c r="RL41"/>
  <c r="RM34"/>
  <c r="RL34"/>
  <c r="RM24"/>
  <c r="RL24"/>
  <c r="RM20"/>
  <c r="RM26" s="1"/>
  <c r="RL20"/>
  <c r="RL26" s="1"/>
  <c r="RM15"/>
  <c r="RM17" s="1"/>
  <c r="RL15"/>
  <c r="RL17" s="1"/>
  <c r="RL38" s="1"/>
  <c r="RL42" s="1"/>
  <c r="RN13"/>
  <c r="RJ64"/>
  <c r="RI64"/>
  <c r="RJ51"/>
  <c r="RJ58" s="1"/>
  <c r="RI51"/>
  <c r="RI58" s="1"/>
  <c r="RI60" s="1"/>
  <c r="RI65" s="1"/>
  <c r="RJ41"/>
  <c r="RI41"/>
  <c r="RJ34"/>
  <c r="RI34"/>
  <c r="RK27"/>
  <c r="RJ24"/>
  <c r="RI24"/>
  <c r="RJ20"/>
  <c r="RJ26" s="1"/>
  <c r="RI20"/>
  <c r="RI26" s="1"/>
  <c r="RJ15"/>
  <c r="RJ17" s="1"/>
  <c r="RI15"/>
  <c r="RI17" s="1"/>
  <c r="RI38" s="1"/>
  <c r="RI42" s="1"/>
  <c r="RF13"/>
  <c r="RO13" s="1"/>
  <c r="RF12"/>
  <c r="RO12" s="1"/>
  <c r="RQ12" s="1"/>
  <c r="RF11"/>
  <c r="RO11" s="1"/>
  <c r="RF67"/>
  <c r="RF14"/>
  <c r="RO14" s="1"/>
  <c r="RS43"/>
  <c r="RS66"/>
  <c r="RH67"/>
  <c r="RG64"/>
  <c r="RF64"/>
  <c r="RO64" s="1"/>
  <c r="RG51"/>
  <c r="RG58" s="1"/>
  <c r="RF51"/>
  <c r="RF58" s="1"/>
  <c r="RH45"/>
  <c r="RG41"/>
  <c r="RP41" s="1"/>
  <c r="RF41"/>
  <c r="RG34"/>
  <c r="RP34" s="1"/>
  <c r="RF34"/>
  <c r="RG24"/>
  <c r="RP24" s="1"/>
  <c r="RF24"/>
  <c r="RG20"/>
  <c r="RG26" s="1"/>
  <c r="RP26" s="1"/>
  <c r="RF26"/>
  <c r="RG15"/>
  <c r="RG17" s="1"/>
  <c r="RP17" s="1"/>
  <c r="RF15"/>
  <c r="RA67"/>
  <c r="RA61"/>
  <c r="RA53"/>
  <c r="RA28"/>
  <c r="RA11"/>
  <c r="OY59"/>
  <c r="OX59"/>
  <c r="OY63"/>
  <c r="OX63"/>
  <c r="OY62"/>
  <c r="OX62"/>
  <c r="OY61"/>
  <c r="OX61"/>
  <c r="OY53"/>
  <c r="OX53"/>
  <c r="OY52"/>
  <c r="OX52"/>
  <c r="OX48"/>
  <c r="OX47"/>
  <c r="OX45"/>
  <c r="NR37"/>
  <c r="NQ37"/>
  <c r="NR36"/>
  <c r="NQ36"/>
  <c r="NQ34"/>
  <c r="NR34"/>
  <c r="NQ41"/>
  <c r="NR41"/>
  <c r="NQ51"/>
  <c r="NR51"/>
  <c r="NQ58"/>
  <c r="NR58"/>
  <c r="NQ60"/>
  <c r="NR60"/>
  <c r="NQ64"/>
  <c r="NR64"/>
  <c r="NQ65"/>
  <c r="NR65"/>
  <c r="LJ61"/>
  <c r="LJ53"/>
  <c r="LY53" s="1"/>
  <c r="RS53" s="1"/>
  <c r="RY53" s="1"/>
  <c r="LJ37"/>
  <c r="LJ13"/>
  <c r="KF40"/>
  <c r="KE40"/>
  <c r="KF39"/>
  <c r="KE39"/>
  <c r="KE14"/>
  <c r="KF14"/>
  <c r="JT35"/>
  <c r="JS35"/>
  <c r="LX35" s="1"/>
  <c r="JT28"/>
  <c r="JS28"/>
  <c r="LX28" s="1"/>
  <c r="JE32"/>
  <c r="JD32"/>
  <c r="LX32" s="1"/>
  <c r="IS31"/>
  <c r="IR31"/>
  <c r="LX31" s="1"/>
  <c r="ID18"/>
  <c r="LY18" s="1"/>
  <c r="RS18" s="1"/>
  <c r="IC18"/>
  <c r="LX18" s="1"/>
  <c r="RS63"/>
  <c r="LY61"/>
  <c r="LX61"/>
  <c r="RS59"/>
  <c r="RY59" s="1"/>
  <c r="SB59" s="1"/>
  <c r="LX53"/>
  <c r="RS52"/>
  <c r="RY52" s="1"/>
  <c r="SB52" s="1"/>
  <c r="LY40"/>
  <c r="RS40" s="1"/>
  <c r="RY40" s="1"/>
  <c r="SB40" s="1"/>
  <c r="LX40"/>
  <c r="LY39"/>
  <c r="RS39" s="1"/>
  <c r="RY39" s="1"/>
  <c r="SB39" s="1"/>
  <c r="LX39"/>
  <c r="LY37"/>
  <c r="LX37"/>
  <c r="RR37" s="1"/>
  <c r="RX37" s="1"/>
  <c r="SA37" s="1"/>
  <c r="RS36"/>
  <c r="RY36" s="1"/>
  <c r="SB36" s="1"/>
  <c r="LY35"/>
  <c r="RS35" s="1"/>
  <c r="RY35" s="1"/>
  <c r="SB35" s="1"/>
  <c r="LY32"/>
  <c r="RS32" s="1"/>
  <c r="RY32" s="1"/>
  <c r="SB32" s="1"/>
  <c r="LY31"/>
  <c r="RS31" s="1"/>
  <c r="RY31" s="1"/>
  <c r="SB31" s="1"/>
  <c r="LY28"/>
  <c r="HU27"/>
  <c r="LY27" s="1"/>
  <c r="HT27"/>
  <c r="HU22"/>
  <c r="LY22" s="1"/>
  <c r="RS22" s="1"/>
  <c r="RY22" s="1"/>
  <c r="SB22" s="1"/>
  <c r="HT22"/>
  <c r="LX22" s="1"/>
  <c r="HU21"/>
  <c r="LY21" s="1"/>
  <c r="HT21"/>
  <c r="LX21" s="1"/>
  <c r="HT12"/>
  <c r="LX12" s="1"/>
  <c r="HU12"/>
  <c r="LY12" s="1"/>
  <c r="HT13"/>
  <c r="LX13" s="1"/>
  <c r="HU13"/>
  <c r="HT14"/>
  <c r="LX14" s="1"/>
  <c r="HU14"/>
  <c r="HU11"/>
  <c r="HT11"/>
  <c r="HC45"/>
  <c r="HB45"/>
  <c r="HB13"/>
  <c r="HC13"/>
  <c r="GS12"/>
  <c r="GT12"/>
  <c r="GS13"/>
  <c r="GT13"/>
  <c r="GT11"/>
  <c r="GS11"/>
  <c r="GE45"/>
  <c r="GD45"/>
  <c r="GE30"/>
  <c r="HF30" s="1"/>
  <c r="GD30"/>
  <c r="HE30" s="1"/>
  <c r="GE27"/>
  <c r="GD27"/>
  <c r="HE27" s="1"/>
  <c r="GE21"/>
  <c r="HF21" s="1"/>
  <c r="GD21"/>
  <c r="HE21" s="1"/>
  <c r="GD12"/>
  <c r="GE12"/>
  <c r="GD13"/>
  <c r="GE13"/>
  <c r="GE11"/>
  <c r="GD11"/>
  <c r="FJ29"/>
  <c r="HF29" s="1"/>
  <c r="FI29"/>
  <c r="HE29" s="1"/>
  <c r="FI12"/>
  <c r="FJ12"/>
  <c r="FI13"/>
  <c r="FJ13"/>
  <c r="FI14"/>
  <c r="HE14" s="1"/>
  <c r="FJ14"/>
  <c r="HF14" s="1"/>
  <c r="EL48"/>
  <c r="EK48"/>
  <c r="EL47"/>
  <c r="HF47" s="1"/>
  <c r="EK47"/>
  <c r="HE47" s="1"/>
  <c r="EL45"/>
  <c r="HF45" s="1"/>
  <c r="EK45"/>
  <c r="HE45" s="1"/>
  <c r="EK13"/>
  <c r="EL13"/>
  <c r="CM67"/>
  <c r="CL67"/>
  <c r="CM45"/>
  <c r="CN45" s="1"/>
  <c r="CL45"/>
  <c r="CM44"/>
  <c r="CL44"/>
  <c r="CL12"/>
  <c r="CM12"/>
  <c r="CL13"/>
  <c r="CL15" s="1"/>
  <c r="CM13"/>
  <c r="CL14"/>
  <c r="CM14"/>
  <c r="CL11"/>
  <c r="DT64"/>
  <c r="DS64"/>
  <c r="DT51"/>
  <c r="DT58" s="1"/>
  <c r="DS51"/>
  <c r="DS58" s="1"/>
  <c r="DS60" s="1"/>
  <c r="DS65" s="1"/>
  <c r="DT41"/>
  <c r="DS41"/>
  <c r="DT34"/>
  <c r="DS34"/>
  <c r="DU28"/>
  <c r="DT24"/>
  <c r="DS24"/>
  <c r="DT20"/>
  <c r="DT26" s="1"/>
  <c r="DS20"/>
  <c r="DS26" s="1"/>
  <c r="DT15"/>
  <c r="DT17" s="1"/>
  <c r="DS15"/>
  <c r="DS17" s="1"/>
  <c r="DQ64"/>
  <c r="DP64"/>
  <c r="DQ51"/>
  <c r="DQ58" s="1"/>
  <c r="DP51"/>
  <c r="DP58" s="1"/>
  <c r="DP60" s="1"/>
  <c r="DP65" s="1"/>
  <c r="DQ41"/>
  <c r="DP41"/>
  <c r="DQ34"/>
  <c r="DP34"/>
  <c r="DR27"/>
  <c r="DQ24"/>
  <c r="DP24"/>
  <c r="DQ20"/>
  <c r="DQ26" s="1"/>
  <c r="DP20"/>
  <c r="DP26" s="1"/>
  <c r="DQ15"/>
  <c r="DQ17" s="1"/>
  <c r="DP15"/>
  <c r="DP17" s="1"/>
  <c r="DN64"/>
  <c r="DM64"/>
  <c r="DN51"/>
  <c r="DN58" s="1"/>
  <c r="DM51"/>
  <c r="DM58" s="1"/>
  <c r="DM60" s="1"/>
  <c r="DM65" s="1"/>
  <c r="DN41"/>
  <c r="DM41"/>
  <c r="DN34"/>
  <c r="DN24"/>
  <c r="DM24"/>
  <c r="DN20"/>
  <c r="DN26" s="1"/>
  <c r="DM20"/>
  <c r="DM26" s="1"/>
  <c r="DN15"/>
  <c r="DN17" s="1"/>
  <c r="DM15"/>
  <c r="DM17" s="1"/>
  <c r="DM38" s="1"/>
  <c r="DO13"/>
  <c r="DK64"/>
  <c r="DJ64"/>
  <c r="DK51"/>
  <c r="DJ51"/>
  <c r="DK41"/>
  <c r="DJ41"/>
  <c r="DK34"/>
  <c r="DJ34"/>
  <c r="DK24"/>
  <c r="DJ24"/>
  <c r="DK20"/>
  <c r="DK26" s="1"/>
  <c r="DJ20"/>
  <c r="DJ26" s="1"/>
  <c r="DK15"/>
  <c r="DL11"/>
  <c r="DH64"/>
  <c r="DG64"/>
  <c r="DH51"/>
  <c r="DH58" s="1"/>
  <c r="DG51"/>
  <c r="DG58" s="1"/>
  <c r="DG60" s="1"/>
  <c r="DG65" s="1"/>
  <c r="DH41"/>
  <c r="DG41"/>
  <c r="DH34"/>
  <c r="DG34"/>
  <c r="DH24"/>
  <c r="DG24"/>
  <c r="DH20"/>
  <c r="DH26" s="1"/>
  <c r="DG20"/>
  <c r="DG26" s="1"/>
  <c r="DH15"/>
  <c r="DH17" s="1"/>
  <c r="DG15"/>
  <c r="DG17" s="1"/>
  <c r="DG38" s="1"/>
  <c r="DG42" s="1"/>
  <c r="DI13"/>
  <c r="DE64"/>
  <c r="DD64"/>
  <c r="DE51"/>
  <c r="DE58" s="1"/>
  <c r="DD51"/>
  <c r="DD58" s="1"/>
  <c r="DD60" s="1"/>
  <c r="DD65" s="1"/>
  <c r="DE41"/>
  <c r="DD41"/>
  <c r="DE34"/>
  <c r="DD34"/>
  <c r="DE24"/>
  <c r="DD24"/>
  <c r="DE20"/>
  <c r="DE26" s="1"/>
  <c r="DD20"/>
  <c r="DD26" s="1"/>
  <c r="DE15"/>
  <c r="DE17" s="1"/>
  <c r="DD15"/>
  <c r="DD17" s="1"/>
  <c r="DD38" s="1"/>
  <c r="DD42" s="1"/>
  <c r="DF13"/>
  <c r="DB64"/>
  <c r="DA64"/>
  <c r="DB51"/>
  <c r="DB58" s="1"/>
  <c r="DA51"/>
  <c r="DA58" s="1"/>
  <c r="DA60" s="1"/>
  <c r="DA65" s="1"/>
  <c r="DB41"/>
  <c r="DA41"/>
  <c r="DB34"/>
  <c r="DA34"/>
  <c r="DB24"/>
  <c r="DA24"/>
  <c r="DB20"/>
  <c r="DB26" s="1"/>
  <c r="DA20"/>
  <c r="DA26" s="1"/>
  <c r="DB15"/>
  <c r="DA15"/>
  <c r="DA17" s="1"/>
  <c r="DA38" s="1"/>
  <c r="DA42" s="1"/>
  <c r="DC13"/>
  <c r="CY64"/>
  <c r="CX64"/>
  <c r="CY51"/>
  <c r="CY58" s="1"/>
  <c r="CX51"/>
  <c r="CX58" s="1"/>
  <c r="CX60" s="1"/>
  <c r="CX65" s="1"/>
  <c r="CY41"/>
  <c r="CX41"/>
  <c r="CY34"/>
  <c r="CX34"/>
  <c r="CY24"/>
  <c r="CX24"/>
  <c r="CY20"/>
  <c r="CY26" s="1"/>
  <c r="CX20"/>
  <c r="CX26" s="1"/>
  <c r="CY15"/>
  <c r="CY17" s="1"/>
  <c r="CX15"/>
  <c r="CX17" s="1"/>
  <c r="CX38" s="1"/>
  <c r="CX42" s="1"/>
  <c r="CZ13"/>
  <c r="CS64"/>
  <c r="CR64"/>
  <c r="CS51"/>
  <c r="CS58" s="1"/>
  <c r="CR51"/>
  <c r="CR58" s="1"/>
  <c r="CR60" s="1"/>
  <c r="CR65" s="1"/>
  <c r="CS41"/>
  <c r="CR41"/>
  <c r="CS34"/>
  <c r="CR34"/>
  <c r="CS24"/>
  <c r="CR24"/>
  <c r="CS20"/>
  <c r="CS26" s="1"/>
  <c r="CR20"/>
  <c r="CR26" s="1"/>
  <c r="CS15"/>
  <c r="CS17" s="1"/>
  <c r="CR15"/>
  <c r="CR17" s="1"/>
  <c r="CR38" s="1"/>
  <c r="CR42" s="1"/>
  <c r="CT13"/>
  <c r="CP64"/>
  <c r="CO64"/>
  <c r="CP51"/>
  <c r="CP58" s="1"/>
  <c r="CO51"/>
  <c r="CO58" s="1"/>
  <c r="CO60" s="1"/>
  <c r="CO65" s="1"/>
  <c r="CP41"/>
  <c r="CO41"/>
  <c r="CP34"/>
  <c r="CO34"/>
  <c r="CP24"/>
  <c r="CO24"/>
  <c r="CP20"/>
  <c r="CO20"/>
  <c r="CO26" s="1"/>
  <c r="CP15"/>
  <c r="CP17" s="1"/>
  <c r="CO15"/>
  <c r="CO17" s="1"/>
  <c r="CO38" s="1"/>
  <c r="CO42" s="1"/>
  <c r="CQ13"/>
  <c r="CM64"/>
  <c r="CL64"/>
  <c r="CM51"/>
  <c r="CM58" s="1"/>
  <c r="CL51"/>
  <c r="CM41"/>
  <c r="CL41"/>
  <c r="CM34"/>
  <c r="CL34"/>
  <c r="CM24"/>
  <c r="CL24"/>
  <c r="CM20"/>
  <c r="CM26" s="1"/>
  <c r="CL20"/>
  <c r="CM15"/>
  <c r="CM17" s="1"/>
  <c r="CN14"/>
  <c r="CN12"/>
  <c r="CN11"/>
  <c r="CJ64"/>
  <c r="CI64"/>
  <c r="CJ51"/>
  <c r="CJ58" s="1"/>
  <c r="CI51"/>
  <c r="CI58" s="1"/>
  <c r="CI60" s="1"/>
  <c r="CI65" s="1"/>
  <c r="CJ41"/>
  <c r="CI41"/>
  <c r="CJ34"/>
  <c r="CI34"/>
  <c r="CJ24"/>
  <c r="CI24"/>
  <c r="CJ20"/>
  <c r="CJ26" s="1"/>
  <c r="CI20"/>
  <c r="CI26" s="1"/>
  <c r="CJ15"/>
  <c r="CJ17" s="1"/>
  <c r="CI15"/>
  <c r="CI17" s="1"/>
  <c r="CI38" s="1"/>
  <c r="CI42" s="1"/>
  <c r="CG64"/>
  <c r="CF64"/>
  <c r="CG51"/>
  <c r="CG58" s="1"/>
  <c r="CF51"/>
  <c r="CF58" s="1"/>
  <c r="CF60" s="1"/>
  <c r="CF65" s="1"/>
  <c r="CG41"/>
  <c r="CF41"/>
  <c r="CG34"/>
  <c r="CF34"/>
  <c r="CG24"/>
  <c r="CF24"/>
  <c r="CG20"/>
  <c r="CG26" s="1"/>
  <c r="CF20"/>
  <c r="CF26" s="1"/>
  <c r="CG15"/>
  <c r="CG17" s="1"/>
  <c r="CF15"/>
  <c r="CF17" s="1"/>
  <c r="CF38" s="1"/>
  <c r="CF42" s="1"/>
  <c r="CH13"/>
  <c r="CD64"/>
  <c r="CC64"/>
  <c r="CD51"/>
  <c r="CD58" s="1"/>
  <c r="CC51"/>
  <c r="CC58" s="1"/>
  <c r="CC60" s="1"/>
  <c r="CC65" s="1"/>
  <c r="CD41"/>
  <c r="CC41"/>
  <c r="CD34"/>
  <c r="CC34"/>
  <c r="CD24"/>
  <c r="CC24"/>
  <c r="CD20"/>
  <c r="CD26" s="1"/>
  <c r="CC20"/>
  <c r="CC26" s="1"/>
  <c r="CD15"/>
  <c r="CD17" s="1"/>
  <c r="CC15"/>
  <c r="CC17" s="1"/>
  <c r="CC38" s="1"/>
  <c r="CC42" s="1"/>
  <c r="CE14"/>
  <c r="CE12"/>
  <c r="CE11"/>
  <c r="CV64"/>
  <c r="CU64"/>
  <c r="CV51"/>
  <c r="CV58" s="1"/>
  <c r="CU51"/>
  <c r="CU58" s="1"/>
  <c r="CU60" s="1"/>
  <c r="CU65" s="1"/>
  <c r="CV41"/>
  <c r="CU41"/>
  <c r="CV34"/>
  <c r="CU34"/>
  <c r="CV24"/>
  <c r="CU24"/>
  <c r="CV20"/>
  <c r="CV26" s="1"/>
  <c r="CU20"/>
  <c r="CU26" s="1"/>
  <c r="CV15"/>
  <c r="CV17" s="1"/>
  <c r="CU15"/>
  <c r="CU17" s="1"/>
  <c r="CU38" s="1"/>
  <c r="CU42" s="1"/>
  <c r="CW13"/>
  <c r="CB67"/>
  <c r="CA64"/>
  <c r="BZ64"/>
  <c r="CA51"/>
  <c r="CA58" s="1"/>
  <c r="BZ51"/>
  <c r="BZ58" s="1"/>
  <c r="BZ60" s="1"/>
  <c r="BZ65" s="1"/>
  <c r="CB45"/>
  <c r="CA41"/>
  <c r="BZ41"/>
  <c r="CA34"/>
  <c r="BZ34"/>
  <c r="CA24"/>
  <c r="BZ24"/>
  <c r="CA20"/>
  <c r="CA26" s="1"/>
  <c r="BZ20"/>
  <c r="BZ26" s="1"/>
  <c r="CA15"/>
  <c r="CA17" s="1"/>
  <c r="BZ17"/>
  <c r="BZ38" s="1"/>
  <c r="BZ42" s="1"/>
  <c r="CB14"/>
  <c r="CB13"/>
  <c r="CB12"/>
  <c r="CB11"/>
  <c r="BV67"/>
  <c r="BU64"/>
  <c r="BT64"/>
  <c r="BU51"/>
  <c r="BU58" s="1"/>
  <c r="BT51"/>
  <c r="BT58" s="1"/>
  <c r="BT60" s="1"/>
  <c r="BT65" s="1"/>
  <c r="BV49"/>
  <c r="BV45"/>
  <c r="BU41"/>
  <c r="BT41"/>
  <c r="BU34"/>
  <c r="BT34"/>
  <c r="BU24"/>
  <c r="BT24"/>
  <c r="BU20"/>
  <c r="BU26" s="1"/>
  <c r="BT20"/>
  <c r="BT26" s="1"/>
  <c r="BU15"/>
  <c r="BU17" s="1"/>
  <c r="BT15"/>
  <c r="BT17" s="1"/>
  <c r="BT38" s="1"/>
  <c r="BT42" s="1"/>
  <c r="BV14"/>
  <c r="BV13"/>
  <c r="BV12"/>
  <c r="BV11"/>
  <c r="AT67"/>
  <c r="AS67"/>
  <c r="AT49"/>
  <c r="AS49"/>
  <c r="AT45"/>
  <c r="AS45"/>
  <c r="AT16"/>
  <c r="AT14"/>
  <c r="AT13"/>
  <c r="AT12"/>
  <c r="AT11"/>
  <c r="AS16"/>
  <c r="AU16" s="1"/>
  <c r="AS14"/>
  <c r="AS13"/>
  <c r="AS12"/>
  <c r="AS11"/>
  <c r="BO67"/>
  <c r="BN67"/>
  <c r="BM67"/>
  <c r="BJ67"/>
  <c r="BD67"/>
  <c r="BA67"/>
  <c r="AX67"/>
  <c r="AU67"/>
  <c r="AR67"/>
  <c r="AO67"/>
  <c r="AL67"/>
  <c r="AI67"/>
  <c r="AF67"/>
  <c r="AC67"/>
  <c r="Z67"/>
  <c r="V67"/>
  <c r="BF67" s="1"/>
  <c r="U67"/>
  <c r="T67"/>
  <c r="Q67"/>
  <c r="N67"/>
  <c r="BQ66"/>
  <c r="BR64"/>
  <c r="BO64"/>
  <c r="BN64"/>
  <c r="BL64"/>
  <c r="BK64"/>
  <c r="BI64"/>
  <c r="BH64"/>
  <c r="BC64"/>
  <c r="BB64"/>
  <c r="AZ64"/>
  <c r="AY64"/>
  <c r="AW64"/>
  <c r="AV64"/>
  <c r="AT64"/>
  <c r="AS64"/>
  <c r="AQ64"/>
  <c r="AP64"/>
  <c r="AN64"/>
  <c r="AM64"/>
  <c r="AK64"/>
  <c r="AJ64"/>
  <c r="AH64"/>
  <c r="AG64"/>
  <c r="AE64"/>
  <c r="AD64"/>
  <c r="AB64"/>
  <c r="AA64"/>
  <c r="Y64"/>
  <c r="X64"/>
  <c r="V64"/>
  <c r="BF64" s="1"/>
  <c r="U64"/>
  <c r="BE64" s="1"/>
  <c r="BQ64" s="1"/>
  <c r="S64"/>
  <c r="R64"/>
  <c r="P64"/>
  <c r="O64"/>
  <c r="M64"/>
  <c r="L64"/>
  <c r="BL51"/>
  <c r="BL58" s="1"/>
  <c r="BK51"/>
  <c r="BK58" s="1"/>
  <c r="BK60" s="1"/>
  <c r="BK65" s="1"/>
  <c r="BI51"/>
  <c r="BI58" s="1"/>
  <c r="BH51"/>
  <c r="BH58" s="1"/>
  <c r="BC51"/>
  <c r="BC58" s="1"/>
  <c r="BB51"/>
  <c r="BB58" s="1"/>
  <c r="BB60" s="1"/>
  <c r="BB65" s="1"/>
  <c r="AZ51"/>
  <c r="AZ58" s="1"/>
  <c r="AY51"/>
  <c r="AY58" s="1"/>
  <c r="AY60" s="1"/>
  <c r="AY65" s="1"/>
  <c r="AW51"/>
  <c r="AW58" s="1"/>
  <c r="AV51"/>
  <c r="AV58" s="1"/>
  <c r="AV60" s="1"/>
  <c r="AV65" s="1"/>
  <c r="AQ51"/>
  <c r="AQ58" s="1"/>
  <c r="AP51"/>
  <c r="AP58" s="1"/>
  <c r="AP60" s="1"/>
  <c r="AP65" s="1"/>
  <c r="AN51"/>
  <c r="AN58" s="1"/>
  <c r="AM51"/>
  <c r="AM58" s="1"/>
  <c r="AM60" s="1"/>
  <c r="AM65" s="1"/>
  <c r="AK51"/>
  <c r="AK58" s="1"/>
  <c r="AJ51"/>
  <c r="AJ58" s="1"/>
  <c r="AJ60" s="1"/>
  <c r="AJ65" s="1"/>
  <c r="AH51"/>
  <c r="AH58" s="1"/>
  <c r="AG51"/>
  <c r="AG58" s="1"/>
  <c r="AG60" s="1"/>
  <c r="AG65" s="1"/>
  <c r="AE51"/>
  <c r="AE58" s="1"/>
  <c r="AD51"/>
  <c r="AD58" s="1"/>
  <c r="AD60" s="1"/>
  <c r="AD65" s="1"/>
  <c r="AB51"/>
  <c r="AB58" s="1"/>
  <c r="AA51"/>
  <c r="AA58" s="1"/>
  <c r="AA60" s="1"/>
  <c r="AA65" s="1"/>
  <c r="Y51"/>
  <c r="Y58" s="1"/>
  <c r="AT58" s="1"/>
  <c r="X51"/>
  <c r="X58" s="1"/>
  <c r="AS58" s="1"/>
  <c r="S51"/>
  <c r="S58" s="1"/>
  <c r="R51"/>
  <c r="R58" s="1"/>
  <c r="R60" s="1"/>
  <c r="R65" s="1"/>
  <c r="P51"/>
  <c r="P58" s="1"/>
  <c r="O51"/>
  <c r="O58" s="1"/>
  <c r="O60" s="1"/>
  <c r="O65" s="1"/>
  <c r="M51"/>
  <c r="M58" s="1"/>
  <c r="L51"/>
  <c r="L58" s="1"/>
  <c r="BO49"/>
  <c r="BN49"/>
  <c r="BM49"/>
  <c r="BJ49"/>
  <c r="BD49"/>
  <c r="BA49"/>
  <c r="AX49"/>
  <c r="AU49"/>
  <c r="AR49"/>
  <c r="AO49"/>
  <c r="AL49"/>
  <c r="AI49"/>
  <c r="AF49"/>
  <c r="AC49"/>
  <c r="Z49"/>
  <c r="V49"/>
  <c r="BF49" s="1"/>
  <c r="U49"/>
  <c r="T49"/>
  <c r="Q49"/>
  <c r="N49"/>
  <c r="BO45"/>
  <c r="BN45"/>
  <c r="BM45"/>
  <c r="BJ45"/>
  <c r="AX45"/>
  <c r="AU45"/>
  <c r="AR45"/>
  <c r="AO45"/>
  <c r="AL45"/>
  <c r="AI45"/>
  <c r="AF45"/>
  <c r="AC45"/>
  <c r="Z45"/>
  <c r="V45"/>
  <c r="BF45" s="1"/>
  <c r="U45"/>
  <c r="T45"/>
  <c r="Q45"/>
  <c r="N45"/>
  <c r="BR41"/>
  <c r="BQ41"/>
  <c r="BO41"/>
  <c r="BN41"/>
  <c r="BL41"/>
  <c r="BK41"/>
  <c r="BI41"/>
  <c r="BH41"/>
  <c r="BE41"/>
  <c r="BC41"/>
  <c r="BB41"/>
  <c r="AZ41"/>
  <c r="AY41"/>
  <c r="AW41"/>
  <c r="AV41"/>
  <c r="AT41"/>
  <c r="AS41"/>
  <c r="AQ41"/>
  <c r="AP41"/>
  <c r="AN41"/>
  <c r="AM41"/>
  <c r="AK41"/>
  <c r="AJ41"/>
  <c r="AH41"/>
  <c r="AG41"/>
  <c r="AE41"/>
  <c r="AD41"/>
  <c r="AB41"/>
  <c r="AA41"/>
  <c r="Y41"/>
  <c r="X41"/>
  <c r="V41"/>
  <c r="BF41" s="1"/>
  <c r="U41"/>
  <c r="S41"/>
  <c r="R41"/>
  <c r="P41"/>
  <c r="O41"/>
  <c r="M41"/>
  <c r="L41"/>
  <c r="BL34"/>
  <c r="BK34"/>
  <c r="BI34"/>
  <c r="BO34" s="1"/>
  <c r="BH34"/>
  <c r="BN34" s="1"/>
  <c r="BC34"/>
  <c r="BB34"/>
  <c r="AZ34"/>
  <c r="AY34"/>
  <c r="AW34"/>
  <c r="AV34"/>
  <c r="AT34"/>
  <c r="AS34"/>
  <c r="AQ34"/>
  <c r="AP34"/>
  <c r="AN34"/>
  <c r="AM34"/>
  <c r="AK34"/>
  <c r="AJ34"/>
  <c r="AH34"/>
  <c r="AG34"/>
  <c r="AE34"/>
  <c r="AD34"/>
  <c r="AB34"/>
  <c r="AA34"/>
  <c r="Y34"/>
  <c r="X34"/>
  <c r="V34"/>
  <c r="BF34" s="1"/>
  <c r="BR34" s="1"/>
  <c r="U34"/>
  <c r="BE34" s="1"/>
  <c r="BQ34" s="1"/>
  <c r="S34"/>
  <c r="R34"/>
  <c r="P34"/>
  <c r="O34"/>
  <c r="M34"/>
  <c r="L34"/>
  <c r="V30"/>
  <c r="BF30" s="1"/>
  <c r="BR30" s="1"/>
  <c r="BX30" s="1"/>
  <c r="BY30" s="1"/>
  <c r="U30"/>
  <c r="BE30" s="1"/>
  <c r="BQ30" s="1"/>
  <c r="Q30"/>
  <c r="N30"/>
  <c r="AF26"/>
  <c r="BL24"/>
  <c r="BK24"/>
  <c r="BI24"/>
  <c r="BO24" s="1"/>
  <c r="BH24"/>
  <c r="BN24" s="1"/>
  <c r="BC24"/>
  <c r="BB24"/>
  <c r="AZ24"/>
  <c r="AY24"/>
  <c r="AW24"/>
  <c r="AV24"/>
  <c r="AT24"/>
  <c r="AS24"/>
  <c r="AQ24"/>
  <c r="AP24"/>
  <c r="AN24"/>
  <c r="AM24"/>
  <c r="AK24"/>
  <c r="AJ24"/>
  <c r="AH24"/>
  <c r="AG24"/>
  <c r="AE24"/>
  <c r="AD24"/>
  <c r="AB24"/>
  <c r="AA24"/>
  <c r="Y24"/>
  <c r="X24"/>
  <c r="V24"/>
  <c r="BF24" s="1"/>
  <c r="BR24" s="1"/>
  <c r="U24"/>
  <c r="BE24" s="1"/>
  <c r="BQ24" s="1"/>
  <c r="S24"/>
  <c r="R24"/>
  <c r="P24"/>
  <c r="O24"/>
  <c r="M24"/>
  <c r="L24"/>
  <c r="BL20"/>
  <c r="BL26" s="1"/>
  <c r="BK20"/>
  <c r="BK26" s="1"/>
  <c r="BI20"/>
  <c r="BI26" s="1"/>
  <c r="BO26" s="1"/>
  <c r="BH20"/>
  <c r="BH26" s="1"/>
  <c r="BN26" s="1"/>
  <c r="BC20"/>
  <c r="BC26" s="1"/>
  <c r="BB20"/>
  <c r="BB26" s="1"/>
  <c r="AZ20"/>
  <c r="AZ26" s="1"/>
  <c r="AY20"/>
  <c r="AY26" s="1"/>
  <c r="AW20"/>
  <c r="AW26" s="1"/>
  <c r="AV20"/>
  <c r="AV26" s="1"/>
  <c r="AT20"/>
  <c r="AT26" s="1"/>
  <c r="AS20"/>
  <c r="AS26" s="1"/>
  <c r="AQ20"/>
  <c r="AQ26" s="1"/>
  <c r="AP20"/>
  <c r="AP26" s="1"/>
  <c r="AN20"/>
  <c r="AN26" s="1"/>
  <c r="AM20"/>
  <c r="AM26" s="1"/>
  <c r="AK20"/>
  <c r="AK26" s="1"/>
  <c r="AJ20"/>
  <c r="AJ26" s="1"/>
  <c r="AH20"/>
  <c r="AH26" s="1"/>
  <c r="AG20"/>
  <c r="AG26" s="1"/>
  <c r="AE20"/>
  <c r="AE26" s="1"/>
  <c r="AD20"/>
  <c r="AD26" s="1"/>
  <c r="AB20"/>
  <c r="AB26" s="1"/>
  <c r="AA20"/>
  <c r="AA26" s="1"/>
  <c r="Y20"/>
  <c r="Y26" s="1"/>
  <c r="X20"/>
  <c r="X26" s="1"/>
  <c r="V20"/>
  <c r="V26" s="1"/>
  <c r="U20"/>
  <c r="U26" s="1"/>
  <c r="BE26" s="1"/>
  <c r="S20"/>
  <c r="S26" s="1"/>
  <c r="R20"/>
  <c r="R26" s="1"/>
  <c r="P20"/>
  <c r="P26" s="1"/>
  <c r="O20"/>
  <c r="O26" s="1"/>
  <c r="M20"/>
  <c r="M26" s="1"/>
  <c r="L20"/>
  <c r="L26" s="1"/>
  <c r="AZ17"/>
  <c r="BN16"/>
  <c r="AR16"/>
  <c r="AO16"/>
  <c r="AL16"/>
  <c r="AI16"/>
  <c r="AF16"/>
  <c r="AC16"/>
  <c r="Z16"/>
  <c r="V16"/>
  <c r="BF16" s="1"/>
  <c r="U16"/>
  <c r="BE16" s="1"/>
  <c r="T16"/>
  <c r="Q16"/>
  <c r="N16"/>
  <c r="BL15"/>
  <c r="BL17" s="1"/>
  <c r="BK15"/>
  <c r="BK17" s="1"/>
  <c r="BI15"/>
  <c r="BI17" s="1"/>
  <c r="BH15"/>
  <c r="BH17" s="1"/>
  <c r="BC15"/>
  <c r="BC17" s="1"/>
  <c r="BB15"/>
  <c r="BB17" s="1"/>
  <c r="AY15"/>
  <c r="AY17" s="1"/>
  <c r="AW15"/>
  <c r="AW17" s="1"/>
  <c r="AV15"/>
  <c r="AV17" s="1"/>
  <c r="AQ15"/>
  <c r="AQ17" s="1"/>
  <c r="AP15"/>
  <c r="AP17" s="1"/>
  <c r="AN15"/>
  <c r="AN17" s="1"/>
  <c r="AM15"/>
  <c r="AM17" s="1"/>
  <c r="AK15"/>
  <c r="AK17" s="1"/>
  <c r="AJ15"/>
  <c r="AJ17" s="1"/>
  <c r="AH15"/>
  <c r="AH17" s="1"/>
  <c r="AG15"/>
  <c r="AG17" s="1"/>
  <c r="AE15"/>
  <c r="AE17" s="1"/>
  <c r="AD15"/>
  <c r="AD17" s="1"/>
  <c r="AB15"/>
  <c r="AB17" s="1"/>
  <c r="AA15"/>
  <c r="AA17" s="1"/>
  <c r="Y15"/>
  <c r="Y17" s="1"/>
  <c r="AT17" s="1"/>
  <c r="X15"/>
  <c r="X17" s="1"/>
  <c r="AS17" s="1"/>
  <c r="S15"/>
  <c r="S17" s="1"/>
  <c r="R15"/>
  <c r="R17" s="1"/>
  <c r="P15"/>
  <c r="P17" s="1"/>
  <c r="O15"/>
  <c r="O17" s="1"/>
  <c r="M15"/>
  <c r="M17" s="1"/>
  <c r="L15"/>
  <c r="L17" s="1"/>
  <c r="BO14"/>
  <c r="BN14"/>
  <c r="BM14"/>
  <c r="BJ14"/>
  <c r="BD14"/>
  <c r="BA14"/>
  <c r="AX14"/>
  <c r="AU14"/>
  <c r="AR14"/>
  <c r="AO14"/>
  <c r="AL14"/>
  <c r="AI14"/>
  <c r="AF14"/>
  <c r="AC14"/>
  <c r="Z14"/>
  <c r="V14"/>
  <c r="BF14" s="1"/>
  <c r="U14"/>
  <c r="BE14" s="1"/>
  <c r="T14"/>
  <c r="Q14"/>
  <c r="N14"/>
  <c r="BO13"/>
  <c r="BN13"/>
  <c r="BM13"/>
  <c r="BJ13"/>
  <c r="BD13"/>
  <c r="BA13"/>
  <c r="AX13"/>
  <c r="AU13"/>
  <c r="AR13"/>
  <c r="AO13"/>
  <c r="AL13"/>
  <c r="AI13"/>
  <c r="AF13"/>
  <c r="AC13"/>
  <c r="Z13"/>
  <c r="V13"/>
  <c r="V15" s="1"/>
  <c r="U13"/>
  <c r="U15" s="1"/>
  <c r="T13"/>
  <c r="Q13"/>
  <c r="N13"/>
  <c r="BO12"/>
  <c r="BN12"/>
  <c r="BM12"/>
  <c r="BJ12"/>
  <c r="BD12"/>
  <c r="BA12"/>
  <c r="AX12"/>
  <c r="AU12"/>
  <c r="AR12"/>
  <c r="AO12"/>
  <c r="AL12"/>
  <c r="AI12"/>
  <c r="AF12"/>
  <c r="AC12"/>
  <c r="Z12"/>
  <c r="V12"/>
  <c r="BF12" s="1"/>
  <c r="U12"/>
  <c r="BE12" s="1"/>
  <c r="T12"/>
  <c r="Q12"/>
  <c r="N12"/>
  <c r="BO11"/>
  <c r="BN11"/>
  <c r="BM11"/>
  <c r="BJ11"/>
  <c r="BD11"/>
  <c r="BA11"/>
  <c r="AX11"/>
  <c r="AU11"/>
  <c r="AR11"/>
  <c r="AO11"/>
  <c r="AL11"/>
  <c r="AI11"/>
  <c r="AF11"/>
  <c r="AC11"/>
  <c r="Z11"/>
  <c r="V11"/>
  <c r="V17" s="1"/>
  <c r="U11"/>
  <c r="U17" s="1"/>
  <c r="T11"/>
  <c r="Q11"/>
  <c r="N11"/>
  <c r="I11"/>
  <c r="J11"/>
  <c r="I12"/>
  <c r="J12"/>
  <c r="K12"/>
  <c r="I13"/>
  <c r="J13"/>
  <c r="K13" s="1"/>
  <c r="I14"/>
  <c r="J14"/>
  <c r="K14" s="1"/>
  <c r="I15"/>
  <c r="J15"/>
  <c r="I16"/>
  <c r="J16"/>
  <c r="K16"/>
  <c r="I17"/>
  <c r="J17"/>
  <c r="K17" s="1"/>
  <c r="I20"/>
  <c r="J20"/>
  <c r="I24"/>
  <c r="J24"/>
  <c r="I26"/>
  <c r="J26"/>
  <c r="BW30"/>
  <c r="I34"/>
  <c r="J34"/>
  <c r="I38"/>
  <c r="J38"/>
  <c r="K38"/>
  <c r="I41"/>
  <c r="J41"/>
  <c r="I42"/>
  <c r="J42"/>
  <c r="K42" s="1"/>
  <c r="I45"/>
  <c r="J45"/>
  <c r="K45" s="1"/>
  <c r="I49"/>
  <c r="J49"/>
  <c r="I51"/>
  <c r="J51"/>
  <c r="K51"/>
  <c r="I53"/>
  <c r="BW53" s="1"/>
  <c r="J53"/>
  <c r="BX53" s="1"/>
  <c r="BY53" s="1"/>
  <c r="I54"/>
  <c r="BW54" s="1"/>
  <c r="SA54" s="1"/>
  <c r="J54"/>
  <c r="BX54" s="1"/>
  <c r="SB54" s="1"/>
  <c r="SC54" s="1"/>
  <c r="I58"/>
  <c r="J58"/>
  <c r="I59"/>
  <c r="J59"/>
  <c r="I60"/>
  <c r="K60" s="1"/>
  <c r="J60"/>
  <c r="BW64"/>
  <c r="K58" l="1"/>
  <c r="K54"/>
  <c r="K49"/>
  <c r="K15"/>
  <c r="K11"/>
  <c r="L38"/>
  <c r="L42" s="1"/>
  <c r="O38"/>
  <c r="O42" s="1"/>
  <c r="R38"/>
  <c r="R42" s="1"/>
  <c r="AA38"/>
  <c r="AA42" s="1"/>
  <c r="AD38"/>
  <c r="AD42" s="1"/>
  <c r="AG38"/>
  <c r="AG42" s="1"/>
  <c r="AJ38"/>
  <c r="AJ42" s="1"/>
  <c r="AM38"/>
  <c r="AM42" s="1"/>
  <c r="AP38"/>
  <c r="AP42" s="1"/>
  <c r="AV38"/>
  <c r="AV42" s="1"/>
  <c r="AY38"/>
  <c r="AY42" s="1"/>
  <c r="BQ16"/>
  <c r="BW16" s="1"/>
  <c r="SA16" s="1"/>
  <c r="DK17"/>
  <c r="DK58"/>
  <c r="DM42"/>
  <c r="DS38"/>
  <c r="DS42" s="1"/>
  <c r="LX27"/>
  <c r="RS37"/>
  <c r="RY37" s="1"/>
  <c r="SB37" s="1"/>
  <c r="RQ14"/>
  <c r="RQ11"/>
  <c r="QZ61"/>
  <c r="RA13"/>
  <c r="HF11"/>
  <c r="DL12"/>
  <c r="HF12"/>
  <c r="HF27"/>
  <c r="DJ15"/>
  <c r="HE13"/>
  <c r="DJ58"/>
  <c r="RR61"/>
  <c r="RX61" s="1"/>
  <c r="SA61" s="1"/>
  <c r="SB53"/>
  <c r="RO67"/>
  <c r="RQ67" s="1"/>
  <c r="HE67"/>
  <c r="HF13"/>
  <c r="HE11"/>
  <c r="HE12"/>
  <c r="SC37"/>
  <c r="CP26"/>
  <c r="DL13"/>
  <c r="K53"/>
  <c r="U38"/>
  <c r="U42" s="1"/>
  <c r="BQ12"/>
  <c r="BW12" s="1"/>
  <c r="BQ14"/>
  <c r="BW14" s="1"/>
  <c r="BB38"/>
  <c r="BB42" s="1"/>
  <c r="BK38"/>
  <c r="BK42" s="1"/>
  <c r="AZ38"/>
  <c r="BE45"/>
  <c r="BQ45" s="1"/>
  <c r="BW45" s="1"/>
  <c r="BE49"/>
  <c r="BQ49" s="1"/>
  <c r="BW49" s="1"/>
  <c r="BE67"/>
  <c r="BQ67" s="1"/>
  <c r="CN13"/>
  <c r="CN44"/>
  <c r="CN67"/>
  <c r="DP38"/>
  <c r="DP42" s="1"/>
  <c r="RR12"/>
  <c r="RX12" s="1"/>
  <c r="LY14"/>
  <c r="RS14" s="1"/>
  <c r="RY14" s="1"/>
  <c r="LY13"/>
  <c r="RS61"/>
  <c r="RY61" s="1"/>
  <c r="SB61" s="1"/>
  <c r="SC61" s="1"/>
  <c r="RF17"/>
  <c r="RF38" s="1"/>
  <c r="RF42" s="1"/>
  <c r="RO42" s="1"/>
  <c r="RO26"/>
  <c r="RO24"/>
  <c r="RO34"/>
  <c r="RO41"/>
  <c r="RP58"/>
  <c r="RP64"/>
  <c r="RQ13"/>
  <c r="RQ27"/>
  <c r="QZ11"/>
  <c r="RR11" s="1"/>
  <c r="RX11" s="1"/>
  <c r="RF60"/>
  <c r="RO58"/>
  <c r="QZ53"/>
  <c r="BY54"/>
  <c r="RY63"/>
  <c r="SB63" s="1"/>
  <c r="RR63"/>
  <c r="RR62"/>
  <c r="RX62" s="1"/>
  <c r="SA62" s="1"/>
  <c r="SC62" s="1"/>
  <c r="RR59"/>
  <c r="RX59" s="1"/>
  <c r="SA59" s="1"/>
  <c r="SC59" s="1"/>
  <c r="RR55"/>
  <c r="RX55" s="1"/>
  <c r="SA55" s="1"/>
  <c r="SC55" s="1"/>
  <c r="RR53"/>
  <c r="RX53" s="1"/>
  <c r="SA53" s="1"/>
  <c r="SC53" s="1"/>
  <c r="RR52"/>
  <c r="RX52" s="1"/>
  <c r="SA52" s="1"/>
  <c r="SC52" s="1"/>
  <c r="RR40"/>
  <c r="RX40" s="1"/>
  <c r="RR39"/>
  <c r="RX39" s="1"/>
  <c r="SA39" s="1"/>
  <c r="SC39" s="1"/>
  <c r="RR36"/>
  <c r="RX36" s="1"/>
  <c r="SA36" s="1"/>
  <c r="SC36" s="1"/>
  <c r="RR32"/>
  <c r="RX32" s="1"/>
  <c r="SA32" s="1"/>
  <c r="SC32" s="1"/>
  <c r="RR31"/>
  <c r="RX31" s="1"/>
  <c r="SA31" s="1"/>
  <c r="SC31" s="1"/>
  <c r="RR22"/>
  <c r="RX22" s="1"/>
  <c r="RR18"/>
  <c r="RR35"/>
  <c r="RX35" s="1"/>
  <c r="SA35" s="1"/>
  <c r="SC35" s="1"/>
  <c r="DB17"/>
  <c r="DC15"/>
  <c r="RR14"/>
  <c r="RX14" s="1"/>
  <c r="RR21"/>
  <c r="RX21" s="1"/>
  <c r="SA21" s="1"/>
  <c r="RR27"/>
  <c r="RX27" s="1"/>
  <c r="SA27" s="1"/>
  <c r="RR28"/>
  <c r="RX28" s="1"/>
  <c r="SA28" s="1"/>
  <c r="RR29"/>
  <c r="RX29" s="1"/>
  <c r="SA29" s="1"/>
  <c r="RR30"/>
  <c r="RX30" s="1"/>
  <c r="SA30" s="1"/>
  <c r="RR44"/>
  <c r="SA44" s="1"/>
  <c r="RR45"/>
  <c r="RX45" s="1"/>
  <c r="SA45" s="1"/>
  <c r="RR47"/>
  <c r="RX47" s="1"/>
  <c r="SA47" s="1"/>
  <c r="RR48"/>
  <c r="RX48" s="1"/>
  <c r="SA48" s="1"/>
  <c r="RR67"/>
  <c r="RX67" s="1"/>
  <c r="RS28"/>
  <c r="RY28" s="1"/>
  <c r="SB28" s="1"/>
  <c r="SC28" s="1"/>
  <c r="RS44"/>
  <c r="SB44" s="1"/>
  <c r="SC44" s="1"/>
  <c r="RS45"/>
  <c r="RY45" s="1"/>
  <c r="RS47"/>
  <c r="RY47" s="1"/>
  <c r="SB47" s="1"/>
  <c r="SC47" s="1"/>
  <c r="RS48"/>
  <c r="RY48" s="1"/>
  <c r="SB48" s="1"/>
  <c r="SC48" s="1"/>
  <c r="RO51"/>
  <c r="RO38"/>
  <c r="RO20"/>
  <c r="RO17"/>
  <c r="RO15"/>
  <c r="RP51"/>
  <c r="RP20"/>
  <c r="RP15"/>
  <c r="RS30"/>
  <c r="RY30" s="1"/>
  <c r="SB30" s="1"/>
  <c r="SC30" s="1"/>
  <c r="RS21"/>
  <c r="RY21" s="1"/>
  <c r="SB21" s="1"/>
  <c r="SC21" s="1"/>
  <c r="RS29"/>
  <c r="RY29" s="1"/>
  <c r="SB29" s="1"/>
  <c r="SC29" s="1"/>
  <c r="RS27"/>
  <c r="RY27" s="1"/>
  <c r="SB27" s="1"/>
  <c r="RS67"/>
  <c r="RY67" s="1"/>
  <c r="RS13"/>
  <c r="RY13" s="1"/>
  <c r="RS12"/>
  <c r="RY12" s="1"/>
  <c r="RS11"/>
  <c r="RY11" s="1"/>
  <c r="CL17"/>
  <c r="CN17" s="1"/>
  <c r="CL26"/>
  <c r="CL58"/>
  <c r="RR13"/>
  <c r="RX13" s="1"/>
  <c r="RQ17"/>
  <c r="RQ58"/>
  <c r="RM38"/>
  <c r="RN17"/>
  <c r="RM60"/>
  <c r="RN58"/>
  <c r="RN15"/>
  <c r="RJ38"/>
  <c r="RJ60"/>
  <c r="RG38"/>
  <c r="RH17"/>
  <c r="RG60"/>
  <c r="RH15"/>
  <c r="BX64"/>
  <c r="BX41"/>
  <c r="BX34"/>
  <c r="BX24"/>
  <c r="BX20"/>
  <c r="BW41"/>
  <c r="BW34"/>
  <c r="BW24"/>
  <c r="BW20"/>
  <c r="DT38"/>
  <c r="DT60"/>
  <c r="DQ38"/>
  <c r="DQ60"/>
  <c r="DN38"/>
  <c r="DO17"/>
  <c r="DN60"/>
  <c r="DO15"/>
  <c r="DK38"/>
  <c r="DK60"/>
  <c r="DL15"/>
  <c r="DH38"/>
  <c r="DI17"/>
  <c r="DH60"/>
  <c r="DI15"/>
  <c r="DE38"/>
  <c r="DF17"/>
  <c r="DE60"/>
  <c r="DF15"/>
  <c r="DB38"/>
  <c r="DC17"/>
  <c r="DB60"/>
  <c r="CY38"/>
  <c r="CZ17"/>
  <c r="CY60"/>
  <c r="CZ15"/>
  <c r="CS38"/>
  <c r="CT17"/>
  <c r="CS60"/>
  <c r="CT15"/>
  <c r="CP38"/>
  <c r="CQ17"/>
  <c r="CP60"/>
  <c r="CQ15"/>
  <c r="CM38"/>
  <c r="CM60"/>
  <c r="CN15"/>
  <c r="CJ38"/>
  <c r="CJ60"/>
  <c r="CG38"/>
  <c r="CH17"/>
  <c r="CG60"/>
  <c r="CH15"/>
  <c r="CD38"/>
  <c r="CE17"/>
  <c r="CD60"/>
  <c r="CE15"/>
  <c r="CV38"/>
  <c r="CW17"/>
  <c r="CV60"/>
  <c r="CW15"/>
  <c r="CA38"/>
  <c r="CB17"/>
  <c r="CA60"/>
  <c r="CB15"/>
  <c r="BU38"/>
  <c r="BV17"/>
  <c r="BU60"/>
  <c r="BV58"/>
  <c r="BV15"/>
  <c r="BV51"/>
  <c r="BP11"/>
  <c r="BP12"/>
  <c r="BP13"/>
  <c r="BP14"/>
  <c r="BP45"/>
  <c r="BP49"/>
  <c r="BP67"/>
  <c r="AS15"/>
  <c r="AT15"/>
  <c r="AU15" s="1"/>
  <c r="AS51"/>
  <c r="AT51"/>
  <c r="V38"/>
  <c r="W17"/>
  <c r="BR12"/>
  <c r="BS12" s="1"/>
  <c r="BG12"/>
  <c r="W15"/>
  <c r="BR14"/>
  <c r="BG14"/>
  <c r="M38"/>
  <c r="N17"/>
  <c r="P38"/>
  <c r="Q17"/>
  <c r="S38"/>
  <c r="T17"/>
  <c r="X38"/>
  <c r="AS38" s="1"/>
  <c r="Y38"/>
  <c r="AU17"/>
  <c r="Z17"/>
  <c r="AB38"/>
  <c r="AC17"/>
  <c r="AE38"/>
  <c r="AF17"/>
  <c r="AH38"/>
  <c r="AI17"/>
  <c r="AK38"/>
  <c r="AL17"/>
  <c r="AN38"/>
  <c r="AO17"/>
  <c r="AQ38"/>
  <c r="AR17"/>
  <c r="AW38"/>
  <c r="AX17"/>
  <c r="BC38"/>
  <c r="BD17"/>
  <c r="BH38"/>
  <c r="BN17"/>
  <c r="BI38"/>
  <c r="BO17"/>
  <c r="BP17" s="1"/>
  <c r="BJ17"/>
  <c r="BL38"/>
  <c r="BM17"/>
  <c r="BR16"/>
  <c r="BS16" s="1"/>
  <c r="BG16"/>
  <c r="AZ42"/>
  <c r="BA42" s="1"/>
  <c r="BA38"/>
  <c r="BR45"/>
  <c r="BS45" s="1"/>
  <c r="BR49"/>
  <c r="BS49" s="1"/>
  <c r="BG49"/>
  <c r="L60"/>
  <c r="U58"/>
  <c r="M60"/>
  <c r="V58"/>
  <c r="N58"/>
  <c r="P60"/>
  <c r="Q58"/>
  <c r="S60"/>
  <c r="T58"/>
  <c r="X60"/>
  <c r="AS60" s="1"/>
  <c r="Y60"/>
  <c r="AU58"/>
  <c r="Z58"/>
  <c r="AB60"/>
  <c r="AC58"/>
  <c r="AE60"/>
  <c r="AF58"/>
  <c r="AH60"/>
  <c r="AI58"/>
  <c r="AK60"/>
  <c r="AL58"/>
  <c r="AN60"/>
  <c r="AO58"/>
  <c r="AQ60"/>
  <c r="AR58"/>
  <c r="AW60"/>
  <c r="AX58"/>
  <c r="AZ60"/>
  <c r="BA58"/>
  <c r="BC60"/>
  <c r="BD58"/>
  <c r="BH60"/>
  <c r="BN58"/>
  <c r="BI60"/>
  <c r="BO58"/>
  <c r="BP58" s="1"/>
  <c r="BJ58"/>
  <c r="BL60"/>
  <c r="BM58"/>
  <c r="BR67"/>
  <c r="BS67" s="1"/>
  <c r="W11"/>
  <c r="BE11"/>
  <c r="BF11"/>
  <c r="W12"/>
  <c r="W13"/>
  <c r="BE13"/>
  <c r="BQ13" s="1"/>
  <c r="BW13" s="1"/>
  <c r="SA13" s="1"/>
  <c r="BF13"/>
  <c r="W14"/>
  <c r="N15"/>
  <c r="Q15"/>
  <c r="T15"/>
  <c r="Z15"/>
  <c r="AC15"/>
  <c r="AF15"/>
  <c r="AI15"/>
  <c r="AL15"/>
  <c r="AO15"/>
  <c r="AR15"/>
  <c r="BE15"/>
  <c r="AX15"/>
  <c r="BA15"/>
  <c r="BD15"/>
  <c r="BJ15"/>
  <c r="BM15"/>
  <c r="BN15"/>
  <c r="BO15"/>
  <c r="BP15" s="1"/>
  <c r="W16"/>
  <c r="BA17"/>
  <c r="BE20"/>
  <c r="BF20"/>
  <c r="BN20"/>
  <c r="BO20"/>
  <c r="W30"/>
  <c r="W45"/>
  <c r="W49"/>
  <c r="N51"/>
  <c r="Q51"/>
  <c r="T51"/>
  <c r="U51"/>
  <c r="V51"/>
  <c r="Z51"/>
  <c r="AC51"/>
  <c r="AF51"/>
  <c r="AI51"/>
  <c r="AL51"/>
  <c r="AO51"/>
  <c r="AR51"/>
  <c r="AU51"/>
  <c r="AX51"/>
  <c r="BA51"/>
  <c r="BD51"/>
  <c r="BJ51"/>
  <c r="BM51"/>
  <c r="BN51"/>
  <c r="BO51"/>
  <c r="W67"/>
  <c r="I67"/>
  <c r="I65"/>
  <c r="I64"/>
  <c r="J67"/>
  <c r="J65"/>
  <c r="J64"/>
  <c r="BW26" l="1"/>
  <c r="DJ60"/>
  <c r="DJ17"/>
  <c r="RQ15"/>
  <c r="SA14"/>
  <c r="SC27"/>
  <c r="SA12"/>
  <c r="RU49"/>
  <c r="RX49" s="1"/>
  <c r="BW51"/>
  <c r="BW58" s="1"/>
  <c r="BW60" s="1"/>
  <c r="BW65" s="1"/>
  <c r="K65"/>
  <c r="BW67"/>
  <c r="SA67" s="1"/>
  <c r="BP51"/>
  <c r="BW15"/>
  <c r="BG67"/>
  <c r="BG45"/>
  <c r="BS14"/>
  <c r="BX26"/>
  <c r="RP60"/>
  <c r="RP38"/>
  <c r="RF65"/>
  <c r="RO65" s="1"/>
  <c r="RO60"/>
  <c r="RQ60" s="1"/>
  <c r="RX63"/>
  <c r="SA63" s="1"/>
  <c r="SC63" s="1"/>
  <c r="CL60"/>
  <c r="CL38"/>
  <c r="RQ38"/>
  <c r="RM65"/>
  <c r="RN65" s="1"/>
  <c r="RN60"/>
  <c r="RM42"/>
  <c r="RN42" s="1"/>
  <c r="RN38"/>
  <c r="RJ65"/>
  <c r="RJ42"/>
  <c r="RK42" s="1"/>
  <c r="RK38"/>
  <c r="RG65"/>
  <c r="RH60"/>
  <c r="RG42"/>
  <c r="RP42" s="1"/>
  <c r="RQ42" s="1"/>
  <c r="RH38"/>
  <c r="K67"/>
  <c r="BX67"/>
  <c r="SB67" s="1"/>
  <c r="SC67" s="1"/>
  <c r="BX12"/>
  <c r="BX14"/>
  <c r="BX16"/>
  <c r="SB16" s="1"/>
  <c r="SC16" s="1"/>
  <c r="BX45"/>
  <c r="SB45" s="1"/>
  <c r="SC45" s="1"/>
  <c r="BX49"/>
  <c r="RY49" s="1"/>
  <c r="DT65"/>
  <c r="DT42"/>
  <c r="DU42" s="1"/>
  <c r="DU38"/>
  <c r="DQ65"/>
  <c r="DQ42"/>
  <c r="DR42" s="1"/>
  <c r="DR38"/>
  <c r="DN65"/>
  <c r="DN42"/>
  <c r="DO42" s="1"/>
  <c r="DO38"/>
  <c r="DK65"/>
  <c r="DK42"/>
  <c r="DH65"/>
  <c r="DH42"/>
  <c r="DI42" s="1"/>
  <c r="DI38"/>
  <c r="DE65"/>
  <c r="DE42"/>
  <c r="DF42" s="1"/>
  <c r="DF38"/>
  <c r="DB65"/>
  <c r="DB42"/>
  <c r="DC42" s="1"/>
  <c r="DC38"/>
  <c r="CY65"/>
  <c r="CY42"/>
  <c r="CZ42" s="1"/>
  <c r="CZ38"/>
  <c r="CS65"/>
  <c r="CS42"/>
  <c r="CT42" s="1"/>
  <c r="CT38"/>
  <c r="CP65"/>
  <c r="CP42"/>
  <c r="CQ42" s="1"/>
  <c r="CQ38"/>
  <c r="CM65"/>
  <c r="CN60"/>
  <c r="CM42"/>
  <c r="CN38"/>
  <c r="CJ65"/>
  <c r="CJ42"/>
  <c r="CG65"/>
  <c r="CG42"/>
  <c r="CH42" s="1"/>
  <c r="CH38"/>
  <c r="CD65"/>
  <c r="CD42"/>
  <c r="CE42" s="1"/>
  <c r="CE38"/>
  <c r="CV65"/>
  <c r="CV42"/>
  <c r="CW42" s="1"/>
  <c r="CW38"/>
  <c r="CA65"/>
  <c r="CB65" s="1"/>
  <c r="CB60"/>
  <c r="CA42"/>
  <c r="CB42" s="1"/>
  <c r="CB38"/>
  <c r="BU65"/>
  <c r="BV65" s="1"/>
  <c r="BV60"/>
  <c r="BU42"/>
  <c r="BV42" s="1"/>
  <c r="BV38"/>
  <c r="BQ15"/>
  <c r="AT60"/>
  <c r="AT38"/>
  <c r="BF51"/>
  <c r="W51"/>
  <c r="BF26"/>
  <c r="BR26" s="1"/>
  <c r="BR20"/>
  <c r="BR13"/>
  <c r="BG13"/>
  <c r="BR11"/>
  <c r="BX11" s="1"/>
  <c r="SB11" s="1"/>
  <c r="BG11"/>
  <c r="BE17"/>
  <c r="BQ17" s="1"/>
  <c r="BQ11"/>
  <c r="BW11" s="1"/>
  <c r="BL65"/>
  <c r="BM65" s="1"/>
  <c r="BM60"/>
  <c r="BI65"/>
  <c r="BO60"/>
  <c r="BJ60"/>
  <c r="BH65"/>
  <c r="BN65" s="1"/>
  <c r="BN60"/>
  <c r="BC65"/>
  <c r="BD65" s="1"/>
  <c r="BD60"/>
  <c r="AZ65"/>
  <c r="BA65" s="1"/>
  <c r="BA60"/>
  <c r="AW65"/>
  <c r="AX65" s="1"/>
  <c r="AX60"/>
  <c r="AQ65"/>
  <c r="AR65" s="1"/>
  <c r="AR60"/>
  <c r="AN65"/>
  <c r="AO65" s="1"/>
  <c r="AO60"/>
  <c r="AK65"/>
  <c r="AL65" s="1"/>
  <c r="AL60"/>
  <c r="AH65"/>
  <c r="AI65" s="1"/>
  <c r="AI60"/>
  <c r="AE65"/>
  <c r="AF65" s="1"/>
  <c r="AF60"/>
  <c r="AB65"/>
  <c r="AC65" s="1"/>
  <c r="AC60"/>
  <c r="Y65"/>
  <c r="AT65" s="1"/>
  <c r="Z60"/>
  <c r="X65"/>
  <c r="AS65" s="1"/>
  <c r="S65"/>
  <c r="T65" s="1"/>
  <c r="T60"/>
  <c r="P65"/>
  <c r="Q65" s="1"/>
  <c r="Q60"/>
  <c r="BF58"/>
  <c r="W58"/>
  <c r="M65"/>
  <c r="V60"/>
  <c r="N60"/>
  <c r="L65"/>
  <c r="U60"/>
  <c r="BE60" s="1"/>
  <c r="BQ60" s="1"/>
  <c r="BL42"/>
  <c r="BM42" s="1"/>
  <c r="BM38"/>
  <c r="BI42"/>
  <c r="BO38"/>
  <c r="BJ38"/>
  <c r="BH42"/>
  <c r="BN42" s="1"/>
  <c r="BN38"/>
  <c r="BC42"/>
  <c r="BD42" s="1"/>
  <c r="BD38"/>
  <c r="AW42"/>
  <c r="AX42" s="1"/>
  <c r="AX38"/>
  <c r="AQ42"/>
  <c r="AR42" s="1"/>
  <c r="AR38"/>
  <c r="AN42"/>
  <c r="AO42" s="1"/>
  <c r="AO38"/>
  <c r="AK42"/>
  <c r="AL42" s="1"/>
  <c r="AL38"/>
  <c r="AH42"/>
  <c r="AI42" s="1"/>
  <c r="AI38"/>
  <c r="AE42"/>
  <c r="AF42" s="1"/>
  <c r="AF38"/>
  <c r="AB42"/>
  <c r="AC42" s="1"/>
  <c r="AC38"/>
  <c r="Y42"/>
  <c r="AT42" s="1"/>
  <c r="Z38"/>
  <c r="X42"/>
  <c r="AS42" s="1"/>
  <c r="BE38"/>
  <c r="BQ38" s="1"/>
  <c r="S42"/>
  <c r="T42" s="1"/>
  <c r="T38"/>
  <c r="P42"/>
  <c r="Q42" s="1"/>
  <c r="Q38"/>
  <c r="M42"/>
  <c r="N38"/>
  <c r="V42"/>
  <c r="BF38"/>
  <c r="W38"/>
  <c r="BE51"/>
  <c r="BQ51" s="1"/>
  <c r="BQ20"/>
  <c r="BQ26" s="1"/>
  <c r="BE58"/>
  <c r="BQ58" s="1"/>
  <c r="BF15"/>
  <c r="BF17"/>
  <c r="BE42"/>
  <c r="BQ42" s="1"/>
  <c r="RZ67"/>
  <c r="RZ63"/>
  <c r="RZ62"/>
  <c r="RZ61"/>
  <c r="RZ59"/>
  <c r="RZ55"/>
  <c r="RZ53"/>
  <c r="RZ52"/>
  <c r="RZ48"/>
  <c r="RZ47"/>
  <c r="RZ45"/>
  <c r="RZ39"/>
  <c r="RZ37"/>
  <c r="RZ36"/>
  <c r="RZ35"/>
  <c r="RZ32"/>
  <c r="RZ31"/>
  <c r="RZ30"/>
  <c r="RZ29"/>
  <c r="RZ28"/>
  <c r="RZ27"/>
  <c r="RZ21"/>
  <c r="RZ14"/>
  <c r="RZ13"/>
  <c r="RZ12"/>
  <c r="RZ11"/>
  <c r="RV64"/>
  <c r="RU64"/>
  <c r="RU51"/>
  <c r="RV41"/>
  <c r="RU41"/>
  <c r="RV34"/>
  <c r="RU34"/>
  <c r="RV24"/>
  <c r="RU24"/>
  <c r="RV20"/>
  <c r="RV26" s="1"/>
  <c r="RU20"/>
  <c r="RU26" s="1"/>
  <c r="RV15"/>
  <c r="RV17" s="1"/>
  <c r="RU15"/>
  <c r="RU17" s="1"/>
  <c r="RU38" s="1"/>
  <c r="RU42" s="1"/>
  <c r="RT67"/>
  <c r="RT63"/>
  <c r="RT62"/>
  <c r="RT61"/>
  <c r="RT59"/>
  <c r="RT55"/>
  <c r="RT53"/>
  <c r="RT52"/>
  <c r="RT48"/>
  <c r="RT47"/>
  <c r="RT45"/>
  <c r="RT39"/>
  <c r="RT37"/>
  <c r="RT36"/>
  <c r="RT35"/>
  <c r="RT32"/>
  <c r="RT31"/>
  <c r="RT30"/>
  <c r="RT29"/>
  <c r="RT28"/>
  <c r="RT27"/>
  <c r="RT21"/>
  <c r="RT18"/>
  <c r="RT14"/>
  <c r="RT13"/>
  <c r="RT12"/>
  <c r="RT11"/>
  <c r="RB67"/>
  <c r="RA64"/>
  <c r="RB62"/>
  <c r="RB61"/>
  <c r="RB55"/>
  <c r="RB53"/>
  <c r="RA51"/>
  <c r="RA58" s="1"/>
  <c r="RA41"/>
  <c r="RB37"/>
  <c r="RA34"/>
  <c r="RB32"/>
  <c r="RB31"/>
  <c r="RB28"/>
  <c r="RA24"/>
  <c r="RA20"/>
  <c r="RA15"/>
  <c r="RA17" s="1"/>
  <c r="RB13"/>
  <c r="RB12"/>
  <c r="RB11"/>
  <c r="QX64"/>
  <c r="QY61"/>
  <c r="QX51"/>
  <c r="QX58" s="1"/>
  <c r="QX41"/>
  <c r="QX34"/>
  <c r="QX24"/>
  <c r="QX20"/>
  <c r="QX15"/>
  <c r="QX17" s="1"/>
  <c r="QY13"/>
  <c r="QY11"/>
  <c r="QU64"/>
  <c r="QT64"/>
  <c r="QU51"/>
  <c r="QU58" s="1"/>
  <c r="QT51"/>
  <c r="QU41"/>
  <c r="QT41"/>
  <c r="QU34"/>
  <c r="QT34"/>
  <c r="QU24"/>
  <c r="QT24"/>
  <c r="QU20"/>
  <c r="QU26" s="1"/>
  <c r="QT20"/>
  <c r="QU15"/>
  <c r="QU17" s="1"/>
  <c r="QT15"/>
  <c r="QR64"/>
  <c r="QQ64"/>
  <c r="QR51"/>
  <c r="QR58" s="1"/>
  <c r="QQ51"/>
  <c r="QQ58" s="1"/>
  <c r="QQ60" s="1"/>
  <c r="QQ65" s="1"/>
  <c r="QR41"/>
  <c r="QQ41"/>
  <c r="QR34"/>
  <c r="QQ34"/>
  <c r="QR24"/>
  <c r="QQ24"/>
  <c r="QR20"/>
  <c r="QR26" s="1"/>
  <c r="QQ20"/>
  <c r="QQ26" s="1"/>
  <c r="QR15"/>
  <c r="QR17" s="1"/>
  <c r="QQ15"/>
  <c r="QQ17" s="1"/>
  <c r="QQ38" s="1"/>
  <c r="QQ42" s="1"/>
  <c r="QO64"/>
  <c r="QN64"/>
  <c r="QO51"/>
  <c r="QO58" s="1"/>
  <c r="QN51"/>
  <c r="QN58" s="1"/>
  <c r="QN60" s="1"/>
  <c r="QN65" s="1"/>
  <c r="QO41"/>
  <c r="QN41"/>
  <c r="QO34"/>
  <c r="QN34"/>
  <c r="QO24"/>
  <c r="QN24"/>
  <c r="QO20"/>
  <c r="QO26" s="1"/>
  <c r="QN20"/>
  <c r="QN26" s="1"/>
  <c r="QO15"/>
  <c r="QO17" s="1"/>
  <c r="QN15"/>
  <c r="QN17" s="1"/>
  <c r="QN38" s="1"/>
  <c r="QN42" s="1"/>
  <c r="QL64"/>
  <c r="QK64"/>
  <c r="QL51"/>
  <c r="QL58" s="1"/>
  <c r="QK51"/>
  <c r="QK58" s="1"/>
  <c r="QK60" s="1"/>
  <c r="QK65" s="1"/>
  <c r="QL41"/>
  <c r="QK41"/>
  <c r="QL34"/>
  <c r="QK34"/>
  <c r="QL24"/>
  <c r="QK24"/>
  <c r="QL20"/>
  <c r="QL26" s="1"/>
  <c r="QK20"/>
  <c r="QK26" s="1"/>
  <c r="QL15"/>
  <c r="QL17" s="1"/>
  <c r="QK15"/>
  <c r="QK17" s="1"/>
  <c r="QK38" s="1"/>
  <c r="QK42" s="1"/>
  <c r="QI64"/>
  <c r="QH64"/>
  <c r="QI51"/>
  <c r="QI58" s="1"/>
  <c r="QH51"/>
  <c r="QH58" s="1"/>
  <c r="QH60" s="1"/>
  <c r="QH65" s="1"/>
  <c r="QI41"/>
  <c r="QH41"/>
  <c r="QI34"/>
  <c r="QH34"/>
  <c r="QI24"/>
  <c r="QH24"/>
  <c r="QI20"/>
  <c r="QI26" s="1"/>
  <c r="QH20"/>
  <c r="QH26" s="1"/>
  <c r="QI15"/>
  <c r="QI17" s="1"/>
  <c r="QH15"/>
  <c r="QH17" s="1"/>
  <c r="QH38" s="1"/>
  <c r="QH42" s="1"/>
  <c r="QF64"/>
  <c r="QE64"/>
  <c r="QF51"/>
  <c r="QF58" s="1"/>
  <c r="QE51"/>
  <c r="QE58" s="1"/>
  <c r="QE60" s="1"/>
  <c r="QE65" s="1"/>
  <c r="QF41"/>
  <c r="QE41"/>
  <c r="QF34"/>
  <c r="QE34"/>
  <c r="QF24"/>
  <c r="QE24"/>
  <c r="QF20"/>
  <c r="QF26" s="1"/>
  <c r="QE20"/>
  <c r="QE26" s="1"/>
  <c r="QF15"/>
  <c r="QF17" s="1"/>
  <c r="QE15"/>
  <c r="QE17" s="1"/>
  <c r="QE38" s="1"/>
  <c r="QE42" s="1"/>
  <c r="QC64"/>
  <c r="QB64"/>
  <c r="QD61"/>
  <c r="QC51"/>
  <c r="QC58" s="1"/>
  <c r="QB51"/>
  <c r="QB58" s="1"/>
  <c r="QB60" s="1"/>
  <c r="QC41"/>
  <c r="QB41"/>
  <c r="QC34"/>
  <c r="QB34"/>
  <c r="QC24"/>
  <c r="QB24"/>
  <c r="QC20"/>
  <c r="QC26" s="1"/>
  <c r="QB20"/>
  <c r="QB26" s="1"/>
  <c r="QC15"/>
  <c r="QC17" s="1"/>
  <c r="QB15"/>
  <c r="QB17" s="1"/>
  <c r="QB38" s="1"/>
  <c r="QB42" s="1"/>
  <c r="QD13"/>
  <c r="PZ64"/>
  <c r="PY64"/>
  <c r="QA61"/>
  <c r="PZ51"/>
  <c r="PZ58" s="1"/>
  <c r="PY51"/>
  <c r="PY58" s="1"/>
  <c r="PY60" s="1"/>
  <c r="PZ41"/>
  <c r="PY41"/>
  <c r="PZ34"/>
  <c r="PY34"/>
  <c r="PZ24"/>
  <c r="PY24"/>
  <c r="PZ20"/>
  <c r="PZ26" s="1"/>
  <c r="PY20"/>
  <c r="PY26" s="1"/>
  <c r="PZ15"/>
  <c r="PZ17" s="1"/>
  <c r="PY15"/>
  <c r="PY17" s="1"/>
  <c r="PY38" s="1"/>
  <c r="PY42" s="1"/>
  <c r="QA13"/>
  <c r="QA11"/>
  <c r="PX67"/>
  <c r="PW64"/>
  <c r="PX62"/>
  <c r="PX61"/>
  <c r="PX55"/>
  <c r="PX53"/>
  <c r="PW51"/>
  <c r="PW58" s="1"/>
  <c r="PW41"/>
  <c r="PX37"/>
  <c r="PW34"/>
  <c r="PX32"/>
  <c r="PX31"/>
  <c r="PX28"/>
  <c r="PW24"/>
  <c r="PW20"/>
  <c r="PW15"/>
  <c r="PW17" s="1"/>
  <c r="PX13"/>
  <c r="PX12"/>
  <c r="PX11"/>
  <c r="PT64"/>
  <c r="PS64"/>
  <c r="PT51"/>
  <c r="PT58" s="1"/>
  <c r="PS51"/>
  <c r="PT41"/>
  <c r="PS41"/>
  <c r="PT34"/>
  <c r="PS34"/>
  <c r="PT24"/>
  <c r="PS24"/>
  <c r="PT20"/>
  <c r="PT26" s="1"/>
  <c r="PS20"/>
  <c r="PT15"/>
  <c r="PT17" s="1"/>
  <c r="PS15"/>
  <c r="PQ64"/>
  <c r="PP64"/>
  <c r="PQ51"/>
  <c r="PQ58" s="1"/>
  <c r="PP51"/>
  <c r="PP58" s="1"/>
  <c r="PP60" s="1"/>
  <c r="PP65" s="1"/>
  <c r="PQ41"/>
  <c r="PP41"/>
  <c r="PQ34"/>
  <c r="PP34"/>
  <c r="PQ24"/>
  <c r="PP24"/>
  <c r="PQ20"/>
  <c r="PQ26" s="1"/>
  <c r="PP20"/>
  <c r="PP26" s="1"/>
  <c r="PQ15"/>
  <c r="PQ17" s="1"/>
  <c r="PP15"/>
  <c r="PP17" s="1"/>
  <c r="PP38" s="1"/>
  <c r="PP42" s="1"/>
  <c r="PN64"/>
  <c r="PM64"/>
  <c r="PN51"/>
  <c r="PN58" s="1"/>
  <c r="PM51"/>
  <c r="PM58" s="1"/>
  <c r="PM60" s="1"/>
  <c r="PM65" s="1"/>
  <c r="PN41"/>
  <c r="PM41"/>
  <c r="PN34"/>
  <c r="PM34"/>
  <c r="PN24"/>
  <c r="PM24"/>
  <c r="PN20"/>
  <c r="PN26" s="1"/>
  <c r="PM20"/>
  <c r="PM26" s="1"/>
  <c r="PN15"/>
  <c r="PN17" s="1"/>
  <c r="PM15"/>
  <c r="PM17" s="1"/>
  <c r="PM38" s="1"/>
  <c r="PM42" s="1"/>
  <c r="PK64"/>
  <c r="PJ64"/>
  <c r="PK51"/>
  <c r="PK58" s="1"/>
  <c r="PJ51"/>
  <c r="PJ58" s="1"/>
  <c r="PJ60" s="1"/>
  <c r="PJ65" s="1"/>
  <c r="PK41"/>
  <c r="PJ41"/>
  <c r="PK34"/>
  <c r="PJ34"/>
  <c r="PK24"/>
  <c r="PJ24"/>
  <c r="PK20"/>
  <c r="PK26" s="1"/>
  <c r="PJ20"/>
  <c r="PJ26" s="1"/>
  <c r="PK15"/>
  <c r="PK17" s="1"/>
  <c r="PJ15"/>
  <c r="PJ17" s="1"/>
  <c r="PJ38" s="1"/>
  <c r="PJ42" s="1"/>
  <c r="PI67"/>
  <c r="PH64"/>
  <c r="PG64"/>
  <c r="PI61"/>
  <c r="PI53"/>
  <c r="PH51"/>
  <c r="PH58" s="1"/>
  <c r="PG51"/>
  <c r="PG58" s="1"/>
  <c r="PG60" s="1"/>
  <c r="PG65" s="1"/>
  <c r="PH41"/>
  <c r="PG41"/>
  <c r="PI37"/>
  <c r="PH34"/>
  <c r="PG34"/>
  <c r="PI32"/>
  <c r="PH24"/>
  <c r="PG24"/>
  <c r="PH20"/>
  <c r="PH26" s="1"/>
  <c r="PG20"/>
  <c r="PG26" s="1"/>
  <c r="PH15"/>
  <c r="PH17" s="1"/>
  <c r="PG15"/>
  <c r="PG17" s="1"/>
  <c r="PI13"/>
  <c r="PI12"/>
  <c r="PI11"/>
  <c r="PE64"/>
  <c r="PD64"/>
  <c r="PF55"/>
  <c r="PE51"/>
  <c r="PE58" s="1"/>
  <c r="PD51"/>
  <c r="PD58" s="1"/>
  <c r="PD60" s="1"/>
  <c r="PE41"/>
  <c r="PD41"/>
  <c r="PE34"/>
  <c r="PD34"/>
  <c r="PE24"/>
  <c r="PD24"/>
  <c r="PE20"/>
  <c r="PE26" s="1"/>
  <c r="PD20"/>
  <c r="PD26" s="1"/>
  <c r="PE15"/>
  <c r="PE17" s="1"/>
  <c r="PD15"/>
  <c r="PD17" s="1"/>
  <c r="PD38" s="1"/>
  <c r="PD42" s="1"/>
  <c r="PB64"/>
  <c r="PA64"/>
  <c r="PC62"/>
  <c r="PC55"/>
  <c r="PC53"/>
  <c r="PB51"/>
  <c r="PB58" s="1"/>
  <c r="PA51"/>
  <c r="PA58" s="1"/>
  <c r="PA60" s="1"/>
  <c r="PB41"/>
  <c r="PA41"/>
  <c r="PB34"/>
  <c r="PA34"/>
  <c r="PC32"/>
  <c r="PC31"/>
  <c r="PC28"/>
  <c r="PB24"/>
  <c r="PA24"/>
  <c r="PB20"/>
  <c r="PB26" s="1"/>
  <c r="PA20"/>
  <c r="PA26" s="1"/>
  <c r="PB15"/>
  <c r="PB17" s="1"/>
  <c r="PA15"/>
  <c r="PA17" s="1"/>
  <c r="PC13"/>
  <c r="OY64"/>
  <c r="OX64"/>
  <c r="OZ63"/>
  <c r="OZ62"/>
  <c r="OZ61"/>
  <c r="OZ59"/>
  <c r="OZ52"/>
  <c r="OY51"/>
  <c r="OY58" s="1"/>
  <c r="OX51"/>
  <c r="OX58" s="1"/>
  <c r="OX60" s="1"/>
  <c r="OZ48"/>
  <c r="OZ47"/>
  <c r="OZ45"/>
  <c r="OY41"/>
  <c r="OX41"/>
  <c r="OY34"/>
  <c r="OX34"/>
  <c r="OY24"/>
  <c r="OX24"/>
  <c r="OY26"/>
  <c r="OX20"/>
  <c r="OX26" s="1"/>
  <c r="OY15"/>
  <c r="OY17" s="1"/>
  <c r="OX15"/>
  <c r="OX17" s="1"/>
  <c r="OX38" s="1"/>
  <c r="OX42" s="1"/>
  <c r="OV64"/>
  <c r="OU64"/>
  <c r="OV51"/>
  <c r="OV58" s="1"/>
  <c r="OU51"/>
  <c r="OU58" s="1"/>
  <c r="OU60" s="1"/>
  <c r="OU65" s="1"/>
  <c r="OV41"/>
  <c r="OU41"/>
  <c r="OV34"/>
  <c r="OU34"/>
  <c r="OV24"/>
  <c r="OU24"/>
  <c r="OV20"/>
  <c r="OV26" s="1"/>
  <c r="OU20"/>
  <c r="OU26" s="1"/>
  <c r="OV15"/>
  <c r="OV17" s="1"/>
  <c r="OU15"/>
  <c r="OU17" s="1"/>
  <c r="OU38" s="1"/>
  <c r="OU42" s="1"/>
  <c r="OS64"/>
  <c r="OR64"/>
  <c r="OT63"/>
  <c r="OS51"/>
  <c r="OS58" s="1"/>
  <c r="OR51"/>
  <c r="OR58" s="1"/>
  <c r="OR60" s="1"/>
  <c r="OT48"/>
  <c r="OT45"/>
  <c r="OS41"/>
  <c r="OR41"/>
  <c r="OS34"/>
  <c r="OR34"/>
  <c r="OS24"/>
  <c r="OR24"/>
  <c r="OS20"/>
  <c r="OS26" s="1"/>
  <c r="OR20"/>
  <c r="OR26" s="1"/>
  <c r="OS15"/>
  <c r="OS17" s="1"/>
  <c r="OR15"/>
  <c r="OR17" s="1"/>
  <c r="OR38" s="1"/>
  <c r="OR42" s="1"/>
  <c r="OP64"/>
  <c r="OO64"/>
  <c r="OQ62"/>
  <c r="OQ61"/>
  <c r="OP51"/>
  <c r="OP58" s="1"/>
  <c r="OO51"/>
  <c r="OO58" s="1"/>
  <c r="OO60" s="1"/>
  <c r="OO65" s="1"/>
  <c r="OP41"/>
  <c r="OO41"/>
  <c r="OP34"/>
  <c r="OO34"/>
  <c r="OP24"/>
  <c r="OO24"/>
  <c r="OP20"/>
  <c r="OP26" s="1"/>
  <c r="OO20"/>
  <c r="OO26" s="1"/>
  <c r="OP15"/>
  <c r="OP17" s="1"/>
  <c r="OO15"/>
  <c r="OO17" s="1"/>
  <c r="OO38" s="1"/>
  <c r="OO42" s="1"/>
  <c r="OM64"/>
  <c r="OL64"/>
  <c r="ON59"/>
  <c r="OM51"/>
  <c r="OM58" s="1"/>
  <c r="OL51"/>
  <c r="OL58" s="1"/>
  <c r="OL60" s="1"/>
  <c r="OM41"/>
  <c r="OL41"/>
  <c r="OM34"/>
  <c r="OL34"/>
  <c r="OM24"/>
  <c r="OL24"/>
  <c r="OM20"/>
  <c r="OM26" s="1"/>
  <c r="OL20"/>
  <c r="OL26" s="1"/>
  <c r="OM15"/>
  <c r="OM17" s="1"/>
  <c r="OL15"/>
  <c r="OL17" s="1"/>
  <c r="OL38" s="1"/>
  <c r="OL42" s="1"/>
  <c r="OJ64"/>
  <c r="OI64"/>
  <c r="OJ51"/>
  <c r="OJ58" s="1"/>
  <c r="OI51"/>
  <c r="OI58" s="1"/>
  <c r="OI60" s="1"/>
  <c r="OI65" s="1"/>
  <c r="OJ41"/>
  <c r="OI41"/>
  <c r="OJ34"/>
  <c r="OI34"/>
  <c r="OJ24"/>
  <c r="OI24"/>
  <c r="OJ20"/>
  <c r="OJ26" s="1"/>
  <c r="OI20"/>
  <c r="OI26" s="1"/>
  <c r="OJ15"/>
  <c r="OJ17" s="1"/>
  <c r="OI15"/>
  <c r="OI17" s="1"/>
  <c r="OI38" s="1"/>
  <c r="OI42" s="1"/>
  <c r="OG64"/>
  <c r="OF64"/>
  <c r="OG51"/>
  <c r="OG58" s="1"/>
  <c r="OF51"/>
  <c r="OF58" s="1"/>
  <c r="OF60" s="1"/>
  <c r="OF65" s="1"/>
  <c r="OG41"/>
  <c r="OF41"/>
  <c r="OG34"/>
  <c r="OF34"/>
  <c r="OG24"/>
  <c r="OF24"/>
  <c r="OG20"/>
  <c r="OG26" s="1"/>
  <c r="OF20"/>
  <c r="OF26" s="1"/>
  <c r="OG15"/>
  <c r="OG17" s="1"/>
  <c r="OF15"/>
  <c r="OF17" s="1"/>
  <c r="OF38" s="1"/>
  <c r="OF42" s="1"/>
  <c r="OD64"/>
  <c r="OC64"/>
  <c r="OD51"/>
  <c r="OD58" s="1"/>
  <c r="OC51"/>
  <c r="OC58" s="1"/>
  <c r="OC60" s="1"/>
  <c r="OC65" s="1"/>
  <c r="OD41"/>
  <c r="OC41"/>
  <c r="OD34"/>
  <c r="OC34"/>
  <c r="OD24"/>
  <c r="OC24"/>
  <c r="OD20"/>
  <c r="OD26" s="1"/>
  <c r="OC20"/>
  <c r="OC26" s="1"/>
  <c r="OD15"/>
  <c r="OD17" s="1"/>
  <c r="OC15"/>
  <c r="OC17" s="1"/>
  <c r="OC38" s="1"/>
  <c r="OC42" s="1"/>
  <c r="OA64"/>
  <c r="NZ64"/>
  <c r="OB52"/>
  <c r="OA51"/>
  <c r="OA58" s="1"/>
  <c r="NZ51"/>
  <c r="NZ58" s="1"/>
  <c r="NZ60" s="1"/>
  <c r="OA41"/>
  <c r="NZ41"/>
  <c r="OA34"/>
  <c r="NZ34"/>
  <c r="OA24"/>
  <c r="NZ24"/>
  <c r="OA20"/>
  <c r="OA26" s="1"/>
  <c r="NZ20"/>
  <c r="NZ26" s="1"/>
  <c r="OA15"/>
  <c r="OA17" s="1"/>
  <c r="NZ15"/>
  <c r="NZ17" s="1"/>
  <c r="NZ38" s="1"/>
  <c r="NZ42" s="1"/>
  <c r="NX64"/>
  <c r="NW64"/>
  <c r="NX51"/>
  <c r="NX58" s="1"/>
  <c r="NW51"/>
  <c r="NW58" s="1"/>
  <c r="NW60" s="1"/>
  <c r="NW65" s="1"/>
  <c r="NY48"/>
  <c r="NX41"/>
  <c r="NW41"/>
  <c r="NX34"/>
  <c r="NW34"/>
  <c r="NX24"/>
  <c r="NW24"/>
  <c r="NX20"/>
  <c r="NX26" s="1"/>
  <c r="NW20"/>
  <c r="NW26" s="1"/>
  <c r="NX15"/>
  <c r="NX17" s="1"/>
  <c r="NW15"/>
  <c r="NW17" s="1"/>
  <c r="NW38" s="1"/>
  <c r="NW42" s="1"/>
  <c r="NU64"/>
  <c r="NT64"/>
  <c r="NU51"/>
  <c r="NU58" s="1"/>
  <c r="NT51"/>
  <c r="NT58" s="1"/>
  <c r="NT60" s="1"/>
  <c r="NT65" s="1"/>
  <c r="NV47"/>
  <c r="NV45"/>
  <c r="NU41"/>
  <c r="NT41"/>
  <c r="NU34"/>
  <c r="NT34"/>
  <c r="NU24"/>
  <c r="NT24"/>
  <c r="NU20"/>
  <c r="NU26" s="1"/>
  <c r="NT20"/>
  <c r="NT26" s="1"/>
  <c r="NU15"/>
  <c r="NU17" s="1"/>
  <c r="NT15"/>
  <c r="NT17" s="1"/>
  <c r="NT38" s="1"/>
  <c r="NT42" s="1"/>
  <c r="NS37"/>
  <c r="NS36"/>
  <c r="NR24"/>
  <c r="NQ24"/>
  <c r="NR20"/>
  <c r="NR26" s="1"/>
  <c r="NQ20"/>
  <c r="NQ26" s="1"/>
  <c r="NR15"/>
  <c r="NR17" s="1"/>
  <c r="NR38" s="1"/>
  <c r="NR42" s="1"/>
  <c r="NQ15"/>
  <c r="NQ17" s="1"/>
  <c r="NQ38" s="1"/>
  <c r="NQ42" s="1"/>
  <c r="NO64"/>
  <c r="NN64"/>
  <c r="NO51"/>
  <c r="NO58" s="1"/>
  <c r="NN51"/>
  <c r="NN58" s="1"/>
  <c r="NN60" s="1"/>
  <c r="NN65" s="1"/>
  <c r="NO41"/>
  <c r="NN41"/>
  <c r="NO34"/>
  <c r="NN34"/>
  <c r="NO24"/>
  <c r="NN24"/>
  <c r="NO20"/>
  <c r="NO26" s="1"/>
  <c r="NN20"/>
  <c r="NN26" s="1"/>
  <c r="NO15"/>
  <c r="NO17" s="1"/>
  <c r="NN15"/>
  <c r="NN17" s="1"/>
  <c r="NN38" s="1"/>
  <c r="NN42" s="1"/>
  <c r="NL64"/>
  <c r="NK64"/>
  <c r="NL51"/>
  <c r="NL58" s="1"/>
  <c r="NK51"/>
  <c r="NK58" s="1"/>
  <c r="NK60" s="1"/>
  <c r="NK65" s="1"/>
  <c r="NL41"/>
  <c r="NK41"/>
  <c r="NM37"/>
  <c r="NL34"/>
  <c r="NK34"/>
  <c r="NL24"/>
  <c r="NK24"/>
  <c r="NL20"/>
  <c r="NL26" s="1"/>
  <c r="NK20"/>
  <c r="NK26" s="1"/>
  <c r="NL15"/>
  <c r="NL17" s="1"/>
  <c r="NK15"/>
  <c r="NK17" s="1"/>
  <c r="NK38" s="1"/>
  <c r="NI64"/>
  <c r="NH64"/>
  <c r="NI51"/>
  <c r="NI58" s="1"/>
  <c r="NH51"/>
  <c r="NH58" s="1"/>
  <c r="NH60" s="1"/>
  <c r="NH65" s="1"/>
  <c r="NI41"/>
  <c r="NH41"/>
  <c r="NJ37"/>
  <c r="NI34"/>
  <c r="NH34"/>
  <c r="NI24"/>
  <c r="NH24"/>
  <c r="NI20"/>
  <c r="NI26" s="1"/>
  <c r="NH20"/>
  <c r="NH26" s="1"/>
  <c r="NI15"/>
  <c r="NI17" s="1"/>
  <c r="NH15"/>
  <c r="NH17" s="1"/>
  <c r="NH38" s="1"/>
  <c r="NF64"/>
  <c r="NE64"/>
  <c r="NF51"/>
  <c r="NF58" s="1"/>
  <c r="NE51"/>
  <c r="NE58" s="1"/>
  <c r="NE60" s="1"/>
  <c r="NE65" s="1"/>
  <c r="NF41"/>
  <c r="NE41"/>
  <c r="NG37"/>
  <c r="NF34"/>
  <c r="NE34"/>
  <c r="NF24"/>
  <c r="NE24"/>
  <c r="NF20"/>
  <c r="NF26" s="1"/>
  <c r="NE20"/>
  <c r="NE26" s="1"/>
  <c r="NF15"/>
  <c r="NF17" s="1"/>
  <c r="NE15"/>
  <c r="NE17" s="1"/>
  <c r="NE38" s="1"/>
  <c r="NC64"/>
  <c r="NB64"/>
  <c r="NC51"/>
  <c r="NC58" s="1"/>
  <c r="NB51"/>
  <c r="NB58" s="1"/>
  <c r="NB60" s="1"/>
  <c r="NB65" s="1"/>
  <c r="NC41"/>
  <c r="NB41"/>
  <c r="ND37"/>
  <c r="NC34"/>
  <c r="NB34"/>
  <c r="NC24"/>
  <c r="NB24"/>
  <c r="NC20"/>
  <c r="NC26" s="1"/>
  <c r="NB20"/>
  <c r="NB26" s="1"/>
  <c r="NC15"/>
  <c r="NC17" s="1"/>
  <c r="NB15"/>
  <c r="NB17" s="1"/>
  <c r="NB38" s="1"/>
  <c r="MZ64"/>
  <c r="MY64"/>
  <c r="MZ51"/>
  <c r="MZ58" s="1"/>
  <c r="MY51"/>
  <c r="MY58" s="1"/>
  <c r="MY60" s="1"/>
  <c r="MY65" s="1"/>
  <c r="MZ41"/>
  <c r="MY41"/>
  <c r="NA37"/>
  <c r="MZ34"/>
  <c r="MY34"/>
  <c r="MZ24"/>
  <c r="MY24"/>
  <c r="MZ20"/>
  <c r="MZ26" s="1"/>
  <c r="MY20"/>
  <c r="MY26" s="1"/>
  <c r="MZ15"/>
  <c r="MZ17" s="1"/>
  <c r="MY15"/>
  <c r="MY17" s="1"/>
  <c r="MY38" s="1"/>
  <c r="MW64"/>
  <c r="MV64"/>
  <c r="MW51"/>
  <c r="MW58" s="1"/>
  <c r="MV51"/>
  <c r="MV58" s="1"/>
  <c r="MV60" s="1"/>
  <c r="MV65" s="1"/>
  <c r="MW41"/>
  <c r="MV41"/>
  <c r="MX37"/>
  <c r="MW34"/>
  <c r="MV34"/>
  <c r="MW24"/>
  <c r="MV24"/>
  <c r="MW20"/>
  <c r="MW26" s="1"/>
  <c r="MV20"/>
  <c r="MV26" s="1"/>
  <c r="MW15"/>
  <c r="MW17" s="1"/>
  <c r="MV15"/>
  <c r="MV17" s="1"/>
  <c r="MV38" s="1"/>
  <c r="MT64"/>
  <c r="MS64"/>
  <c r="MT51"/>
  <c r="MT58" s="1"/>
  <c r="MS51"/>
  <c r="MS58" s="1"/>
  <c r="MS60" s="1"/>
  <c r="MS65" s="1"/>
  <c r="MT41"/>
  <c r="MS41"/>
  <c r="MU37"/>
  <c r="MT34"/>
  <c r="MS34"/>
  <c r="MT24"/>
  <c r="MS24"/>
  <c r="MT20"/>
  <c r="MT26" s="1"/>
  <c r="MS20"/>
  <c r="MS26" s="1"/>
  <c r="MT15"/>
  <c r="MT17" s="1"/>
  <c r="MS15"/>
  <c r="MS17" s="1"/>
  <c r="MS38" s="1"/>
  <c r="MQ64"/>
  <c r="MP64"/>
  <c r="MQ51"/>
  <c r="MQ58" s="1"/>
  <c r="MP51"/>
  <c r="MP58" s="1"/>
  <c r="MP60" s="1"/>
  <c r="MP65" s="1"/>
  <c r="MQ41"/>
  <c r="MP41"/>
  <c r="MR37"/>
  <c r="MQ34"/>
  <c r="MP34"/>
  <c r="MQ24"/>
  <c r="MP24"/>
  <c r="MQ20"/>
  <c r="MQ26" s="1"/>
  <c r="MP20"/>
  <c r="MP26" s="1"/>
  <c r="MQ15"/>
  <c r="MQ17" s="1"/>
  <c r="MP15"/>
  <c r="MP17" s="1"/>
  <c r="MP38" s="1"/>
  <c r="MN64"/>
  <c r="MM64"/>
  <c r="MN51"/>
  <c r="MN58" s="1"/>
  <c r="MM51"/>
  <c r="MM58" s="1"/>
  <c r="MM60" s="1"/>
  <c r="MM65" s="1"/>
  <c r="MN41"/>
  <c r="MM41"/>
  <c r="MO37"/>
  <c r="MN34"/>
  <c r="MM34"/>
  <c r="MN24"/>
  <c r="MM24"/>
  <c r="MN20"/>
  <c r="MN26" s="1"/>
  <c r="MM20"/>
  <c r="MM26" s="1"/>
  <c r="MN15"/>
  <c r="MN17" s="1"/>
  <c r="MM15"/>
  <c r="MM17" s="1"/>
  <c r="MM38" s="1"/>
  <c r="MK64"/>
  <c r="MJ64"/>
  <c r="MK51"/>
  <c r="MK58" s="1"/>
  <c r="MJ51"/>
  <c r="MJ58" s="1"/>
  <c r="MJ60" s="1"/>
  <c r="MJ65" s="1"/>
  <c r="MK41"/>
  <c r="MJ41"/>
  <c r="ML37"/>
  <c r="MK34"/>
  <c r="MJ34"/>
  <c r="MK24"/>
  <c r="MJ24"/>
  <c r="MK20"/>
  <c r="MK26" s="1"/>
  <c r="MJ20"/>
  <c r="MJ26" s="1"/>
  <c r="MK15"/>
  <c r="MK17" s="1"/>
  <c r="MJ15"/>
  <c r="MJ17" s="1"/>
  <c r="MJ38" s="1"/>
  <c r="MH64"/>
  <c r="MG64"/>
  <c r="MH51"/>
  <c r="MH58" s="1"/>
  <c r="MG51"/>
  <c r="MG58" s="1"/>
  <c r="MG60" s="1"/>
  <c r="MG65" s="1"/>
  <c r="MH41"/>
  <c r="MG41"/>
  <c r="MI37"/>
  <c r="MH34"/>
  <c r="MG34"/>
  <c r="MH24"/>
  <c r="MG24"/>
  <c r="MH20"/>
  <c r="MH26" s="1"/>
  <c r="MG20"/>
  <c r="MG26" s="1"/>
  <c r="MH15"/>
  <c r="MH17" s="1"/>
  <c r="MG15"/>
  <c r="MG17" s="1"/>
  <c r="MG38" s="1"/>
  <c r="ME64"/>
  <c r="MD64"/>
  <c r="ME51"/>
  <c r="ME58" s="1"/>
  <c r="MD51"/>
  <c r="MD58" s="1"/>
  <c r="MD60" s="1"/>
  <c r="MD65" s="1"/>
  <c r="ME41"/>
  <c r="MD41"/>
  <c r="MF37"/>
  <c r="ME34"/>
  <c r="MD34"/>
  <c r="ME24"/>
  <c r="MD24"/>
  <c r="ME20"/>
  <c r="ME26" s="1"/>
  <c r="MD20"/>
  <c r="MD26" s="1"/>
  <c r="ME15"/>
  <c r="ME17" s="1"/>
  <c r="MD15"/>
  <c r="MD17" s="1"/>
  <c r="MD38" s="1"/>
  <c r="MB64"/>
  <c r="MA64"/>
  <c r="MB51"/>
  <c r="MB58" s="1"/>
  <c r="MA51"/>
  <c r="MA58" s="1"/>
  <c r="MA60" s="1"/>
  <c r="MA65" s="1"/>
  <c r="MB41"/>
  <c r="MA41"/>
  <c r="MC36"/>
  <c r="MB34"/>
  <c r="MA34"/>
  <c r="MB24"/>
  <c r="MA24"/>
  <c r="MB20"/>
  <c r="MB26" s="1"/>
  <c r="MA20"/>
  <c r="MA26" s="1"/>
  <c r="MB15"/>
  <c r="MB17" s="1"/>
  <c r="MA15"/>
  <c r="MA17" s="1"/>
  <c r="MA38" s="1"/>
  <c r="LY64"/>
  <c r="LZ61"/>
  <c r="LZ53"/>
  <c r="LY51"/>
  <c r="LY41"/>
  <c r="LX41"/>
  <c r="LZ40"/>
  <c r="LZ39"/>
  <c r="LZ37"/>
  <c r="LZ35"/>
  <c r="LY34"/>
  <c r="LX34"/>
  <c r="LZ32"/>
  <c r="LZ31"/>
  <c r="LZ28"/>
  <c r="LZ27"/>
  <c r="LY24"/>
  <c r="LZ21"/>
  <c r="LY20"/>
  <c r="LZ18"/>
  <c r="LY15"/>
  <c r="LZ14"/>
  <c r="LZ13"/>
  <c r="LZ12"/>
  <c r="LV64"/>
  <c r="LU64"/>
  <c r="LV51"/>
  <c r="LV58" s="1"/>
  <c r="LU51"/>
  <c r="LU58" s="1"/>
  <c r="LU60" s="1"/>
  <c r="LU65" s="1"/>
  <c r="LV41"/>
  <c r="LU41"/>
  <c r="LV34"/>
  <c r="LU34"/>
  <c r="LW31"/>
  <c r="LV24"/>
  <c r="LU24"/>
  <c r="LV20"/>
  <c r="LV26" s="1"/>
  <c r="LU20"/>
  <c r="LU26" s="1"/>
  <c r="LV15"/>
  <c r="LV17" s="1"/>
  <c r="LU15"/>
  <c r="LU17" s="1"/>
  <c r="LS64"/>
  <c r="LR64"/>
  <c r="LS51"/>
  <c r="LS58" s="1"/>
  <c r="LR51"/>
  <c r="LR58" s="1"/>
  <c r="LR60" s="1"/>
  <c r="LR65" s="1"/>
  <c r="LS41"/>
  <c r="LR41"/>
  <c r="LS34"/>
  <c r="LR34"/>
  <c r="LS24"/>
  <c r="LR24"/>
  <c r="LS20"/>
  <c r="LS26" s="1"/>
  <c r="LR20"/>
  <c r="LR26" s="1"/>
  <c r="LS15"/>
  <c r="LS17" s="1"/>
  <c r="LR15"/>
  <c r="LR17" s="1"/>
  <c r="LR38" s="1"/>
  <c r="LR42" s="1"/>
  <c r="LP64"/>
  <c r="LO64"/>
  <c r="LP51"/>
  <c r="LP58" s="1"/>
  <c r="LO51"/>
  <c r="LO58" s="1"/>
  <c r="LO60" s="1"/>
  <c r="LO65" s="1"/>
  <c r="LP41"/>
  <c r="LO41"/>
  <c r="LP34"/>
  <c r="LO34"/>
  <c r="LP24"/>
  <c r="LO24"/>
  <c r="LP20"/>
  <c r="LP26" s="1"/>
  <c r="LO20"/>
  <c r="LO26" s="1"/>
  <c r="LP15"/>
  <c r="LP17" s="1"/>
  <c r="LO15"/>
  <c r="LO17" s="1"/>
  <c r="LO38" s="1"/>
  <c r="LO42" s="1"/>
  <c r="LM64"/>
  <c r="LL64"/>
  <c r="LM51"/>
  <c r="LM58" s="1"/>
  <c r="LL51"/>
  <c r="LL58" s="1"/>
  <c r="LL60" s="1"/>
  <c r="LL65" s="1"/>
  <c r="LM41"/>
  <c r="LL41"/>
  <c r="LM34"/>
  <c r="LL34"/>
  <c r="LM24"/>
  <c r="LL24"/>
  <c r="LM20"/>
  <c r="LM26" s="1"/>
  <c r="LL20"/>
  <c r="LL26" s="1"/>
  <c r="LM15"/>
  <c r="LM17" s="1"/>
  <c r="LL15"/>
  <c r="LL17" s="1"/>
  <c r="LL38" s="1"/>
  <c r="LL42" s="1"/>
  <c r="LJ64"/>
  <c r="LI64"/>
  <c r="LK61"/>
  <c r="LK53"/>
  <c r="LJ51"/>
  <c r="LJ58" s="1"/>
  <c r="LI51"/>
  <c r="LI58" s="1"/>
  <c r="LI60" s="1"/>
  <c r="LI65" s="1"/>
  <c r="LJ41"/>
  <c r="LI41"/>
  <c r="LK37"/>
  <c r="LJ34"/>
  <c r="LI34"/>
  <c r="LJ24"/>
  <c r="LJ20"/>
  <c r="LJ15"/>
  <c r="LJ17" s="1"/>
  <c r="LI15"/>
  <c r="LI17" s="1"/>
  <c r="LK13"/>
  <c r="LG64"/>
  <c r="LF64"/>
  <c r="LG51"/>
  <c r="LG58" s="1"/>
  <c r="LF51"/>
  <c r="LF58" s="1"/>
  <c r="LF60" s="1"/>
  <c r="LF65" s="1"/>
  <c r="LG41"/>
  <c r="LF41"/>
  <c r="LG34"/>
  <c r="LF34"/>
  <c r="LG24"/>
  <c r="LF24"/>
  <c r="LG20"/>
  <c r="LG26" s="1"/>
  <c r="LF20"/>
  <c r="LF26" s="1"/>
  <c r="LG15"/>
  <c r="LG17" s="1"/>
  <c r="LF15"/>
  <c r="LF17" s="1"/>
  <c r="LF38" s="1"/>
  <c r="LF42" s="1"/>
  <c r="LD64"/>
  <c r="LC64"/>
  <c r="LD51"/>
  <c r="LD58" s="1"/>
  <c r="LC51"/>
  <c r="LC58" s="1"/>
  <c r="LC60" s="1"/>
  <c r="LC65" s="1"/>
  <c r="LD41"/>
  <c r="LC41"/>
  <c r="LD34"/>
  <c r="LC34"/>
  <c r="LD24"/>
  <c r="LC24"/>
  <c r="LD20"/>
  <c r="LD26" s="1"/>
  <c r="LC20"/>
  <c r="LC26" s="1"/>
  <c r="LD15"/>
  <c r="LD17" s="1"/>
  <c r="LC15"/>
  <c r="LC17" s="1"/>
  <c r="LC38" s="1"/>
  <c r="LC42" s="1"/>
  <c r="LA64"/>
  <c r="KZ64"/>
  <c r="LA51"/>
  <c r="LA58" s="1"/>
  <c r="KZ51"/>
  <c r="KZ58" s="1"/>
  <c r="KZ60" s="1"/>
  <c r="KZ65" s="1"/>
  <c r="LA41"/>
  <c r="KZ41"/>
  <c r="LA34"/>
  <c r="KZ34"/>
  <c r="LA24"/>
  <c r="KZ24"/>
  <c r="LA20"/>
  <c r="LA26" s="1"/>
  <c r="KZ20"/>
  <c r="KZ26" s="1"/>
  <c r="LA15"/>
  <c r="LA17" s="1"/>
  <c r="KZ15"/>
  <c r="KZ17" s="1"/>
  <c r="KZ38" s="1"/>
  <c r="KZ42" s="1"/>
  <c r="KX64"/>
  <c r="KW64"/>
  <c r="KX51"/>
  <c r="KX58" s="1"/>
  <c r="KW51"/>
  <c r="KW58" s="1"/>
  <c r="KW60" s="1"/>
  <c r="KW65" s="1"/>
  <c r="KX41"/>
  <c r="KW41"/>
  <c r="KX34"/>
  <c r="KW34"/>
  <c r="KX24"/>
  <c r="KW24"/>
  <c r="KX20"/>
  <c r="KX26" s="1"/>
  <c r="KW20"/>
  <c r="KW26" s="1"/>
  <c r="KX15"/>
  <c r="KX17" s="1"/>
  <c r="KW15"/>
  <c r="KW17" s="1"/>
  <c r="KW38" s="1"/>
  <c r="KW42" s="1"/>
  <c r="KU64"/>
  <c r="KT64"/>
  <c r="KU51"/>
  <c r="KU58" s="1"/>
  <c r="KT51"/>
  <c r="KT58" s="1"/>
  <c r="KT60" s="1"/>
  <c r="KT65" s="1"/>
  <c r="KU41"/>
  <c r="KT41"/>
  <c r="KU34"/>
  <c r="KT34"/>
  <c r="KU24"/>
  <c r="KT24"/>
  <c r="KU20"/>
  <c r="KU26" s="1"/>
  <c r="KT20"/>
  <c r="KT26" s="1"/>
  <c r="KU15"/>
  <c r="KU17" s="1"/>
  <c r="KT15"/>
  <c r="KT17" s="1"/>
  <c r="KT38" s="1"/>
  <c r="KT42" s="1"/>
  <c r="KR64"/>
  <c r="KQ64"/>
  <c r="KR51"/>
  <c r="KR58" s="1"/>
  <c r="KQ51"/>
  <c r="KQ58" s="1"/>
  <c r="KQ60" s="1"/>
  <c r="KQ65" s="1"/>
  <c r="KR41"/>
  <c r="KQ41"/>
  <c r="KR34"/>
  <c r="KQ34"/>
  <c r="KR24"/>
  <c r="KQ24"/>
  <c r="KR20"/>
  <c r="KR26" s="1"/>
  <c r="KQ20"/>
  <c r="KQ26" s="1"/>
  <c r="KR15"/>
  <c r="KR17" s="1"/>
  <c r="KQ15"/>
  <c r="KQ17" s="1"/>
  <c r="KQ38" s="1"/>
  <c r="KQ42" s="1"/>
  <c r="KO64"/>
  <c r="KN64"/>
  <c r="KO51"/>
  <c r="KO58" s="1"/>
  <c r="KN51"/>
  <c r="KN58" s="1"/>
  <c r="KN60" s="1"/>
  <c r="KN65" s="1"/>
  <c r="KO41"/>
  <c r="KN41"/>
  <c r="KO34"/>
  <c r="KN34"/>
  <c r="KO24"/>
  <c r="KN24"/>
  <c r="KO20"/>
  <c r="KO26" s="1"/>
  <c r="KN20"/>
  <c r="KN26" s="1"/>
  <c r="KO15"/>
  <c r="KO17" s="1"/>
  <c r="KN15"/>
  <c r="KN17" s="1"/>
  <c r="KN38" s="1"/>
  <c r="KN42" s="1"/>
  <c r="KL64"/>
  <c r="KK64"/>
  <c r="KL51"/>
  <c r="KL58" s="1"/>
  <c r="KK51"/>
  <c r="KK58" s="1"/>
  <c r="KK60" s="1"/>
  <c r="KK65" s="1"/>
  <c r="KL41"/>
  <c r="KK41"/>
  <c r="KL34"/>
  <c r="KK34"/>
  <c r="KL24"/>
  <c r="KK24"/>
  <c r="KL20"/>
  <c r="KL26" s="1"/>
  <c r="KK20"/>
  <c r="KK26" s="1"/>
  <c r="KL15"/>
  <c r="KL17" s="1"/>
  <c r="KK15"/>
  <c r="KK17" s="1"/>
  <c r="KK38" s="1"/>
  <c r="KK42" s="1"/>
  <c r="KI64"/>
  <c r="KH64"/>
  <c r="KI51"/>
  <c r="KI58" s="1"/>
  <c r="KH51"/>
  <c r="KH58" s="1"/>
  <c r="KH60" s="1"/>
  <c r="KH65" s="1"/>
  <c r="KI41"/>
  <c r="KH41"/>
  <c r="KI34"/>
  <c r="KH34"/>
  <c r="KI24"/>
  <c r="KH24"/>
  <c r="LI24" s="1"/>
  <c r="KI20"/>
  <c r="KI26" s="1"/>
  <c r="KH20"/>
  <c r="KI15"/>
  <c r="KI17" s="1"/>
  <c r="KH15"/>
  <c r="KH17" s="1"/>
  <c r="KF64"/>
  <c r="KE64"/>
  <c r="KF51"/>
  <c r="KF58" s="1"/>
  <c r="KE51"/>
  <c r="KE58" s="1"/>
  <c r="KE60" s="1"/>
  <c r="KE65" s="1"/>
  <c r="KF41"/>
  <c r="KE41"/>
  <c r="KG39"/>
  <c r="KF34"/>
  <c r="KE34"/>
  <c r="KF24"/>
  <c r="KE24"/>
  <c r="KF20"/>
  <c r="KE20"/>
  <c r="KE26" s="1"/>
  <c r="KF15"/>
  <c r="KF17" s="1"/>
  <c r="KE15"/>
  <c r="KE17" s="1"/>
  <c r="KE38" s="1"/>
  <c r="KG14"/>
  <c r="KC64"/>
  <c r="KB64"/>
  <c r="KC51"/>
  <c r="KC58" s="1"/>
  <c r="KB51"/>
  <c r="KB58" s="1"/>
  <c r="KB60" s="1"/>
  <c r="KB65" s="1"/>
  <c r="KC41"/>
  <c r="KB41"/>
  <c r="KD39"/>
  <c r="KC34"/>
  <c r="KB34"/>
  <c r="KC24"/>
  <c r="KB24"/>
  <c r="KC20"/>
  <c r="KC26" s="1"/>
  <c r="KB20"/>
  <c r="KB26" s="1"/>
  <c r="KC15"/>
  <c r="KC17" s="1"/>
  <c r="KB15"/>
  <c r="KB17" s="1"/>
  <c r="KB38" s="1"/>
  <c r="KD14"/>
  <c r="JZ64"/>
  <c r="JY64"/>
  <c r="JZ51"/>
  <c r="JZ58" s="1"/>
  <c r="JY51"/>
  <c r="JY58" s="1"/>
  <c r="JY60" s="1"/>
  <c r="JY65" s="1"/>
  <c r="JZ41"/>
  <c r="JY41"/>
  <c r="JZ34"/>
  <c r="JY34"/>
  <c r="JZ24"/>
  <c r="JY24"/>
  <c r="JZ20"/>
  <c r="JZ26" s="1"/>
  <c r="JY20"/>
  <c r="JY26" s="1"/>
  <c r="JZ15"/>
  <c r="JZ17" s="1"/>
  <c r="JY15"/>
  <c r="JY17" s="1"/>
  <c r="JY38" s="1"/>
  <c r="JY42" s="1"/>
  <c r="KA14"/>
  <c r="JW64"/>
  <c r="JV64"/>
  <c r="JW51"/>
  <c r="JW58" s="1"/>
  <c r="JV51"/>
  <c r="JV58" s="1"/>
  <c r="JV60" s="1"/>
  <c r="JV65" s="1"/>
  <c r="JW41"/>
  <c r="JV41"/>
  <c r="JX39"/>
  <c r="JW34"/>
  <c r="JV34"/>
  <c r="JW24"/>
  <c r="JV24"/>
  <c r="JW20"/>
  <c r="JW26" s="1"/>
  <c r="JV20"/>
  <c r="JV26" s="1"/>
  <c r="JW15"/>
  <c r="JW17" s="1"/>
  <c r="JV15"/>
  <c r="JV17" s="1"/>
  <c r="JV38" s="1"/>
  <c r="JV42" s="1"/>
  <c r="JX14"/>
  <c r="JT64"/>
  <c r="JS64"/>
  <c r="JT51"/>
  <c r="JT58" s="1"/>
  <c r="JS51"/>
  <c r="JS58" s="1"/>
  <c r="JS60" s="1"/>
  <c r="JS65" s="1"/>
  <c r="JT41"/>
  <c r="JS41"/>
  <c r="JU35"/>
  <c r="JT34"/>
  <c r="JS34"/>
  <c r="JU28"/>
  <c r="JT24"/>
  <c r="JS24"/>
  <c r="JT20"/>
  <c r="JT26" s="1"/>
  <c r="JS20"/>
  <c r="JS26" s="1"/>
  <c r="JT15"/>
  <c r="JT17" s="1"/>
  <c r="JS15"/>
  <c r="JS17" s="1"/>
  <c r="JQ64"/>
  <c r="JP64"/>
  <c r="JQ51"/>
  <c r="JQ58" s="1"/>
  <c r="JP51"/>
  <c r="JP58" s="1"/>
  <c r="JP60" s="1"/>
  <c r="JP65" s="1"/>
  <c r="JQ41"/>
  <c r="JP41"/>
  <c r="JQ34"/>
  <c r="JP34"/>
  <c r="JQ24"/>
  <c r="JP24"/>
  <c r="JQ20"/>
  <c r="JQ26" s="1"/>
  <c r="JP20"/>
  <c r="JP26" s="1"/>
  <c r="JQ15"/>
  <c r="JQ17" s="1"/>
  <c r="JP15"/>
  <c r="JP17" s="1"/>
  <c r="JP38" s="1"/>
  <c r="JP42" s="1"/>
  <c r="JN64"/>
  <c r="JM64"/>
  <c r="JN51"/>
  <c r="JN58" s="1"/>
  <c r="JM51"/>
  <c r="JM58" s="1"/>
  <c r="JM60" s="1"/>
  <c r="JM65" s="1"/>
  <c r="JN41"/>
  <c r="JM41"/>
  <c r="JO35"/>
  <c r="JN34"/>
  <c r="JM34"/>
  <c r="JO28"/>
  <c r="JN24"/>
  <c r="JM24"/>
  <c r="JN20"/>
  <c r="JN26" s="1"/>
  <c r="JM20"/>
  <c r="JM26" s="1"/>
  <c r="JN15"/>
  <c r="JN17" s="1"/>
  <c r="JM15"/>
  <c r="JM17" s="1"/>
  <c r="JK64"/>
  <c r="JJ64"/>
  <c r="JK51"/>
  <c r="JK58" s="1"/>
  <c r="JJ51"/>
  <c r="JJ58" s="1"/>
  <c r="JJ60" s="1"/>
  <c r="JJ65" s="1"/>
  <c r="JK41"/>
  <c r="JJ41"/>
  <c r="JK34"/>
  <c r="JJ34"/>
  <c r="JL28"/>
  <c r="JK24"/>
  <c r="JJ24"/>
  <c r="JK20"/>
  <c r="JK26" s="1"/>
  <c r="JJ20"/>
  <c r="JJ26" s="1"/>
  <c r="JK15"/>
  <c r="JK17" s="1"/>
  <c r="JJ15"/>
  <c r="JJ17" s="1"/>
  <c r="JJ38" s="1"/>
  <c r="JJ42" s="1"/>
  <c r="JH64"/>
  <c r="JG64"/>
  <c r="JH51"/>
  <c r="JH58" s="1"/>
  <c r="JG51"/>
  <c r="JG58" s="1"/>
  <c r="JG60" s="1"/>
  <c r="JG65" s="1"/>
  <c r="JH41"/>
  <c r="JG41"/>
  <c r="JI35"/>
  <c r="JH34"/>
  <c r="JG34"/>
  <c r="JI28"/>
  <c r="JH24"/>
  <c r="JG24"/>
  <c r="JH20"/>
  <c r="JH26" s="1"/>
  <c r="JG20"/>
  <c r="JG26" s="1"/>
  <c r="JH15"/>
  <c r="JH17" s="1"/>
  <c r="JG15"/>
  <c r="JG17" s="1"/>
  <c r="JG38" s="1"/>
  <c r="JG42" s="1"/>
  <c r="JE64"/>
  <c r="JD64"/>
  <c r="JE51"/>
  <c r="JE58" s="1"/>
  <c r="JD51"/>
  <c r="JD58" s="1"/>
  <c r="JD60" s="1"/>
  <c r="JD65" s="1"/>
  <c r="JE41"/>
  <c r="JD41"/>
  <c r="JE34"/>
  <c r="JD34"/>
  <c r="JF32"/>
  <c r="JE24"/>
  <c r="JD24"/>
  <c r="JE20"/>
  <c r="JE26" s="1"/>
  <c r="JD20"/>
  <c r="JD26" s="1"/>
  <c r="JE15"/>
  <c r="JE17" s="1"/>
  <c r="JD15"/>
  <c r="JD17" s="1"/>
  <c r="JB64"/>
  <c r="JA64"/>
  <c r="JB51"/>
  <c r="JB58" s="1"/>
  <c r="JA51"/>
  <c r="JA58" s="1"/>
  <c r="JA60" s="1"/>
  <c r="JA65" s="1"/>
  <c r="JB41"/>
  <c r="JA41"/>
  <c r="JB34"/>
  <c r="JA34"/>
  <c r="JB24"/>
  <c r="JA24"/>
  <c r="JB20"/>
  <c r="JB26" s="1"/>
  <c r="JA20"/>
  <c r="JA26" s="1"/>
  <c r="JB15"/>
  <c r="JB17" s="1"/>
  <c r="JA15"/>
  <c r="JA17" s="1"/>
  <c r="JA38" s="1"/>
  <c r="JA42" s="1"/>
  <c r="IY64"/>
  <c r="IX64"/>
  <c r="IY51"/>
  <c r="IY58" s="1"/>
  <c r="IX51"/>
  <c r="IX58" s="1"/>
  <c r="IX60" s="1"/>
  <c r="IX65" s="1"/>
  <c r="IY41"/>
  <c r="IX41"/>
  <c r="IY34"/>
  <c r="IX34"/>
  <c r="IZ32"/>
  <c r="IY24"/>
  <c r="IX24"/>
  <c r="IY20"/>
  <c r="IY26" s="1"/>
  <c r="IX20"/>
  <c r="IX26" s="1"/>
  <c r="IY15"/>
  <c r="IY17" s="1"/>
  <c r="IX15"/>
  <c r="IX17" s="1"/>
  <c r="IX38" s="1"/>
  <c r="IX42" s="1"/>
  <c r="IV64"/>
  <c r="IU64"/>
  <c r="IV51"/>
  <c r="IV58" s="1"/>
  <c r="IU51"/>
  <c r="IU58" s="1"/>
  <c r="IU60" s="1"/>
  <c r="IU65" s="1"/>
  <c r="IV41"/>
  <c r="IU41"/>
  <c r="IV34"/>
  <c r="IU34"/>
  <c r="IW32"/>
  <c r="IV24"/>
  <c r="IU24"/>
  <c r="IV20"/>
  <c r="IV26" s="1"/>
  <c r="IU20"/>
  <c r="IU26" s="1"/>
  <c r="IV15"/>
  <c r="IV17" s="1"/>
  <c r="IU15"/>
  <c r="IU17" s="1"/>
  <c r="IS64"/>
  <c r="IR64"/>
  <c r="IS51"/>
  <c r="IS58" s="1"/>
  <c r="IR51"/>
  <c r="IR58" s="1"/>
  <c r="IR60" s="1"/>
  <c r="IR65" s="1"/>
  <c r="IS41"/>
  <c r="IR41"/>
  <c r="IS34"/>
  <c r="IR34"/>
  <c r="IT31"/>
  <c r="IS24"/>
  <c r="IR24"/>
  <c r="IS20"/>
  <c r="IS26" s="1"/>
  <c r="IR20"/>
  <c r="IR26" s="1"/>
  <c r="IS15"/>
  <c r="IS17" s="1"/>
  <c r="IR15"/>
  <c r="IR17" s="1"/>
  <c r="IR38" s="1"/>
  <c r="IR42" s="1"/>
  <c r="IP64"/>
  <c r="IO64"/>
  <c r="IP51"/>
  <c r="IP58" s="1"/>
  <c r="IO51"/>
  <c r="IO58" s="1"/>
  <c r="IO60" s="1"/>
  <c r="IO65" s="1"/>
  <c r="IP41"/>
  <c r="IO41"/>
  <c r="IP34"/>
  <c r="IO34"/>
  <c r="IP24"/>
  <c r="IO24"/>
  <c r="IP20"/>
  <c r="IP26" s="1"/>
  <c r="IO20"/>
  <c r="IO26" s="1"/>
  <c r="IP15"/>
  <c r="IP17" s="1"/>
  <c r="IO15"/>
  <c r="IO17" s="1"/>
  <c r="IO38" s="1"/>
  <c r="IO42" s="1"/>
  <c r="IM64"/>
  <c r="IL64"/>
  <c r="IM51"/>
  <c r="IM58" s="1"/>
  <c r="IL51"/>
  <c r="IL58" s="1"/>
  <c r="IL60" s="1"/>
  <c r="IL65" s="1"/>
  <c r="IM41"/>
  <c r="IL41"/>
  <c r="IM34"/>
  <c r="IL34"/>
  <c r="IN31"/>
  <c r="IM24"/>
  <c r="IL24"/>
  <c r="IM20"/>
  <c r="IM26" s="1"/>
  <c r="IL20"/>
  <c r="IL26" s="1"/>
  <c r="IM15"/>
  <c r="IM17" s="1"/>
  <c r="IL15"/>
  <c r="IL17" s="1"/>
  <c r="IJ64"/>
  <c r="II64"/>
  <c r="IJ51"/>
  <c r="IJ58" s="1"/>
  <c r="II51"/>
  <c r="II58" s="1"/>
  <c r="II60" s="1"/>
  <c r="II65" s="1"/>
  <c r="IJ41"/>
  <c r="II41"/>
  <c r="IJ34"/>
  <c r="II34"/>
  <c r="IK31"/>
  <c r="IJ24"/>
  <c r="II24"/>
  <c r="IJ20"/>
  <c r="IJ26" s="1"/>
  <c r="II20"/>
  <c r="II26" s="1"/>
  <c r="IJ15"/>
  <c r="IJ17" s="1"/>
  <c r="II15"/>
  <c r="II17" s="1"/>
  <c r="II38" s="1"/>
  <c r="II42" s="1"/>
  <c r="IG64"/>
  <c r="IF64"/>
  <c r="IG51"/>
  <c r="IG58" s="1"/>
  <c r="IF51"/>
  <c r="IF58" s="1"/>
  <c r="IF60" s="1"/>
  <c r="IF65" s="1"/>
  <c r="IG41"/>
  <c r="IF41"/>
  <c r="IG34"/>
  <c r="IF34"/>
  <c r="IH31"/>
  <c r="IG24"/>
  <c r="IF24"/>
  <c r="IG20"/>
  <c r="IG26" s="1"/>
  <c r="IF20"/>
  <c r="IF26" s="1"/>
  <c r="IG15"/>
  <c r="IG17" s="1"/>
  <c r="IF15"/>
  <c r="IF17" s="1"/>
  <c r="ID64"/>
  <c r="IC64"/>
  <c r="ID51"/>
  <c r="ID58" s="1"/>
  <c r="IC51"/>
  <c r="IC58" s="1"/>
  <c r="IC60" s="1"/>
  <c r="IC65" s="1"/>
  <c r="ID41"/>
  <c r="IC41"/>
  <c r="ID34"/>
  <c r="IC34"/>
  <c r="ID24"/>
  <c r="IC24"/>
  <c r="ID20"/>
  <c r="ID26" s="1"/>
  <c r="IC20"/>
  <c r="IC26" s="1"/>
  <c r="IE18"/>
  <c r="ID15"/>
  <c r="ID17" s="1"/>
  <c r="IC15"/>
  <c r="IC17" s="1"/>
  <c r="IC38" s="1"/>
  <c r="IC42" s="1"/>
  <c r="IA64"/>
  <c r="HZ64"/>
  <c r="IA51"/>
  <c r="IA58" s="1"/>
  <c r="HZ51"/>
  <c r="HZ58" s="1"/>
  <c r="HZ60" s="1"/>
  <c r="HZ65" s="1"/>
  <c r="IA41"/>
  <c r="HZ41"/>
  <c r="IA34"/>
  <c r="HZ34"/>
  <c r="IA24"/>
  <c r="HZ24"/>
  <c r="IA20"/>
  <c r="IA26" s="1"/>
  <c r="HZ20"/>
  <c r="HZ26" s="1"/>
  <c r="IA15"/>
  <c r="IA17" s="1"/>
  <c r="HZ15"/>
  <c r="HZ17" s="1"/>
  <c r="HZ38" s="1"/>
  <c r="HZ42" s="1"/>
  <c r="HX64"/>
  <c r="HW64"/>
  <c r="HX51"/>
  <c r="HX58" s="1"/>
  <c r="HW51"/>
  <c r="HW58" s="1"/>
  <c r="HW60" s="1"/>
  <c r="HW65" s="1"/>
  <c r="HX41"/>
  <c r="HW41"/>
  <c r="HX34"/>
  <c r="HW34"/>
  <c r="HX24"/>
  <c r="HW24"/>
  <c r="HX20"/>
  <c r="HX26" s="1"/>
  <c r="HW20"/>
  <c r="HW26" s="1"/>
  <c r="HY18"/>
  <c r="HX15"/>
  <c r="HX17" s="1"/>
  <c r="HW15"/>
  <c r="HW17" s="1"/>
  <c r="HU64"/>
  <c r="HT64"/>
  <c r="HU51"/>
  <c r="HU58" s="1"/>
  <c r="HT51"/>
  <c r="HU41"/>
  <c r="HT41"/>
  <c r="HU34"/>
  <c r="HT34"/>
  <c r="HV27"/>
  <c r="HU24"/>
  <c r="HT24"/>
  <c r="LX24" s="1"/>
  <c r="HV21"/>
  <c r="HU20"/>
  <c r="HU26" s="1"/>
  <c r="HT20"/>
  <c r="HU15"/>
  <c r="HU17" s="1"/>
  <c r="HT15"/>
  <c r="HV14"/>
  <c r="HV12"/>
  <c r="HR64"/>
  <c r="HQ64"/>
  <c r="HR51"/>
  <c r="HR58" s="1"/>
  <c r="HQ51"/>
  <c r="HQ58" s="1"/>
  <c r="HQ60" s="1"/>
  <c r="HQ65" s="1"/>
  <c r="HR41"/>
  <c r="HQ41"/>
  <c r="HR34"/>
  <c r="HQ34"/>
  <c r="HR24"/>
  <c r="HQ24"/>
  <c r="HR20"/>
  <c r="HR26" s="1"/>
  <c r="HQ20"/>
  <c r="HQ26" s="1"/>
  <c r="HR15"/>
  <c r="HR17" s="1"/>
  <c r="HQ15"/>
  <c r="HQ17" s="1"/>
  <c r="HQ38" s="1"/>
  <c r="HQ42" s="1"/>
  <c r="HO64"/>
  <c r="HN64"/>
  <c r="HO51"/>
  <c r="HO58" s="1"/>
  <c r="HN51"/>
  <c r="HN58" s="1"/>
  <c r="HN60" s="1"/>
  <c r="HN65" s="1"/>
  <c r="HO41"/>
  <c r="HN41"/>
  <c r="HO34"/>
  <c r="HN34"/>
  <c r="HO24"/>
  <c r="HN24"/>
  <c r="HP21"/>
  <c r="HO20"/>
  <c r="HN20"/>
  <c r="HN26" s="1"/>
  <c r="HO15"/>
  <c r="HO17" s="1"/>
  <c r="HN15"/>
  <c r="HN17" s="1"/>
  <c r="HN38" s="1"/>
  <c r="HN42" s="1"/>
  <c r="HL64"/>
  <c r="HK64"/>
  <c r="HL51"/>
  <c r="HL58" s="1"/>
  <c r="HK51"/>
  <c r="HK58" s="1"/>
  <c r="HK60" s="1"/>
  <c r="HK65" s="1"/>
  <c r="HL41"/>
  <c r="HK41"/>
  <c r="HL34"/>
  <c r="HK34"/>
  <c r="HM27"/>
  <c r="HL24"/>
  <c r="HK24"/>
  <c r="HL20"/>
  <c r="HL26" s="1"/>
  <c r="HK20"/>
  <c r="HK26" s="1"/>
  <c r="HL15"/>
  <c r="HL17" s="1"/>
  <c r="HK15"/>
  <c r="HK17" s="1"/>
  <c r="HM14"/>
  <c r="HM12"/>
  <c r="HI64"/>
  <c r="HH64"/>
  <c r="HI51"/>
  <c r="HI58" s="1"/>
  <c r="HH51"/>
  <c r="HH58" s="1"/>
  <c r="HH60" s="1"/>
  <c r="HH65" s="1"/>
  <c r="HI41"/>
  <c r="HH41"/>
  <c r="HI34"/>
  <c r="HH34"/>
  <c r="HJ27"/>
  <c r="HI24"/>
  <c r="HH24"/>
  <c r="HI20"/>
  <c r="HI26" s="1"/>
  <c r="HH20"/>
  <c r="HH26" s="1"/>
  <c r="HI15"/>
  <c r="HI17" s="1"/>
  <c r="HH15"/>
  <c r="HH17" s="1"/>
  <c r="HH38" s="1"/>
  <c r="HH42" s="1"/>
  <c r="HG67"/>
  <c r="HG45"/>
  <c r="HG30"/>
  <c r="HG29"/>
  <c r="HG28"/>
  <c r="HG27"/>
  <c r="HG21"/>
  <c r="HG14"/>
  <c r="HG13"/>
  <c r="HG12"/>
  <c r="HG11"/>
  <c r="HC64"/>
  <c r="HB64"/>
  <c r="HC51"/>
  <c r="HC58" s="1"/>
  <c r="HB51"/>
  <c r="HB58" s="1"/>
  <c r="HB60" s="1"/>
  <c r="HB65" s="1"/>
  <c r="HD45"/>
  <c r="HC41"/>
  <c r="HB41"/>
  <c r="HC34"/>
  <c r="HB34"/>
  <c r="HC24"/>
  <c r="HB24"/>
  <c r="HC20"/>
  <c r="HC26" s="1"/>
  <c r="HB20"/>
  <c r="HB26" s="1"/>
  <c r="HC15"/>
  <c r="HC17" s="1"/>
  <c r="HB15"/>
  <c r="HB17" s="1"/>
  <c r="HB38" s="1"/>
  <c r="HB42" s="1"/>
  <c r="HD13"/>
  <c r="GZ64"/>
  <c r="GY64"/>
  <c r="GZ51"/>
  <c r="GZ58" s="1"/>
  <c r="GY51"/>
  <c r="GY58" s="1"/>
  <c r="GY60" s="1"/>
  <c r="GY65" s="1"/>
  <c r="GZ41"/>
  <c r="GY41"/>
  <c r="GZ34"/>
  <c r="GY34"/>
  <c r="GZ24"/>
  <c r="GY24"/>
  <c r="GZ20"/>
  <c r="GZ26" s="1"/>
  <c r="GY20"/>
  <c r="GY26" s="1"/>
  <c r="GZ15"/>
  <c r="GZ17" s="1"/>
  <c r="GY15"/>
  <c r="GY17" s="1"/>
  <c r="GY38" s="1"/>
  <c r="GY42" s="1"/>
  <c r="HA13"/>
  <c r="GW64"/>
  <c r="GV64"/>
  <c r="GW51"/>
  <c r="GW58" s="1"/>
  <c r="GV51"/>
  <c r="GV58" s="1"/>
  <c r="GV60" s="1"/>
  <c r="GV65" s="1"/>
  <c r="GX45"/>
  <c r="GW41"/>
  <c r="GV41"/>
  <c r="GW34"/>
  <c r="GV34"/>
  <c r="GW24"/>
  <c r="GV24"/>
  <c r="GW20"/>
  <c r="GW26" s="1"/>
  <c r="GV20"/>
  <c r="GV26" s="1"/>
  <c r="GW15"/>
  <c r="GW17" s="1"/>
  <c r="GV15"/>
  <c r="GV17" s="1"/>
  <c r="GV38" s="1"/>
  <c r="GV42" s="1"/>
  <c r="GX13"/>
  <c r="GT64"/>
  <c r="GS64"/>
  <c r="GT51"/>
  <c r="GT58" s="1"/>
  <c r="GS51"/>
  <c r="GS58" s="1"/>
  <c r="GS60" s="1"/>
  <c r="GS65" s="1"/>
  <c r="GT41"/>
  <c r="GS41"/>
  <c r="GT34"/>
  <c r="GS34"/>
  <c r="GT24"/>
  <c r="GS24"/>
  <c r="GT20"/>
  <c r="GT26" s="1"/>
  <c r="GS20"/>
  <c r="GS26" s="1"/>
  <c r="GT15"/>
  <c r="GT17" s="1"/>
  <c r="GS15"/>
  <c r="GS17" s="1"/>
  <c r="GS38" s="1"/>
  <c r="GS42" s="1"/>
  <c r="GU13"/>
  <c r="GU12"/>
  <c r="GU11"/>
  <c r="GQ64"/>
  <c r="GP64"/>
  <c r="GQ51"/>
  <c r="GQ58" s="1"/>
  <c r="GP51"/>
  <c r="GP58" s="1"/>
  <c r="GP60" s="1"/>
  <c r="GP65" s="1"/>
  <c r="GQ41"/>
  <c r="GP41"/>
  <c r="GQ34"/>
  <c r="GP34"/>
  <c r="GQ24"/>
  <c r="GP24"/>
  <c r="GQ20"/>
  <c r="GQ26" s="1"/>
  <c r="GP20"/>
  <c r="GP26" s="1"/>
  <c r="GQ15"/>
  <c r="GQ17" s="1"/>
  <c r="GP15"/>
  <c r="GP17" s="1"/>
  <c r="GP38" s="1"/>
  <c r="GP42" s="1"/>
  <c r="GR13"/>
  <c r="GR12"/>
  <c r="GR11"/>
  <c r="GN64"/>
  <c r="GM64"/>
  <c r="GN51"/>
  <c r="GN58" s="1"/>
  <c r="GM51"/>
  <c r="GM58" s="1"/>
  <c r="GM60" s="1"/>
  <c r="GM65" s="1"/>
  <c r="GN41"/>
  <c r="GM41"/>
  <c r="GN34"/>
  <c r="GM34"/>
  <c r="GN24"/>
  <c r="GM24"/>
  <c r="GN20"/>
  <c r="GN26" s="1"/>
  <c r="GM20"/>
  <c r="GM26" s="1"/>
  <c r="GN15"/>
  <c r="GN17" s="1"/>
  <c r="GM15"/>
  <c r="GM17" s="1"/>
  <c r="GM38" s="1"/>
  <c r="GM42" s="1"/>
  <c r="GO13"/>
  <c r="GK64"/>
  <c r="GJ64"/>
  <c r="GK51"/>
  <c r="GK58" s="1"/>
  <c r="GJ51"/>
  <c r="GJ58" s="1"/>
  <c r="GJ60" s="1"/>
  <c r="GJ65" s="1"/>
  <c r="GK41"/>
  <c r="GJ41"/>
  <c r="GK34"/>
  <c r="GJ34"/>
  <c r="GK24"/>
  <c r="GJ24"/>
  <c r="GK20"/>
  <c r="GK26" s="1"/>
  <c r="GJ20"/>
  <c r="GJ26" s="1"/>
  <c r="GK15"/>
  <c r="GK17" s="1"/>
  <c r="GJ15"/>
  <c r="GJ17" s="1"/>
  <c r="GJ38" s="1"/>
  <c r="GJ42" s="1"/>
  <c r="GL13"/>
  <c r="GL12"/>
  <c r="GL11"/>
  <c r="GH64"/>
  <c r="GG64"/>
  <c r="GH51"/>
  <c r="GH58" s="1"/>
  <c r="GG51"/>
  <c r="GG58" s="1"/>
  <c r="GG60" s="1"/>
  <c r="GG65" s="1"/>
  <c r="GH41"/>
  <c r="GG41"/>
  <c r="GH34"/>
  <c r="GG34"/>
  <c r="GH24"/>
  <c r="GG24"/>
  <c r="GH20"/>
  <c r="GH26" s="1"/>
  <c r="GG20"/>
  <c r="GG26" s="1"/>
  <c r="GH15"/>
  <c r="GH17" s="1"/>
  <c r="GG15"/>
  <c r="GG17" s="1"/>
  <c r="GG38" s="1"/>
  <c r="GG42" s="1"/>
  <c r="GI13"/>
  <c r="GI12"/>
  <c r="GI11"/>
  <c r="GE64"/>
  <c r="GD64"/>
  <c r="GE51"/>
  <c r="GE58" s="1"/>
  <c r="GD51"/>
  <c r="GD58" s="1"/>
  <c r="GD60" s="1"/>
  <c r="GD65" s="1"/>
  <c r="GE41"/>
  <c r="GD41"/>
  <c r="GE34"/>
  <c r="GD34"/>
  <c r="GF30"/>
  <c r="GF27"/>
  <c r="GE24"/>
  <c r="GD24"/>
  <c r="GF21"/>
  <c r="GE20"/>
  <c r="GD20"/>
  <c r="GD26" s="1"/>
  <c r="GE15"/>
  <c r="GE17" s="1"/>
  <c r="GD15"/>
  <c r="GD17" s="1"/>
  <c r="GD38" s="1"/>
  <c r="GD42" s="1"/>
  <c r="GF13"/>
  <c r="GF12"/>
  <c r="GF11"/>
  <c r="GB64"/>
  <c r="GA64"/>
  <c r="GB51"/>
  <c r="GB58" s="1"/>
  <c r="GA51"/>
  <c r="GA58" s="1"/>
  <c r="GA60" s="1"/>
  <c r="GA65" s="1"/>
  <c r="GB41"/>
  <c r="GA41"/>
  <c r="GB34"/>
  <c r="GA34"/>
  <c r="GB24"/>
  <c r="GA24"/>
  <c r="GB20"/>
  <c r="GB26" s="1"/>
  <c r="GA20"/>
  <c r="GA26" s="1"/>
  <c r="GB15"/>
  <c r="GB17" s="1"/>
  <c r="GA15"/>
  <c r="GA17" s="1"/>
  <c r="GA38" s="1"/>
  <c r="GA42" s="1"/>
  <c r="FY64"/>
  <c r="FX64"/>
  <c r="FY51"/>
  <c r="FY58" s="1"/>
  <c r="FX51"/>
  <c r="FX58" s="1"/>
  <c r="FX60" s="1"/>
  <c r="FX65" s="1"/>
  <c r="FY41"/>
  <c r="FX41"/>
  <c r="FY34"/>
  <c r="FX34"/>
  <c r="FY24"/>
  <c r="FX24"/>
  <c r="FY20"/>
  <c r="FY26" s="1"/>
  <c r="FX20"/>
  <c r="FX26" s="1"/>
  <c r="FY15"/>
  <c r="FY17" s="1"/>
  <c r="FX15"/>
  <c r="FX17" s="1"/>
  <c r="FX38" s="1"/>
  <c r="FX42" s="1"/>
  <c r="FV64"/>
  <c r="FU64"/>
  <c r="FV51"/>
  <c r="FV58" s="1"/>
  <c r="FU51"/>
  <c r="FU58" s="1"/>
  <c r="FU60" s="1"/>
  <c r="FU65" s="1"/>
  <c r="FV41"/>
  <c r="FU41"/>
  <c r="FV34"/>
  <c r="FU34"/>
  <c r="FV24"/>
  <c r="FU24"/>
  <c r="FV20"/>
  <c r="FV26" s="1"/>
  <c r="FU20"/>
  <c r="FU26" s="1"/>
  <c r="FV15"/>
  <c r="FV17" s="1"/>
  <c r="FU15"/>
  <c r="FU17" s="1"/>
  <c r="FU38" s="1"/>
  <c r="FU42" s="1"/>
  <c r="FS64"/>
  <c r="FR64"/>
  <c r="FS51"/>
  <c r="FS58" s="1"/>
  <c r="FR51"/>
  <c r="FR58" s="1"/>
  <c r="FR60" s="1"/>
  <c r="FR65" s="1"/>
  <c r="FS41"/>
  <c r="FR41"/>
  <c r="FS34"/>
  <c r="FR34"/>
  <c r="FS24"/>
  <c r="FR24"/>
  <c r="FS20"/>
  <c r="FS26" s="1"/>
  <c r="FR20"/>
  <c r="FR26" s="1"/>
  <c r="FS15"/>
  <c r="FS17" s="1"/>
  <c r="FR15"/>
  <c r="FR17" s="1"/>
  <c r="FR38" s="1"/>
  <c r="FR42" s="1"/>
  <c r="FP64"/>
  <c r="FO64"/>
  <c r="FP51"/>
  <c r="FP58" s="1"/>
  <c r="FO51"/>
  <c r="FO58" s="1"/>
  <c r="FO60" s="1"/>
  <c r="FO65" s="1"/>
  <c r="FP41"/>
  <c r="FO41"/>
  <c r="FP34"/>
  <c r="FO34"/>
  <c r="FP24"/>
  <c r="FO24"/>
  <c r="FP20"/>
  <c r="FP26" s="1"/>
  <c r="FO20"/>
  <c r="FO26" s="1"/>
  <c r="FP15"/>
  <c r="FP17" s="1"/>
  <c r="FO15"/>
  <c r="FO17" s="1"/>
  <c r="FO38" s="1"/>
  <c r="FO42" s="1"/>
  <c r="FQ13"/>
  <c r="FM64"/>
  <c r="FL64"/>
  <c r="FM51"/>
  <c r="FM58" s="1"/>
  <c r="FL51"/>
  <c r="FL58" s="1"/>
  <c r="FL60" s="1"/>
  <c r="FL65" s="1"/>
  <c r="FM41"/>
  <c r="FL41"/>
  <c r="FM34"/>
  <c r="FL34"/>
  <c r="FN30"/>
  <c r="FN27"/>
  <c r="FM24"/>
  <c r="FL24"/>
  <c r="FN21"/>
  <c r="FM20"/>
  <c r="FM26" s="1"/>
  <c r="FL20"/>
  <c r="FM15"/>
  <c r="FM17" s="1"/>
  <c r="FL15"/>
  <c r="FL17" s="1"/>
  <c r="FN13"/>
  <c r="FJ64"/>
  <c r="FI64"/>
  <c r="FJ51"/>
  <c r="FJ58" s="1"/>
  <c r="FI51"/>
  <c r="FI58" s="1"/>
  <c r="FI60" s="1"/>
  <c r="FI65" s="1"/>
  <c r="FJ41"/>
  <c r="FI41"/>
  <c r="FJ34"/>
  <c r="FI34"/>
  <c r="FK29"/>
  <c r="FJ24"/>
  <c r="FI24"/>
  <c r="FJ20"/>
  <c r="FJ26" s="1"/>
  <c r="FI20"/>
  <c r="FI26" s="1"/>
  <c r="FJ15"/>
  <c r="FJ17" s="1"/>
  <c r="FI15"/>
  <c r="FI17" s="1"/>
  <c r="FK13"/>
  <c r="FK12"/>
  <c r="FG64"/>
  <c r="FF64"/>
  <c r="FG51"/>
  <c r="FG58" s="1"/>
  <c r="FF51"/>
  <c r="FF58" s="1"/>
  <c r="FF60" s="1"/>
  <c r="FF65" s="1"/>
  <c r="FG41"/>
  <c r="FF41"/>
  <c r="FG34"/>
  <c r="FF34"/>
  <c r="FG24"/>
  <c r="FF24"/>
  <c r="FG20"/>
  <c r="FG26" s="1"/>
  <c r="FF20"/>
  <c r="FF26" s="1"/>
  <c r="FG15"/>
  <c r="FG17" s="1"/>
  <c r="FF15"/>
  <c r="FF17" s="1"/>
  <c r="FF38" s="1"/>
  <c r="FF42" s="1"/>
  <c r="FD64"/>
  <c r="FC64"/>
  <c r="FD51"/>
  <c r="FD58" s="1"/>
  <c r="FC51"/>
  <c r="FC58" s="1"/>
  <c r="FC60" s="1"/>
  <c r="FC65" s="1"/>
  <c r="FD41"/>
  <c r="FC41"/>
  <c r="FD34"/>
  <c r="FC34"/>
  <c r="FD24"/>
  <c r="FC24"/>
  <c r="FD20"/>
  <c r="FD26" s="1"/>
  <c r="FC20"/>
  <c r="FC26" s="1"/>
  <c r="FD15"/>
  <c r="FD17" s="1"/>
  <c r="FC15"/>
  <c r="FC17" s="1"/>
  <c r="FC38" s="1"/>
  <c r="FC42" s="1"/>
  <c r="FE13"/>
  <c r="FE12"/>
  <c r="FA64"/>
  <c r="EZ64"/>
  <c r="FA51"/>
  <c r="FA58" s="1"/>
  <c r="EZ51"/>
  <c r="EZ58" s="1"/>
  <c r="EZ60" s="1"/>
  <c r="EZ65" s="1"/>
  <c r="FA41"/>
  <c r="EZ41"/>
  <c r="FA34"/>
  <c r="EZ34"/>
  <c r="FB29"/>
  <c r="FA24"/>
  <c r="EZ24"/>
  <c r="FA20"/>
  <c r="FA26" s="1"/>
  <c r="EZ20"/>
  <c r="EZ26" s="1"/>
  <c r="FA15"/>
  <c r="FA17" s="1"/>
  <c r="EZ15"/>
  <c r="EZ17" s="1"/>
  <c r="EX64"/>
  <c r="EW64"/>
  <c r="EX51"/>
  <c r="EX58" s="1"/>
  <c r="EW51"/>
  <c r="EW58" s="1"/>
  <c r="EW60" s="1"/>
  <c r="EW65" s="1"/>
  <c r="EX41"/>
  <c r="EW41"/>
  <c r="EX34"/>
  <c r="EW34"/>
  <c r="EY29"/>
  <c r="EX24"/>
  <c r="EW24"/>
  <c r="EX20"/>
  <c r="EX26" s="1"/>
  <c r="EW20"/>
  <c r="EW26" s="1"/>
  <c r="EX15"/>
  <c r="EX17" s="1"/>
  <c r="EW15"/>
  <c r="EW17" s="1"/>
  <c r="EY13"/>
  <c r="EU64"/>
  <c r="ET64"/>
  <c r="EU51"/>
  <c r="EU58" s="1"/>
  <c r="ET51"/>
  <c r="ET58" s="1"/>
  <c r="ET60" s="1"/>
  <c r="ET65" s="1"/>
  <c r="EU41"/>
  <c r="ET41"/>
  <c r="EU34"/>
  <c r="ET34"/>
  <c r="EV29"/>
  <c r="EU24"/>
  <c r="ET24"/>
  <c r="EU20"/>
  <c r="EU26" s="1"/>
  <c r="ET20"/>
  <c r="ET26" s="1"/>
  <c r="EU15"/>
  <c r="EU17" s="1"/>
  <c r="ET15"/>
  <c r="ET17" s="1"/>
  <c r="ER64"/>
  <c r="EQ64"/>
  <c r="ER51"/>
  <c r="ER58" s="1"/>
  <c r="EQ51"/>
  <c r="EQ58" s="1"/>
  <c r="EQ60" s="1"/>
  <c r="EQ65" s="1"/>
  <c r="ER41"/>
  <c r="EQ41"/>
  <c r="ER34"/>
  <c r="EQ34"/>
  <c r="ES29"/>
  <c r="ER24"/>
  <c r="EQ24"/>
  <c r="ER20"/>
  <c r="ER26" s="1"/>
  <c r="EQ20"/>
  <c r="EQ26" s="1"/>
  <c r="ER15"/>
  <c r="ER17" s="1"/>
  <c r="EQ15"/>
  <c r="EQ17" s="1"/>
  <c r="EQ38" s="1"/>
  <c r="EQ42" s="1"/>
  <c r="EO64"/>
  <c r="EN64"/>
  <c r="EO51"/>
  <c r="EO58" s="1"/>
  <c r="EN51"/>
  <c r="EN58" s="1"/>
  <c r="EN60" s="1"/>
  <c r="EN65" s="1"/>
  <c r="EO41"/>
  <c r="EN41"/>
  <c r="EO34"/>
  <c r="EN34"/>
  <c r="EP29"/>
  <c r="EO24"/>
  <c r="EN24"/>
  <c r="EO20"/>
  <c r="EO26" s="1"/>
  <c r="EN20"/>
  <c r="EN26" s="1"/>
  <c r="EO15"/>
  <c r="EO17" s="1"/>
  <c r="EN15"/>
  <c r="EN17" s="1"/>
  <c r="EL64"/>
  <c r="EK64"/>
  <c r="EL51"/>
  <c r="EL58" s="1"/>
  <c r="EK51"/>
  <c r="EK58" s="1"/>
  <c r="EK60" s="1"/>
  <c r="EK65" s="1"/>
  <c r="EM48"/>
  <c r="EM45"/>
  <c r="EL41"/>
  <c r="EK41"/>
  <c r="EL34"/>
  <c r="EK34"/>
  <c r="EL24"/>
  <c r="EK24"/>
  <c r="EL20"/>
  <c r="EL26" s="1"/>
  <c r="EK20"/>
  <c r="EK26" s="1"/>
  <c r="EL15"/>
  <c r="EL17" s="1"/>
  <c r="EK15"/>
  <c r="EK17" s="1"/>
  <c r="EK38" s="1"/>
  <c r="EK42" s="1"/>
  <c r="EM13"/>
  <c r="EI64"/>
  <c r="EH64"/>
  <c r="EI51"/>
  <c r="EI58" s="1"/>
  <c r="EH51"/>
  <c r="EH58" s="1"/>
  <c r="EH60" s="1"/>
  <c r="EH65" s="1"/>
  <c r="EI41"/>
  <c r="EH41"/>
  <c r="EI34"/>
  <c r="EH34"/>
  <c r="EI24"/>
  <c r="EH24"/>
  <c r="EI20"/>
  <c r="EI26" s="1"/>
  <c r="EH20"/>
  <c r="EH26" s="1"/>
  <c r="EI15"/>
  <c r="EI17" s="1"/>
  <c r="EH15"/>
  <c r="EH17" s="1"/>
  <c r="EH38" s="1"/>
  <c r="EH42" s="1"/>
  <c r="EF64"/>
  <c r="EE64"/>
  <c r="EF51"/>
  <c r="EF58" s="1"/>
  <c r="EE51"/>
  <c r="EE58" s="1"/>
  <c r="EE60" s="1"/>
  <c r="EE65" s="1"/>
  <c r="EG45"/>
  <c r="EF41"/>
  <c r="EE41"/>
  <c r="EF34"/>
  <c r="EE34"/>
  <c r="EF24"/>
  <c r="EE24"/>
  <c r="EF20"/>
  <c r="EF26" s="1"/>
  <c r="EE20"/>
  <c r="EE26" s="1"/>
  <c r="EF15"/>
  <c r="EF17" s="1"/>
  <c r="EE15"/>
  <c r="EE17" s="1"/>
  <c r="EE38" s="1"/>
  <c r="EE42" s="1"/>
  <c r="EG13"/>
  <c r="EC64"/>
  <c r="EB64"/>
  <c r="EC51"/>
  <c r="EC58" s="1"/>
  <c r="EB51"/>
  <c r="EB58" s="1"/>
  <c r="EB60" s="1"/>
  <c r="EB65" s="1"/>
  <c r="EC41"/>
  <c r="EB41"/>
  <c r="EC34"/>
  <c r="EB34"/>
  <c r="EC24"/>
  <c r="EB24"/>
  <c r="EC20"/>
  <c r="EC26" s="1"/>
  <c r="EB20"/>
  <c r="EB26" s="1"/>
  <c r="EC15"/>
  <c r="EC17" s="1"/>
  <c r="EB15"/>
  <c r="EB17" s="1"/>
  <c r="EB38" s="1"/>
  <c r="EB42" s="1"/>
  <c r="ED13"/>
  <c r="DZ64"/>
  <c r="DY64"/>
  <c r="DZ51"/>
  <c r="DZ58" s="1"/>
  <c r="DY51"/>
  <c r="DY58" s="1"/>
  <c r="DY60" s="1"/>
  <c r="DY65" s="1"/>
  <c r="DZ41"/>
  <c r="DY41"/>
  <c r="DZ34"/>
  <c r="DY34"/>
  <c r="DZ24"/>
  <c r="DY24"/>
  <c r="DZ20"/>
  <c r="DZ26" s="1"/>
  <c r="DY20"/>
  <c r="DY26" s="1"/>
  <c r="DZ15"/>
  <c r="DZ17" s="1"/>
  <c r="DY15"/>
  <c r="DY17" s="1"/>
  <c r="DY38" s="1"/>
  <c r="DY42" s="1"/>
  <c r="EA13"/>
  <c r="DW64"/>
  <c r="HF64" s="1"/>
  <c r="DV64"/>
  <c r="HE64" s="1"/>
  <c r="DW51"/>
  <c r="DV51"/>
  <c r="HE51" s="1"/>
  <c r="DW41"/>
  <c r="HF41" s="1"/>
  <c r="DV41"/>
  <c r="HE41" s="1"/>
  <c r="DW34"/>
  <c r="HF34" s="1"/>
  <c r="DV34"/>
  <c r="HE34" s="1"/>
  <c r="DX28"/>
  <c r="DX27"/>
  <c r="DW24"/>
  <c r="HF24" s="1"/>
  <c r="DV24"/>
  <c r="HE24" s="1"/>
  <c r="DW20"/>
  <c r="DW26" s="1"/>
  <c r="DV20"/>
  <c r="DW15"/>
  <c r="DV15"/>
  <c r="HE15" s="1"/>
  <c r="DX13"/>
  <c r="EZ38" l="1"/>
  <c r="EZ42" s="1"/>
  <c r="DW17"/>
  <c r="HF17" s="1"/>
  <c r="HF15"/>
  <c r="DW58"/>
  <c r="HF58" s="1"/>
  <c r="HF51"/>
  <c r="LJ26"/>
  <c r="MA42"/>
  <c r="MG42"/>
  <c r="MM42"/>
  <c r="MS42"/>
  <c r="MY42"/>
  <c r="NE42"/>
  <c r="NK42"/>
  <c r="NZ65"/>
  <c r="OR65"/>
  <c r="OX65"/>
  <c r="PA38"/>
  <c r="PA42" s="1"/>
  <c r="PD65"/>
  <c r="PG38"/>
  <c r="PG42" s="1"/>
  <c r="PY65"/>
  <c r="QB65"/>
  <c r="QX26"/>
  <c r="DJ38"/>
  <c r="DL17"/>
  <c r="DJ65"/>
  <c r="BY14"/>
  <c r="SB14"/>
  <c r="SC14" s="1"/>
  <c r="BW17"/>
  <c r="SA11"/>
  <c r="SC11" s="1"/>
  <c r="BY12"/>
  <c r="SB12"/>
  <c r="SC12" s="1"/>
  <c r="KH26"/>
  <c r="KH38" s="1"/>
  <c r="KH42" s="1"/>
  <c r="LI20"/>
  <c r="LI26" s="1"/>
  <c r="EN38"/>
  <c r="EN42" s="1"/>
  <c r="ET38"/>
  <c r="ET42" s="1"/>
  <c r="EW38"/>
  <c r="EW42" s="1"/>
  <c r="FI38"/>
  <c r="FI42" s="1"/>
  <c r="FL38"/>
  <c r="FL42" s="1"/>
  <c r="FL26"/>
  <c r="GE26"/>
  <c r="GF26" s="1"/>
  <c r="HK38"/>
  <c r="HK42" s="1"/>
  <c r="HO26"/>
  <c r="HO38" s="1"/>
  <c r="LX64"/>
  <c r="HW38"/>
  <c r="HW42" s="1"/>
  <c r="IF38"/>
  <c r="IF42" s="1"/>
  <c r="IL38"/>
  <c r="IL42" s="1"/>
  <c r="IU38"/>
  <c r="IU42" s="1"/>
  <c r="JD38"/>
  <c r="JD42" s="1"/>
  <c r="JM38"/>
  <c r="JM42" s="1"/>
  <c r="JS38"/>
  <c r="JS42" s="1"/>
  <c r="KB42"/>
  <c r="KE42"/>
  <c r="KJ58"/>
  <c r="KM58"/>
  <c r="KP58"/>
  <c r="KS58"/>
  <c r="KV58"/>
  <c r="KY58"/>
  <c r="LB58"/>
  <c r="LE58"/>
  <c r="LH58"/>
  <c r="LI38"/>
  <c r="LI42" s="1"/>
  <c r="LU38"/>
  <c r="LU42" s="1"/>
  <c r="RS24"/>
  <c r="RY24" s="1"/>
  <c r="SB24" s="1"/>
  <c r="RS34"/>
  <c r="RY34" s="1"/>
  <c r="SB34" s="1"/>
  <c r="RS41"/>
  <c r="RY41" s="1"/>
  <c r="SB41" s="1"/>
  <c r="RS64"/>
  <c r="RY64" s="1"/>
  <c r="SB64" s="1"/>
  <c r="MD42"/>
  <c r="MJ42"/>
  <c r="MP42"/>
  <c r="MV42"/>
  <c r="NB42"/>
  <c r="NH42"/>
  <c r="OL65"/>
  <c r="PA65"/>
  <c r="PW26"/>
  <c r="RA26"/>
  <c r="RV51"/>
  <c r="RV58" s="1"/>
  <c r="RV60" s="1"/>
  <c r="BY67"/>
  <c r="BY16"/>
  <c r="QW15"/>
  <c r="QY15" s="1"/>
  <c r="KF26"/>
  <c r="PS17"/>
  <c r="PV15"/>
  <c r="PS26"/>
  <c r="PV26" s="1"/>
  <c r="PV20"/>
  <c r="PS58"/>
  <c r="PV51"/>
  <c r="QT17"/>
  <c r="QT26"/>
  <c r="QW26" s="1"/>
  <c r="QW20"/>
  <c r="QT58"/>
  <c r="QW51"/>
  <c r="RH65"/>
  <c r="RP65"/>
  <c r="RQ65" s="1"/>
  <c r="PV24"/>
  <c r="PV34"/>
  <c r="PX34" s="1"/>
  <c r="PV41"/>
  <c r="PV64"/>
  <c r="QW24"/>
  <c r="QW34"/>
  <c r="QW41"/>
  <c r="QW64"/>
  <c r="RU58"/>
  <c r="DV17"/>
  <c r="HE17" s="1"/>
  <c r="HG15"/>
  <c r="DV26"/>
  <c r="HE26" s="1"/>
  <c r="DV58"/>
  <c r="HE58" s="1"/>
  <c r="HT17"/>
  <c r="LX15"/>
  <c r="LX17" s="1"/>
  <c r="HT26"/>
  <c r="LX20"/>
  <c r="LX26" s="1"/>
  <c r="HT58"/>
  <c r="HT60" s="1"/>
  <c r="HT65" s="1"/>
  <c r="LX51"/>
  <c r="LX58" s="1"/>
  <c r="LX60" s="1"/>
  <c r="LY17"/>
  <c r="RS15"/>
  <c r="RY15" s="1"/>
  <c r="LY26"/>
  <c r="RS20"/>
  <c r="RY20" s="1"/>
  <c r="LY58"/>
  <c r="RS58" s="1"/>
  <c r="RS51"/>
  <c r="CL42"/>
  <c r="CL65"/>
  <c r="CN42"/>
  <c r="CN65"/>
  <c r="RS17"/>
  <c r="RY17" s="1"/>
  <c r="RH42"/>
  <c r="BS13"/>
  <c r="BX13"/>
  <c r="SB13" s="1"/>
  <c r="SC13" s="1"/>
  <c r="BX51"/>
  <c r="BY49"/>
  <c r="BY45"/>
  <c r="BY11"/>
  <c r="N42"/>
  <c r="U65"/>
  <c r="BE65" s="1"/>
  <c r="BQ65" s="1"/>
  <c r="BR17"/>
  <c r="BS17" s="1"/>
  <c r="BG17"/>
  <c r="BR15"/>
  <c r="BS15" s="1"/>
  <c r="BG15"/>
  <c r="BR38"/>
  <c r="BS38" s="1"/>
  <c r="BG38"/>
  <c r="W42"/>
  <c r="AU42"/>
  <c r="Z42"/>
  <c r="BO42"/>
  <c r="BP42" s="1"/>
  <c r="BJ42"/>
  <c r="BF60"/>
  <c r="W60"/>
  <c r="V65"/>
  <c r="N65"/>
  <c r="BR58"/>
  <c r="BS58" s="1"/>
  <c r="BG58"/>
  <c r="AU65"/>
  <c r="Z65"/>
  <c r="BO65"/>
  <c r="BP65" s="1"/>
  <c r="BJ65"/>
  <c r="BR51"/>
  <c r="BS51" s="1"/>
  <c r="BG51"/>
  <c r="AU38"/>
  <c r="BP38"/>
  <c r="AU60"/>
  <c r="BP60"/>
  <c r="BS11"/>
  <c r="FN24"/>
  <c r="GF24"/>
  <c r="HG24"/>
  <c r="HP24"/>
  <c r="HV24"/>
  <c r="IH34"/>
  <c r="IK34"/>
  <c r="IN34"/>
  <c r="IT34"/>
  <c r="IW34"/>
  <c r="IZ34"/>
  <c r="JF34"/>
  <c r="JX41"/>
  <c r="KD41"/>
  <c r="KG41"/>
  <c r="LW34"/>
  <c r="LZ24"/>
  <c r="LZ34"/>
  <c r="LZ41"/>
  <c r="OT64"/>
  <c r="OZ64"/>
  <c r="PC34"/>
  <c r="PI34"/>
  <c r="PX41"/>
  <c r="RV38"/>
  <c r="RA38"/>
  <c r="RA60"/>
  <c r="QX38"/>
  <c r="QX60"/>
  <c r="QU38"/>
  <c r="QU60"/>
  <c r="QR38"/>
  <c r="QR60"/>
  <c r="QO38"/>
  <c r="QO60"/>
  <c r="QL38"/>
  <c r="QL60"/>
  <c r="QI38"/>
  <c r="QI60"/>
  <c r="QF38"/>
  <c r="QF60"/>
  <c r="QC38"/>
  <c r="QD17"/>
  <c r="QC60"/>
  <c r="QD15"/>
  <c r="PZ38"/>
  <c r="QA17"/>
  <c r="PZ60"/>
  <c r="QA15"/>
  <c r="PW38"/>
  <c r="PW60"/>
  <c r="PX15"/>
  <c r="PT38"/>
  <c r="PT60"/>
  <c r="PQ38"/>
  <c r="PQ60"/>
  <c r="PN38"/>
  <c r="PN60"/>
  <c r="PK38"/>
  <c r="PK60"/>
  <c r="PH38"/>
  <c r="PI17"/>
  <c r="PH60"/>
  <c r="PI58"/>
  <c r="PI15"/>
  <c r="PE38"/>
  <c r="PE60"/>
  <c r="PF58"/>
  <c r="PB38"/>
  <c r="PC17"/>
  <c r="PB60"/>
  <c r="PC58"/>
  <c r="PC15"/>
  <c r="OY38"/>
  <c r="OY60"/>
  <c r="OZ58"/>
  <c r="OV38"/>
  <c r="OV60"/>
  <c r="OS38"/>
  <c r="OS60"/>
  <c r="OP38"/>
  <c r="OP60"/>
  <c r="OM38"/>
  <c r="OM60"/>
  <c r="OJ38"/>
  <c r="OJ60"/>
  <c r="OG38"/>
  <c r="OG60"/>
  <c r="OD38"/>
  <c r="OD60"/>
  <c r="OA38"/>
  <c r="OA60"/>
  <c r="OB58"/>
  <c r="NX38"/>
  <c r="NX60"/>
  <c r="NU38"/>
  <c r="NU60"/>
  <c r="NO38"/>
  <c r="NO60"/>
  <c r="NL38"/>
  <c r="NL60"/>
  <c r="NI38"/>
  <c r="NI60"/>
  <c r="NF38"/>
  <c r="NF60"/>
  <c r="NC38"/>
  <c r="NC60"/>
  <c r="MZ38"/>
  <c r="MZ60"/>
  <c r="MW38"/>
  <c r="MW60"/>
  <c r="MT38"/>
  <c r="MT60"/>
  <c r="MQ38"/>
  <c r="MQ60"/>
  <c r="MN38"/>
  <c r="MN60"/>
  <c r="MK38"/>
  <c r="MK60"/>
  <c r="MH38"/>
  <c r="MH60"/>
  <c r="ME38"/>
  <c r="ME60"/>
  <c r="MB38"/>
  <c r="MB60"/>
  <c r="LY38"/>
  <c r="LY60"/>
  <c r="LZ26"/>
  <c r="LZ20"/>
  <c r="LV38"/>
  <c r="LV60"/>
  <c r="LS38"/>
  <c r="LS60"/>
  <c r="LP38"/>
  <c r="LP60"/>
  <c r="LM38"/>
  <c r="LM60"/>
  <c r="LJ38"/>
  <c r="LK17"/>
  <c r="LJ60"/>
  <c r="LK58"/>
  <c r="LK15"/>
  <c r="LG38"/>
  <c r="LH38" s="1"/>
  <c r="LG60"/>
  <c r="LH60" s="1"/>
  <c r="LD38"/>
  <c r="LE38" s="1"/>
  <c r="LD60"/>
  <c r="LE60" s="1"/>
  <c r="LA38"/>
  <c r="LB38" s="1"/>
  <c r="LA60"/>
  <c r="LB60" s="1"/>
  <c r="KX38"/>
  <c r="KY38" s="1"/>
  <c r="KX60"/>
  <c r="KY60" s="1"/>
  <c r="KU38"/>
  <c r="KV38" s="1"/>
  <c r="KU60"/>
  <c r="KV60" s="1"/>
  <c r="KR38"/>
  <c r="KS38" s="1"/>
  <c r="KR60"/>
  <c r="KS60" s="1"/>
  <c r="KO38"/>
  <c r="KP38" s="1"/>
  <c r="KO60"/>
  <c r="KP60" s="1"/>
  <c r="KL38"/>
  <c r="KM38" s="1"/>
  <c r="KL60"/>
  <c r="KM60" s="1"/>
  <c r="KI38"/>
  <c r="KI60"/>
  <c r="KJ60" s="1"/>
  <c r="KF38"/>
  <c r="KG17"/>
  <c r="KF60"/>
  <c r="KG15"/>
  <c r="KC38"/>
  <c r="KD17"/>
  <c r="KC60"/>
  <c r="KD15"/>
  <c r="JZ38"/>
  <c r="KA17"/>
  <c r="JZ60"/>
  <c r="KA15"/>
  <c r="JW38"/>
  <c r="JX17"/>
  <c r="JW60"/>
  <c r="JX15"/>
  <c r="JT38"/>
  <c r="JT60"/>
  <c r="JQ38"/>
  <c r="JQ60"/>
  <c r="JN38"/>
  <c r="JN60"/>
  <c r="JK38"/>
  <c r="JK60"/>
  <c r="JH38"/>
  <c r="JH60"/>
  <c r="JE38"/>
  <c r="JE60"/>
  <c r="JB38"/>
  <c r="JB60"/>
  <c r="IY38"/>
  <c r="IY60"/>
  <c r="IV38"/>
  <c r="IV60"/>
  <c r="IS38"/>
  <c r="IS60"/>
  <c r="IP38"/>
  <c r="IP60"/>
  <c r="IM38"/>
  <c r="IM60"/>
  <c r="IJ38"/>
  <c r="IJ60"/>
  <c r="IG38"/>
  <c r="IG60"/>
  <c r="ID38"/>
  <c r="ID60"/>
  <c r="IE26"/>
  <c r="IE20"/>
  <c r="IA38"/>
  <c r="IA60"/>
  <c r="HX38"/>
  <c r="HX60"/>
  <c r="HY26"/>
  <c r="HY20"/>
  <c r="HU38"/>
  <c r="HV17"/>
  <c r="HU60"/>
  <c r="HV26"/>
  <c r="HV15"/>
  <c r="HR38"/>
  <c r="HR60"/>
  <c r="HO60"/>
  <c r="HL38"/>
  <c r="HM17"/>
  <c r="HL60"/>
  <c r="HM15"/>
  <c r="HI38"/>
  <c r="HI60"/>
  <c r="HC38"/>
  <c r="HD17"/>
  <c r="HC60"/>
  <c r="HD15"/>
  <c r="GZ38"/>
  <c r="HA17"/>
  <c r="GZ60"/>
  <c r="HA15"/>
  <c r="GW38"/>
  <c r="GX17"/>
  <c r="GW60"/>
  <c r="GX15"/>
  <c r="GT38"/>
  <c r="GU17"/>
  <c r="GT60"/>
  <c r="GU15"/>
  <c r="GQ38"/>
  <c r="GR17"/>
  <c r="GQ60"/>
  <c r="GR15"/>
  <c r="GN38"/>
  <c r="GO17"/>
  <c r="GN60"/>
  <c r="GO15"/>
  <c r="GK38"/>
  <c r="GL17"/>
  <c r="GK60"/>
  <c r="GL15"/>
  <c r="GH38"/>
  <c r="GI17"/>
  <c r="GH60"/>
  <c r="GI15"/>
  <c r="GE38"/>
  <c r="GF17"/>
  <c r="GE60"/>
  <c r="GF15"/>
  <c r="GB38"/>
  <c r="GB60"/>
  <c r="FY38"/>
  <c r="FY60"/>
  <c r="FV38"/>
  <c r="FV60"/>
  <c r="FS38"/>
  <c r="FS60"/>
  <c r="FP38"/>
  <c r="FQ17"/>
  <c r="FP60"/>
  <c r="FQ15"/>
  <c r="FM38"/>
  <c r="FN17"/>
  <c r="FM60"/>
  <c r="FN26"/>
  <c r="FN15"/>
  <c r="FJ38"/>
  <c r="FK17"/>
  <c r="FJ60"/>
  <c r="FK15"/>
  <c r="FG38"/>
  <c r="FG60"/>
  <c r="FD38"/>
  <c r="FE17"/>
  <c r="FD60"/>
  <c r="FE15"/>
  <c r="FA38"/>
  <c r="FA60"/>
  <c r="EX38"/>
  <c r="EY17"/>
  <c r="EX60"/>
  <c r="EY15"/>
  <c r="EU38"/>
  <c r="EU60"/>
  <c r="ER38"/>
  <c r="ER60"/>
  <c r="EO38"/>
  <c r="EO60"/>
  <c r="EL38"/>
  <c r="EM17"/>
  <c r="EL60"/>
  <c r="EM15"/>
  <c r="EI38"/>
  <c r="EI60"/>
  <c r="EF38"/>
  <c r="EG17"/>
  <c r="EF60"/>
  <c r="EG15"/>
  <c r="EC38"/>
  <c r="ED17"/>
  <c r="EC60"/>
  <c r="ED15"/>
  <c r="DZ38"/>
  <c r="EA17"/>
  <c r="DZ60"/>
  <c r="EA15"/>
  <c r="DW38"/>
  <c r="HF38" s="1"/>
  <c r="DX17"/>
  <c r="DW60"/>
  <c r="HF60" s="1"/>
  <c r="DX15"/>
  <c r="RY51" l="1"/>
  <c r="RS60"/>
  <c r="LZ17"/>
  <c r="DJ42"/>
  <c r="DL38"/>
  <c r="HF26"/>
  <c r="HG26" s="1"/>
  <c r="BW38"/>
  <c r="HP26"/>
  <c r="LZ15"/>
  <c r="LZ58"/>
  <c r="QT60"/>
  <c r="QW58"/>
  <c r="QT38"/>
  <c r="QW17"/>
  <c r="QY17" s="1"/>
  <c r="PS60"/>
  <c r="PV58"/>
  <c r="PS38"/>
  <c r="PV17"/>
  <c r="QZ64"/>
  <c r="QZ41"/>
  <c r="QZ34"/>
  <c r="QZ24"/>
  <c r="QZ51"/>
  <c r="RR51" s="1"/>
  <c r="RX51" s="1"/>
  <c r="QZ20"/>
  <c r="QZ26"/>
  <c r="QZ15"/>
  <c r="RB15" s="1"/>
  <c r="RR15"/>
  <c r="RY60"/>
  <c r="RY58"/>
  <c r="RU60"/>
  <c r="RR20"/>
  <c r="RX20" s="1"/>
  <c r="RR26"/>
  <c r="DV60"/>
  <c r="HE60" s="1"/>
  <c r="DV38"/>
  <c r="HE38" s="1"/>
  <c r="LX38"/>
  <c r="LX42" s="1"/>
  <c r="HT38"/>
  <c r="HT42" s="1"/>
  <c r="RT20"/>
  <c r="LX65"/>
  <c r="RS38"/>
  <c r="RY38" s="1"/>
  <c r="BX58"/>
  <c r="BY51"/>
  <c r="BX15"/>
  <c r="SB15" s="1"/>
  <c r="BY13"/>
  <c r="BF65"/>
  <c r="W65"/>
  <c r="BR60"/>
  <c r="BS60" s="1"/>
  <c r="BG60"/>
  <c r="BF42"/>
  <c r="RV65"/>
  <c r="RV42"/>
  <c r="RA65"/>
  <c r="RA42"/>
  <c r="QX65"/>
  <c r="QX42"/>
  <c r="QU65"/>
  <c r="QU42"/>
  <c r="QR65"/>
  <c r="QR42"/>
  <c r="QO65"/>
  <c r="QO42"/>
  <c r="QL65"/>
  <c r="QL42"/>
  <c r="QI65"/>
  <c r="QI42"/>
  <c r="QF65"/>
  <c r="QF42"/>
  <c r="QC65"/>
  <c r="QD65" s="1"/>
  <c r="QC42"/>
  <c r="QD42" s="1"/>
  <c r="QD38"/>
  <c r="PZ65"/>
  <c r="QA65" s="1"/>
  <c r="PZ42"/>
  <c r="QA42" s="1"/>
  <c r="QA38"/>
  <c r="PW65"/>
  <c r="PW42"/>
  <c r="PT65"/>
  <c r="PT42"/>
  <c r="PQ65"/>
  <c r="PQ42"/>
  <c r="PN65"/>
  <c r="PN42"/>
  <c r="PK65"/>
  <c r="PK42"/>
  <c r="PH65"/>
  <c r="PI65" s="1"/>
  <c r="PI60"/>
  <c r="PH42"/>
  <c r="PI42" s="1"/>
  <c r="PI38"/>
  <c r="PE65"/>
  <c r="PF65" s="1"/>
  <c r="PF60"/>
  <c r="PE42"/>
  <c r="PB65"/>
  <c r="PC65" s="1"/>
  <c r="PC60"/>
  <c r="PB42"/>
  <c r="PC42" s="1"/>
  <c r="PC38"/>
  <c r="OY65"/>
  <c r="OZ65" s="1"/>
  <c r="OZ60"/>
  <c r="OY42"/>
  <c r="OV65"/>
  <c r="OV42"/>
  <c r="OS65"/>
  <c r="OT65" s="1"/>
  <c r="OT60"/>
  <c r="OS42"/>
  <c r="OP65"/>
  <c r="OQ65" s="1"/>
  <c r="OP42"/>
  <c r="OM65"/>
  <c r="ON65" s="1"/>
  <c r="ON60"/>
  <c r="OM42"/>
  <c r="OJ65"/>
  <c r="OJ42"/>
  <c r="OG65"/>
  <c r="OG42"/>
  <c r="OD65"/>
  <c r="OD42"/>
  <c r="OA65"/>
  <c r="OB65" s="1"/>
  <c r="OB60"/>
  <c r="OA42"/>
  <c r="NX65"/>
  <c r="NY65" s="1"/>
  <c r="NY60"/>
  <c r="NX42"/>
  <c r="NU65"/>
  <c r="NV65" s="1"/>
  <c r="NV60"/>
  <c r="NU42"/>
  <c r="NS42"/>
  <c r="NS38"/>
  <c r="NO65"/>
  <c r="NO42"/>
  <c r="NL65"/>
  <c r="NL42"/>
  <c r="NM42" s="1"/>
  <c r="NM38"/>
  <c r="NI65"/>
  <c r="NI42"/>
  <c r="NJ42" s="1"/>
  <c r="NJ38"/>
  <c r="NF65"/>
  <c r="NF42"/>
  <c r="NG42" s="1"/>
  <c r="NG38"/>
  <c r="NC65"/>
  <c r="NC42"/>
  <c r="ND42" s="1"/>
  <c r="ND38"/>
  <c r="MZ65"/>
  <c r="MZ42"/>
  <c r="NA42" s="1"/>
  <c r="NA38"/>
  <c r="MW65"/>
  <c r="MW42"/>
  <c r="MX42" s="1"/>
  <c r="MX38"/>
  <c r="MT65"/>
  <c r="MT42"/>
  <c r="MU42" s="1"/>
  <c r="MU38"/>
  <c r="MQ65"/>
  <c r="MQ42"/>
  <c r="MR42" s="1"/>
  <c r="MR38"/>
  <c r="MN65"/>
  <c r="MN42"/>
  <c r="MO42" s="1"/>
  <c r="MO38"/>
  <c r="MK65"/>
  <c r="MK42"/>
  <c r="ML42" s="1"/>
  <c r="ML38"/>
  <c r="MH65"/>
  <c r="MH42"/>
  <c r="MI42" s="1"/>
  <c r="MI38"/>
  <c r="ME65"/>
  <c r="ME42"/>
  <c r="MF42" s="1"/>
  <c r="MF38"/>
  <c r="MB65"/>
  <c r="MB42"/>
  <c r="MC42" s="1"/>
  <c r="MC38"/>
  <c r="LY65"/>
  <c r="LZ60"/>
  <c r="LY42"/>
  <c r="LZ42" s="1"/>
  <c r="LZ38"/>
  <c r="LV65"/>
  <c r="LV42"/>
  <c r="LW42" s="1"/>
  <c r="LW38"/>
  <c r="LS65"/>
  <c r="LS42"/>
  <c r="LP65"/>
  <c r="LP42"/>
  <c r="LM65"/>
  <c r="LM42"/>
  <c r="LJ65"/>
  <c r="LK65" s="1"/>
  <c r="LK60"/>
  <c r="LJ42"/>
  <c r="LK42" s="1"/>
  <c r="LK38"/>
  <c r="LG65"/>
  <c r="LH65" s="1"/>
  <c r="LG42"/>
  <c r="LH42" s="1"/>
  <c r="LD65"/>
  <c r="LE65" s="1"/>
  <c r="LD42"/>
  <c r="LE42" s="1"/>
  <c r="LA65"/>
  <c r="LB65" s="1"/>
  <c r="LA42"/>
  <c r="LB42" s="1"/>
  <c r="KX65"/>
  <c r="KY65" s="1"/>
  <c r="KX42"/>
  <c r="KY42" s="1"/>
  <c r="KU65"/>
  <c r="KV65" s="1"/>
  <c r="KU42"/>
  <c r="KV42" s="1"/>
  <c r="KR65"/>
  <c r="KS65" s="1"/>
  <c r="KR42"/>
  <c r="KS42" s="1"/>
  <c r="KO65"/>
  <c r="KP65" s="1"/>
  <c r="KO42"/>
  <c r="KP42" s="1"/>
  <c r="KL65"/>
  <c r="KM65" s="1"/>
  <c r="KL42"/>
  <c r="KM42" s="1"/>
  <c r="KI65"/>
  <c r="KJ65" s="1"/>
  <c r="KI42"/>
  <c r="KJ42" s="1"/>
  <c r="KF65"/>
  <c r="KF42"/>
  <c r="KG42" s="1"/>
  <c r="KG38"/>
  <c r="KC65"/>
  <c r="KC42"/>
  <c r="KD42" s="1"/>
  <c r="KD38"/>
  <c r="JZ65"/>
  <c r="JZ42"/>
  <c r="KA42" s="1"/>
  <c r="KA38"/>
  <c r="JW65"/>
  <c r="JW42"/>
  <c r="JX42" s="1"/>
  <c r="JX38"/>
  <c r="JT65"/>
  <c r="JT42"/>
  <c r="JU42" s="1"/>
  <c r="JU38"/>
  <c r="JQ65"/>
  <c r="JQ42"/>
  <c r="JN65"/>
  <c r="JN42"/>
  <c r="JO42" s="1"/>
  <c r="JO38"/>
  <c r="JK65"/>
  <c r="JK42"/>
  <c r="JL42" s="1"/>
  <c r="JL38"/>
  <c r="JH65"/>
  <c r="JH42"/>
  <c r="JI42" s="1"/>
  <c r="JI38"/>
  <c r="JE65"/>
  <c r="JE42"/>
  <c r="JF42" s="1"/>
  <c r="JF38"/>
  <c r="JB65"/>
  <c r="JB42"/>
  <c r="IY65"/>
  <c r="IY42"/>
  <c r="IZ42" s="1"/>
  <c r="IZ38"/>
  <c r="IV65"/>
  <c r="IV42"/>
  <c r="IW42" s="1"/>
  <c r="IW38"/>
  <c r="IS65"/>
  <c r="IS42"/>
  <c r="IT42" s="1"/>
  <c r="IT38"/>
  <c r="IP65"/>
  <c r="IP42"/>
  <c r="IM65"/>
  <c r="IM42"/>
  <c r="IN42" s="1"/>
  <c r="IN38"/>
  <c r="IJ65"/>
  <c r="IJ42"/>
  <c r="IK42" s="1"/>
  <c r="IK38"/>
  <c r="IG65"/>
  <c r="IG42"/>
  <c r="IH42" s="1"/>
  <c r="IH38"/>
  <c r="ID65"/>
  <c r="ID42"/>
  <c r="IE42" s="1"/>
  <c r="IE38"/>
  <c r="IA65"/>
  <c r="IA42"/>
  <c r="HX65"/>
  <c r="HX42"/>
  <c r="HY42" s="1"/>
  <c r="HY38"/>
  <c r="HU65"/>
  <c r="HU42"/>
  <c r="HV42" s="1"/>
  <c r="HR65"/>
  <c r="HR42"/>
  <c r="HO65"/>
  <c r="HO42"/>
  <c r="HP42" s="1"/>
  <c r="HP38"/>
  <c r="HL65"/>
  <c r="HL42"/>
  <c r="HM42" s="1"/>
  <c r="HM38"/>
  <c r="HI65"/>
  <c r="HI42"/>
  <c r="HJ42" s="1"/>
  <c r="HJ38"/>
  <c r="HC65"/>
  <c r="HD65" s="1"/>
  <c r="HD60"/>
  <c r="HC42"/>
  <c r="HD42" s="1"/>
  <c r="HD38"/>
  <c r="GZ65"/>
  <c r="GZ42"/>
  <c r="HA42" s="1"/>
  <c r="HA38"/>
  <c r="GW65"/>
  <c r="GX65" s="1"/>
  <c r="GX60"/>
  <c r="GW42"/>
  <c r="GX42" s="1"/>
  <c r="GX38"/>
  <c r="GT65"/>
  <c r="GT42"/>
  <c r="GU42" s="1"/>
  <c r="GU38"/>
  <c r="GQ65"/>
  <c r="GQ42"/>
  <c r="GR42" s="1"/>
  <c r="GR38"/>
  <c r="GN65"/>
  <c r="GN42"/>
  <c r="GO42" s="1"/>
  <c r="GO38"/>
  <c r="GK65"/>
  <c r="GK42"/>
  <c r="GL42" s="1"/>
  <c r="GL38"/>
  <c r="GH65"/>
  <c r="GH42"/>
  <c r="GI42" s="1"/>
  <c r="GI38"/>
  <c r="GE65"/>
  <c r="GE42"/>
  <c r="GF42" s="1"/>
  <c r="GF38"/>
  <c r="GB65"/>
  <c r="GB42"/>
  <c r="FY65"/>
  <c r="FY42"/>
  <c r="FV65"/>
  <c r="FV42"/>
  <c r="FS65"/>
  <c r="FS42"/>
  <c r="FP65"/>
  <c r="FP42"/>
  <c r="FQ42" s="1"/>
  <c r="FQ38"/>
  <c r="FM65"/>
  <c r="FM42"/>
  <c r="FN42" s="1"/>
  <c r="FN38"/>
  <c r="FJ65"/>
  <c r="FJ42"/>
  <c r="FK42" s="1"/>
  <c r="FK38"/>
  <c r="FG65"/>
  <c r="FG42"/>
  <c r="FD65"/>
  <c r="FD42"/>
  <c r="FE42" s="1"/>
  <c r="FE38"/>
  <c r="FA65"/>
  <c r="FA42"/>
  <c r="FB42" s="1"/>
  <c r="FB38"/>
  <c r="EX65"/>
  <c r="EX42"/>
  <c r="EY42" s="1"/>
  <c r="EY38"/>
  <c r="EU65"/>
  <c r="EU42"/>
  <c r="EV42" s="1"/>
  <c r="EV38"/>
  <c r="ER65"/>
  <c r="ER42"/>
  <c r="ES42" s="1"/>
  <c r="ES38"/>
  <c r="EO65"/>
  <c r="EO42"/>
  <c r="EP42" s="1"/>
  <c r="EP38"/>
  <c r="EL65"/>
  <c r="EM65" s="1"/>
  <c r="EM60"/>
  <c r="EL42"/>
  <c r="EM42" s="1"/>
  <c r="EM38"/>
  <c r="EI65"/>
  <c r="EI42"/>
  <c r="EF65"/>
  <c r="EG65" s="1"/>
  <c r="EG60"/>
  <c r="EF42"/>
  <c r="EG42" s="1"/>
  <c r="EG38"/>
  <c r="EC65"/>
  <c r="EC42"/>
  <c r="ED42" s="1"/>
  <c r="ED38"/>
  <c r="DZ65"/>
  <c r="DZ42"/>
  <c r="EA42" s="1"/>
  <c r="EA38"/>
  <c r="DW65"/>
  <c r="HF65" s="1"/>
  <c r="DW42"/>
  <c r="HF42" s="1"/>
  <c r="DX38"/>
  <c r="RS26" l="1"/>
  <c r="RY26" s="1"/>
  <c r="SB26" s="1"/>
  <c r="SB58"/>
  <c r="DL42"/>
  <c r="BW42"/>
  <c r="HV38"/>
  <c r="RR24"/>
  <c r="RR34"/>
  <c r="RB34"/>
  <c r="RR41"/>
  <c r="RR64"/>
  <c r="QZ17"/>
  <c r="RB17" s="1"/>
  <c r="PX17"/>
  <c r="PS42"/>
  <c r="PV42" s="1"/>
  <c r="PV38"/>
  <c r="QZ58"/>
  <c r="RB58" s="1"/>
  <c r="PX58"/>
  <c r="PS65"/>
  <c r="PV65" s="1"/>
  <c r="PX65" s="1"/>
  <c r="PV60"/>
  <c r="QT42"/>
  <c r="QW42" s="1"/>
  <c r="QY42" s="1"/>
  <c r="QW38"/>
  <c r="QY38" s="1"/>
  <c r="QT65"/>
  <c r="QW65" s="1"/>
  <c r="QY65" s="1"/>
  <c r="QW60"/>
  <c r="PX42"/>
  <c r="RR58"/>
  <c r="RX58" s="1"/>
  <c r="SA58" s="1"/>
  <c r="SC58" s="1"/>
  <c r="RX15"/>
  <c r="SA15" s="1"/>
  <c r="SC15" s="1"/>
  <c r="RT15"/>
  <c r="RT26"/>
  <c r="RX26"/>
  <c r="SA26" s="1"/>
  <c r="SC26" s="1"/>
  <c r="RU65"/>
  <c r="HG17"/>
  <c r="LZ65"/>
  <c r="RS65"/>
  <c r="RY65" s="1"/>
  <c r="DV42"/>
  <c r="HE42" s="1"/>
  <c r="RT58"/>
  <c r="DV65"/>
  <c r="HE65" s="1"/>
  <c r="BX17"/>
  <c r="SB17" s="1"/>
  <c r="BY15"/>
  <c r="BY58"/>
  <c r="BX60"/>
  <c r="SB60" s="1"/>
  <c r="BR42"/>
  <c r="BS42" s="1"/>
  <c r="BG42"/>
  <c r="BR65"/>
  <c r="BS65" s="1"/>
  <c r="BG65"/>
  <c r="DX42" l="1"/>
  <c r="RR17"/>
  <c r="RX17" s="1"/>
  <c r="SA17" s="1"/>
  <c r="SC17" s="1"/>
  <c r="RZ15"/>
  <c r="RZ26"/>
  <c r="RZ58"/>
  <c r="QZ60"/>
  <c r="RB60" s="1"/>
  <c r="PX60"/>
  <c r="QZ38"/>
  <c r="RB38" s="1"/>
  <c r="PX38"/>
  <c r="RX64"/>
  <c r="SA64" s="1"/>
  <c r="SC64" s="1"/>
  <c r="RT64"/>
  <c r="RX41"/>
  <c r="SA41" s="1"/>
  <c r="SC41" s="1"/>
  <c r="RT41"/>
  <c r="RX34"/>
  <c r="SA34" s="1"/>
  <c r="SC34" s="1"/>
  <c r="RT34"/>
  <c r="RX24"/>
  <c r="SA24" s="1"/>
  <c r="SC24" s="1"/>
  <c r="RT24"/>
  <c r="RR60"/>
  <c r="RX60" s="1"/>
  <c r="SA60" s="1"/>
  <c r="SC60" s="1"/>
  <c r="QZ65"/>
  <c r="RB65" s="1"/>
  <c r="QZ42"/>
  <c r="RB42" s="1"/>
  <c r="RT17"/>
  <c r="HG65"/>
  <c r="RR65"/>
  <c r="RX65" s="1"/>
  <c r="SA65" s="1"/>
  <c r="HG38"/>
  <c r="RR38"/>
  <c r="RX38" s="1"/>
  <c r="SA38" s="1"/>
  <c r="HG60"/>
  <c r="BX65"/>
  <c r="BY65" s="1"/>
  <c r="BY60"/>
  <c r="BX38"/>
  <c r="SB38" s="1"/>
  <c r="SC38" s="1"/>
  <c r="BY17"/>
  <c r="SB65" l="1"/>
  <c r="SC65" s="1"/>
  <c r="RT65"/>
  <c r="RT60"/>
  <c r="RZ64"/>
  <c r="RZ41"/>
  <c r="RZ34"/>
  <c r="RZ24"/>
  <c r="RZ17"/>
  <c r="RZ65"/>
  <c r="RZ60"/>
  <c r="RR42"/>
  <c r="RT38"/>
  <c r="RS42"/>
  <c r="RY42" s="1"/>
  <c r="HG42"/>
  <c r="BX42"/>
  <c r="BY38"/>
  <c r="BY42" l="1"/>
  <c r="SB42"/>
  <c r="RT42"/>
  <c r="RX42"/>
  <c r="SA42" s="1"/>
  <c r="RZ38"/>
  <c r="SC42" l="1"/>
  <c r="RZ42"/>
</calcChain>
</file>

<file path=xl/sharedStrings.xml><?xml version="1.0" encoding="utf-8"?>
<sst xmlns="http://schemas.openxmlformats.org/spreadsheetml/2006/main" count="877" uniqueCount="382">
  <si>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</si>
  <si>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</si>
  <si>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</si>
  <si>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</si>
  <si>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</si>
  <si>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</si>
  <si>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</si>
  <si>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</si>
  <si>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</si>
  <si>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</si>
  <si>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</si>
  <si>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</si>
  <si>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</si>
  <si>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</si>
  <si>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</si>
  <si>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</si>
  <si>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</si>
  <si>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</si>
  <si>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</si>
  <si>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</si>
  <si>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</si>
  <si>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>Költségvetési engedélyezett létszámkeret (fő)</t>
  </si>
  <si>
    <t xml:space="preserve">Támogatásértékű müködési bevétel </t>
  </si>
  <si>
    <t>Közhatalmi bevételek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</si>
  <si>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</si>
  <si>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</si>
  <si>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</si>
  <si>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</si>
  <si>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</si>
  <si>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</si>
  <si>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2011. évi eredeti előirányzat</t>
  </si>
  <si>
    <t>2012. évi előirányzat</t>
  </si>
  <si>
    <t>Index
2012/2011.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</si>
  <si>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</si>
  <si>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</si>
  <si>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</si>
  <si>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</si>
  <si>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</si>
  <si>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</si>
  <si>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</si>
  <si>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</si>
  <si>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</si>
  <si>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</si>
  <si>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</si>
  <si>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</si>
  <si>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</si>
  <si>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</si>
  <si>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</si>
  <si>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</si>
  <si>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</si>
  <si>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</si>
  <si>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</si>
  <si>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</si>
  <si>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</si>
  <si>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</si>
  <si>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Tárgyévi költségvetési bevételek összesen (32+…+36+46+47)</t>
  </si>
  <si>
    <t>Bevételek összesen (48+49+50+52)</t>
  </si>
  <si>
    <t>Mükődési célú pénzeszközátvétel államháztartáson kívülről</t>
  </si>
  <si>
    <t>Felhalmozási és tőkejellegű bevételek
 (pénzügyi befektetések, felhalmozási célú pénzeszközátvétel áht-n kívülről bevételekkel együtt)</t>
  </si>
  <si>
    <t>Befektetések kiadásai</t>
  </si>
  <si>
    <t>Finanszírozási célú pénzügyi műveletek bevételei összesen (51)</t>
  </si>
  <si>
    <t>1101</t>
  </si>
  <si>
    <t>2101</t>
  </si>
  <si>
    <t>Baross Gábor Általános Iskola</t>
  </si>
  <si>
    <t>3101</t>
  </si>
  <si>
    <t>A</t>
  </si>
  <si>
    <t>5101</t>
  </si>
  <si>
    <t>5102</t>
  </si>
  <si>
    <t>Önkormányzati testületek kiadásai</t>
  </si>
  <si>
    <t>5106</t>
  </si>
  <si>
    <t>Informatikai kiadások</t>
  </si>
  <si>
    <t>5199</t>
  </si>
  <si>
    <t>Önkormányzati feladatok személyi juttatásai és járulékai</t>
  </si>
  <si>
    <t>B (5100)</t>
  </si>
  <si>
    <t>5201</t>
  </si>
  <si>
    <t>Parkosítás, zöldövezet gondozása</t>
  </si>
  <si>
    <t>5202</t>
  </si>
  <si>
    <t>Közutak üzemeltetése, fenntartása</t>
  </si>
  <si>
    <t>5203</t>
  </si>
  <si>
    <t>Településtisztasági és közterületi feladatok</t>
  </si>
  <si>
    <t>5204</t>
  </si>
  <si>
    <t>Környezetvédelmi feladatok</t>
  </si>
  <si>
    <t>5205</t>
  </si>
  <si>
    <t>Műszaki hatósági feladatok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</si>
  <si>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</si>
  <si>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</si>
  <si>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</si>
  <si>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</si>
  <si>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</si>
  <si>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</si>
  <si>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</si>
  <si>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</si>
  <si>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Társasházak közös költsége</t>
  </si>
  <si>
    <t>5303</t>
  </si>
  <si>
    <t>Társasházak részére pályázatok költségei</t>
  </si>
  <si>
    <t>5300</t>
  </si>
  <si>
    <t>Önkormányzati lakásgazdálkodási feladatok összesen</t>
  </si>
  <si>
    <t>5401</t>
  </si>
  <si>
    <t>Vagyongazdálkodással kapcsolatos közvetlen kiadások</t>
  </si>
  <si>
    <t>5402</t>
  </si>
  <si>
    <t>Lakáselidegenítéssel kapcsolatos feladatok</t>
  </si>
  <si>
    <t>5403</t>
  </si>
  <si>
    <t>Garay téri Piac üzemeltetése</t>
  </si>
  <si>
    <t>5404</t>
  </si>
  <si>
    <t>Vagyonértékesítéssel kapcsolatos közvetlen kiadások</t>
  </si>
  <si>
    <t>5400</t>
  </si>
  <si>
    <t>Vagyongazdálkodással kapcsolatos feladatok összesen</t>
  </si>
  <si>
    <t>5601</t>
  </si>
  <si>
    <t>Rendszeres szociális pénzbeli ellátások</t>
  </si>
  <si>
    <t>5602</t>
  </si>
  <si>
    <t>Rendszeres gyermekvédelmi pénzbeli ellátások</t>
  </si>
  <si>
    <t>5603</t>
  </si>
  <si>
    <t>Aktív korú személyek ellátása</t>
  </si>
  <si>
    <t>5604</t>
  </si>
  <si>
    <t>Eseti pénzbeli szociális ellátások</t>
  </si>
  <si>
    <t>5605</t>
  </si>
  <si>
    <t>5606</t>
  </si>
  <si>
    <t>Egyéb szociális és gyermekjóléti szolgáltatás</t>
  </si>
  <si>
    <t>5607</t>
  </si>
  <si>
    <t>Közfoglalkoztatás</t>
  </si>
  <si>
    <t>5600</t>
  </si>
  <si>
    <t>Szociális és gyermekvédelmi ellátások, egyéb szociális feladatok összesen</t>
  </si>
  <si>
    <t>5701</t>
  </si>
  <si>
    <t>Oktatási, közművelődési és egyéb feladatok</t>
  </si>
  <si>
    <t>5702</t>
  </si>
  <si>
    <t>Diáksport és egyéb sport feladatok</t>
  </si>
  <si>
    <t>5703</t>
  </si>
  <si>
    <t>Üdülők üzemeltetése</t>
  </si>
  <si>
    <t>5704</t>
  </si>
  <si>
    <t>Sporttelep üzemeltetése</t>
  </si>
  <si>
    <t>5705</t>
  </si>
  <si>
    <t>Erzsébetvárosi televízió műsorszolgáltatás</t>
  </si>
  <si>
    <t>5706</t>
  </si>
  <si>
    <t>Erzsébetvárosi folyóirat, időszaki kiadvány</t>
  </si>
  <si>
    <t>5700</t>
  </si>
  <si>
    <t>Oktatási, közművelődési, diáksport és egyéb feladatok összesen</t>
  </si>
  <si>
    <t>5801</t>
  </si>
  <si>
    <t>Polgárvédelmi feladatok</t>
  </si>
  <si>
    <t>5802</t>
  </si>
  <si>
    <t>Állategészségügyi tevékenység</t>
  </si>
  <si>
    <t>5803</t>
  </si>
  <si>
    <t>Foglalkoztatás egészségügyi ellátások</t>
  </si>
  <si>
    <t>5804</t>
  </si>
  <si>
    <t>Önkormányzat által alapított kitüntetések, díjak</t>
  </si>
  <si>
    <t>5800</t>
  </si>
  <si>
    <t>Hatósági, jogszabályi és egyéb kötelezettségek összesen</t>
  </si>
  <si>
    <t>5901</t>
  </si>
  <si>
    <t>Önkormányzati sajátos bevételekkel összefüggő áfa előirányzat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</si>
  <si>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</si>
  <si>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</si>
  <si>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</si>
  <si>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</si>
  <si>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</si>
  <si>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</si>
  <si>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</si>
  <si>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Ellátási szerződések alapján nyújtott támogatások és egyéb pénzeszközátadások</t>
  </si>
  <si>
    <t>6106</t>
  </si>
  <si>
    <t>Támogatásértékű működési kiadások</t>
  </si>
  <si>
    <t>6107</t>
  </si>
  <si>
    <t>Támogatásértékű felhalmozási kiadások</t>
  </si>
  <si>
    <t>6100</t>
  </si>
  <si>
    <t>Egyéb feladatok összesen</t>
  </si>
  <si>
    <t>6201</t>
  </si>
  <si>
    <t>Irányító szerv alá tartozó költségvetési szervnek folyósított támogatás</t>
  </si>
  <si>
    <t>6202</t>
  </si>
  <si>
    <t>Előző évi pénzmaradvány átadása (támogatásjellegű kiadás)</t>
  </si>
  <si>
    <t>6200</t>
  </si>
  <si>
    <t>Költségvetési szervnek nyújtott támogatás összesen</t>
  </si>
  <si>
    <t>6301</t>
  </si>
  <si>
    <t>Intézményi felújítások</t>
  </si>
  <si>
    <t>6302</t>
  </si>
  <si>
    <t>Útfelújítás</t>
  </si>
  <si>
    <t>6303</t>
  </si>
  <si>
    <t>Lakóház és egyéb épület felújítása</t>
  </si>
  <si>
    <t>6305</t>
  </si>
  <si>
    <t>Parkfelújítás</t>
  </si>
  <si>
    <t>6300</t>
  </si>
  <si>
    <t>Felújítási feladatok összesen</t>
  </si>
  <si>
    <t>6401</t>
  </si>
  <si>
    <t>Intézményi beruházások</t>
  </si>
  <si>
    <t>6403</t>
  </si>
  <si>
    <t>Százház utcai Rekreációs Központ építése</t>
  </si>
  <si>
    <t>6404</t>
  </si>
  <si>
    <t>Önkormányzati beruházások</t>
  </si>
  <si>
    <t>6400</t>
  </si>
  <si>
    <t>Önkormányzati beruházások összesen</t>
  </si>
  <si>
    <t>6501</t>
  </si>
  <si>
    <t>Társasházak felújításához támogatás és kölcsön nyújtása</t>
  </si>
  <si>
    <t>6502</t>
  </si>
  <si>
    <t>Lakás vásárláshoz, építéshez támogatás és kölcsön nyújtása</t>
  </si>
  <si>
    <t>6503</t>
  </si>
  <si>
    <t>6504</t>
  </si>
  <si>
    <t>Egyéb felhalmozási célú pénzeszközátadások, kölcsön nyújtások</t>
  </si>
  <si>
    <t>6500</t>
  </si>
  <si>
    <t>Önkormányzati forrásból finanszírozott lakás célú támogatások, kölcsönök nyújtása, törlesztése összesen</t>
  </si>
  <si>
    <t>6601</t>
  </si>
  <si>
    <t>Hosszú lejáratú hitelek visszafizetése, kamatkiadás</t>
  </si>
  <si>
    <t>6602</t>
  </si>
  <si>
    <t>Rövid lejáratú és likviditási célú hitelek adósságszolgálata</t>
  </si>
  <si>
    <t>6603</t>
  </si>
  <si>
    <t>Kötvények beváltása, kamatkiadás</t>
  </si>
  <si>
    <t>6600</t>
  </si>
  <si>
    <t>Belföldi finanszírozás előirányzatai összesen</t>
  </si>
  <si>
    <t>6701</t>
  </si>
  <si>
    <t>Bolgár Nemzetiségi Önkormányzat</t>
  </si>
  <si>
    <t>6702</t>
  </si>
  <si>
    <t>Görög Nemzetiségi Önkormányzat</t>
  </si>
  <si>
    <t>6703</t>
  </si>
  <si>
    <t>Horvát Nemzetiségi Önkormányzat</t>
  </si>
  <si>
    <t>6704</t>
  </si>
  <si>
    <t>Lengyel Nemzetiségi Önkormányzat</t>
  </si>
  <si>
    <t>6706</t>
  </si>
  <si>
    <t>Örmény Nemzetiségi Önkormányzat</t>
  </si>
  <si>
    <t>6707</t>
  </si>
  <si>
    <t>Cigány Nemzetiségi Önkormányzat</t>
  </si>
  <si>
    <t>6708</t>
  </si>
  <si>
    <t>Román Nemzetiségi Önkormányzat</t>
  </si>
  <si>
    <t>6709</t>
  </si>
  <si>
    <t>Ruszin Nemzetiségi Önkormányzat</t>
  </si>
  <si>
    <t>6710</t>
  </si>
  <si>
    <t>Szerb Nemzetiségi Önkormányzat</t>
  </si>
  <si>
    <t xml:space="preserve">6700 </t>
  </si>
  <si>
    <t>Erzsébetvárosi Nemzetiségi Önkormányzatok előirányzatai összesen</t>
  </si>
  <si>
    <t>6801</t>
  </si>
  <si>
    <t>Pénzügytechnikai elszámolások előirányzatai</t>
  </si>
  <si>
    <t>6802</t>
  </si>
  <si>
    <t>Egyéb pénzügyi műveletek előirányzata</t>
  </si>
  <si>
    <t>6800</t>
  </si>
  <si>
    <t>Pénzügyi műveletek és egyéb pénzügytechnikai elszámolások összesen</t>
  </si>
  <si>
    <t>6901=6900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</si>
  <si>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</si>
  <si>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</si>
  <si>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</si>
  <si>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</si>
  <si>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</si>
  <si>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</si>
  <si>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</si>
  <si>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Polgármesterre átruházott döntési hatáskörű céltartalékok előirányzata összesen</t>
  </si>
  <si>
    <t>7301</t>
  </si>
  <si>
    <t>Központilag kezelt oktatási pályázatok és feladatok</t>
  </si>
  <si>
    <t>7302</t>
  </si>
  <si>
    <t>Központilag kezelt közművelődési pályázatok és feladatok</t>
  </si>
  <si>
    <t>7303</t>
  </si>
  <si>
    <t>Központilag kezelt sport pályázatok és feladatok</t>
  </si>
  <si>
    <t>7304</t>
  </si>
  <si>
    <t>Központilag kezelt szociális és egészségügyi pályázatok és feladatok</t>
  </si>
  <si>
    <t>7305</t>
  </si>
  <si>
    <t>Központilag kezelt kerület-fejlesztési pályázatok és feladatok</t>
  </si>
  <si>
    <t>7306</t>
  </si>
  <si>
    <t>Központilag kezelt környezetvédelmi, közrendvédelmi pályázatok és feladatok</t>
  </si>
  <si>
    <t>7300</t>
  </si>
  <si>
    <t>Bizottságokra átruházott döntési hatáskörű céltartalékok előirányzata összesen</t>
  </si>
  <si>
    <t>7401=7400</t>
  </si>
  <si>
    <t>Központilag kezelt beruházási célú tartalék</t>
  </si>
  <si>
    <t>7501=7500</t>
  </si>
  <si>
    <t>Önkormányzati biztonsági tartalék</t>
  </si>
  <si>
    <t>7601=7600</t>
  </si>
  <si>
    <t>Környzetvédelmi Alap</t>
  </si>
  <si>
    <t>7000</t>
  </si>
  <si>
    <t>Tartalék előirányzat összesen</t>
  </si>
  <si>
    <t>8101</t>
  </si>
  <si>
    <t>8102</t>
  </si>
  <si>
    <t>Felhalmozási és tőkejellegű bevételek</t>
  </si>
  <si>
    <t>8103</t>
  </si>
  <si>
    <t>8104</t>
  </si>
  <si>
    <t>Támogatásértékű bevételek (működési, felújítási és beruházási)</t>
  </si>
  <si>
    <t>8105</t>
  </si>
  <si>
    <t>Pénzeszközátvétel államháztartáson kívülről (működési és felhalmozási)</t>
  </si>
  <si>
    <t>8106</t>
  </si>
  <si>
    <t>Előző évek pénzmaradványának elszámolásával kapcsolatos kiegészítések, visszatérülések</t>
  </si>
  <si>
    <t>8107</t>
  </si>
  <si>
    <t>Támogatási kölcsön visszatérülése államháztartáson kívülről</t>
  </si>
  <si>
    <t>8108</t>
  </si>
  <si>
    <t>Előző évek pénzmaradványának igénybevétele (pénzforgalom nélküli bevétel)</t>
  </si>
  <si>
    <t>8109</t>
  </si>
  <si>
    <t>Hitelfelvétel államháztartáson kívülről</t>
  </si>
  <si>
    <t>8110</t>
  </si>
  <si>
    <t>Rövid lejáratú értékpapírok értékesítése</t>
  </si>
  <si>
    <t>8100=8000</t>
  </si>
  <si>
    <t>Önkormányzati bevételek összesen</t>
  </si>
  <si>
    <t>9107</t>
  </si>
  <si>
    <t>Kultúra utcája pályázat</t>
  </si>
  <si>
    <t>9108</t>
  </si>
  <si>
    <t>Agglomerációs Környezetinformációs-technológiai Rendszer (KMOP-3.3.4/C-2008-0003)</t>
  </si>
  <si>
    <t>9109</t>
  </si>
  <si>
    <t>Érik a Cseresznye … ! TÁMOP pályázat</t>
  </si>
  <si>
    <t>9110</t>
  </si>
  <si>
    <t>Egyenlő esélyű hozzáférés a közszolgáltatásokhoz (Akadálymentesítés) KMOP-4.5.3-10-11</t>
  </si>
  <si>
    <t>9111</t>
  </si>
  <si>
    <t>"A muzsikálás öröme" című programsorozat megvalósítása a Molnár Antal Zeneiskolában TÁMOP-3.2.11/10-1/KMR-2010-0035</t>
  </si>
  <si>
    <t>9112</t>
  </si>
  <si>
    <t>Akadálymentesítés az Erzsébetvárosi Közösségi Házban TÁMOP-1.1.1.</t>
  </si>
  <si>
    <t>9113</t>
  </si>
  <si>
    <t>Esély a szülőknek, lehetőség a gyermekeknek</t>
  </si>
  <si>
    <t>9100</t>
  </si>
  <si>
    <t>Európai Unió által finanszírozott pályázatok összesen</t>
  </si>
  <si>
    <t>9310</t>
  </si>
  <si>
    <t>Kábítószerügyi Egyeztető Fórumok működése (KAB-KEF-10-KA-0024)</t>
  </si>
  <si>
    <t>9311</t>
  </si>
  <si>
    <t>Köztes átmenetek - a drog című drogprevenciós kiállítás (KAB-KEF-10-PP-0013)</t>
  </si>
  <si>
    <t>9313</t>
  </si>
  <si>
    <t>9314</t>
  </si>
  <si>
    <t>9315</t>
  </si>
  <si>
    <t>Univerzális, célzott és javallott kábítószer prevenciós program támogatása (KAB-ME-11-A/B/C)</t>
  </si>
  <si>
    <t>9316</t>
  </si>
  <si>
    <t>Kábítószerügyi Egyeztető Fórumok működési feltételeinek biztosítása, valamint a drogprobléma kezelését célzó helyi stratégiák megvalósításának előmozdítása (KAB-KEF-11/A)</t>
  </si>
  <si>
    <t>9317</t>
  </si>
  <si>
    <t>Kábítószerügyi Egyeztető Fórumok működési feltételeinek biztosítása, valamint a drogprobléma kezelését célzó helyi stratégiák megvalósításának előmozdítása (KAB-KEF-11/B)</t>
  </si>
  <si>
    <t>9318</t>
  </si>
  <si>
    <t>Kábítószerügyi Egyeztető Fórumok működési feltételeinek biztosítása, valamint a drogprobléma kezelését célzó helyi stratégiák megvalósításának előmozdítása (KAB-KEF-11/C)</t>
  </si>
  <si>
    <t>9300</t>
  </si>
  <si>
    <t>Minisztériumok által finanszírozott pályázatok összesen</t>
  </si>
  <si>
    <t>9000</t>
  </si>
  <si>
    <t>Pályázatok előirányzatai összesen</t>
  </si>
  <si>
    <t>Önkormányzat összesen</t>
  </si>
  <si>
    <t>ESZGYI (Erzsébetvárosi Egyesített Szociális és Gyermekjóléti Intézmény) Összesen</t>
  </si>
  <si>
    <t>ERESZ (Erzsébetvárosi Egészségügyi Szolgálat Összesen)</t>
  </si>
  <si>
    <t>Közművelődés összesen</t>
  </si>
  <si>
    <t>Erzsébetvárosi Közösségi Ház</t>
  </si>
  <si>
    <t>Róth Miksa Emlékház és Gyűjtemény</t>
  </si>
  <si>
    <t>Nevelés-oktatás összesen</t>
  </si>
  <si>
    <t>Erzsébetvárosi Nevelési Tanácsadó és Egységes Pedagógiai Szakszolgálat</t>
  </si>
  <si>
    <t>"EPSZK" Erzsébetvárosi Pedagógiai-Szakmai Szolgáltató Intézmény</t>
  </si>
  <si>
    <t xml:space="preserve">"Molnár Antal Zeneiskola" Alapfokú Művészetoktatási Intézmény </t>
  </si>
  <si>
    <t>Óvodai nevelés összesen</t>
  </si>
  <si>
    <t>Csicsergő Óvoda</t>
  </si>
  <si>
    <t>Dob Óvoda</t>
  </si>
  <si>
    <t>Magonc Óvoda</t>
  </si>
  <si>
    <t xml:space="preserve">Bóbita Óvoda </t>
  </si>
  <si>
    <t xml:space="preserve">Brunszvik Teréz Óvoda  </t>
  </si>
  <si>
    <t>Nefelejcs Óvoda</t>
  </si>
  <si>
    <t>Kópévár Óvoda</t>
  </si>
  <si>
    <t>Iskolai oktatás összesen</t>
  </si>
  <si>
    <t xml:space="preserve">Erzsébetvárosi Kéttannyelvű Általános Iskola, Szakiskola és Szakközépiskola </t>
  </si>
  <si>
    <t xml:space="preserve">Alsóerdősori Bárdos Lajos Általános Iskola és Gimnázium </t>
  </si>
  <si>
    <t>2101-42</t>
  </si>
  <si>
    <t>2101-41</t>
  </si>
  <si>
    <t>2101-33</t>
  </si>
  <si>
    <t>2101-32</t>
  </si>
  <si>
    <t>2101-31</t>
  </si>
  <si>
    <t>2101-27</t>
  </si>
  <si>
    <t>2101-26</t>
  </si>
  <si>
    <t>2101-25</t>
  </si>
  <si>
    <t>2101-24</t>
  </si>
  <si>
    <t>2101-23</t>
  </si>
  <si>
    <t>2101-22</t>
  </si>
  <si>
    <t>2101-21</t>
  </si>
  <si>
    <t>2101-11</t>
  </si>
  <si>
    <t>Erzsébetvárosi Közterület - felügyelet</t>
  </si>
  <si>
    <t>Polgármesteri Hivatal működésével kapcsolatos feladatok összesen</t>
  </si>
  <si>
    <t>Kommunális, városüzemeltetési és városgazdálkodási feladatok működési kiadásai összesen</t>
  </si>
  <si>
    <t>1100</t>
  </si>
  <si>
    <t>Nevelési, oktatási és közművelődési ágazat összesen</t>
  </si>
  <si>
    <t>2100</t>
  </si>
  <si>
    <t>Önállóan működő és gazdálkodó, valamint önállóan működő költségvetési szervek összesen</t>
  </si>
  <si>
    <t>Megszűnő feladatok mindösszesen</t>
  </si>
  <si>
    <t xml:space="preserve"> </t>
  </si>
  <si>
    <t>1101-1</t>
  </si>
  <si>
    <t>Szociális és Egészségügyi ágazat MINDÖSSZESEN</t>
  </si>
  <si>
    <t>2101-12</t>
  </si>
  <si>
    <t>Igazgatási apparátus és Polgármesteri Hivatal működési előirányzata</t>
  </si>
  <si>
    <t>Eseti pénzbeli gyermekvédelmi ellátások</t>
  </si>
  <si>
    <t>Dolgozói lakás vásárláshoz, építéshez támogatás és kölcsön nyújtása</t>
  </si>
  <si>
    <t>Gyermek és ifjúsági közösségek, ifjúsági civil szervezetek kompetencia fejlesztő képzéseinek támogatása (IFJ-GY-11-C)</t>
  </si>
  <si>
    <t xml:space="preserve">Gyermek és ifjúsági közösségek, ifjúsági civil szervezetek rendezvényeinek (tábor, ifjúsági program, fesztivál) támogatása (IFJ-GY-11-A) </t>
  </si>
  <si>
    <t>Megszűnő feladatok 4000 címen</t>
  </si>
  <si>
    <t>Megszűnő feladatok 5000 címen</t>
  </si>
  <si>
    <t>Megszűnő feladatok 6000 címen</t>
  </si>
  <si>
    <t>Megszűnő feladatok 9000 címen</t>
  </si>
  <si>
    <t xml:space="preserve">      ebből: Egészségbiztosítási Alaptól átvett pénzeszköz</t>
  </si>
  <si>
    <t>Önkormányzat ágazati feladatok összesen</t>
  </si>
  <si>
    <t>C1</t>
  </si>
  <si>
    <t>Erzsébetváros Önkormányzat összesen</t>
  </si>
  <si>
    <t>C2</t>
  </si>
  <si>
    <t>Erzsébetváros Önkormányzat korrigálva</t>
  </si>
  <si>
    <t>C=C1+C2</t>
  </si>
  <si>
    <t>D=A+B+C</t>
  </si>
  <si>
    <t>5200-5900</t>
  </si>
  <si>
    <t>Költségvetési szerveknek folyósított támogatás miatti korrekció</t>
  </si>
  <si>
    <t>Központilag kezelt pályázati önrész és előfinanszírozás</t>
  </si>
  <si>
    <t xml:space="preserve">"Erzsébet terv" Fejlesztési program </t>
  </si>
  <si>
    <t>Budapest Főváros VII. Kerület Erzsébetváros Önkormányzata
önállóan működő és gazdálkodó intézményei és a Polgármesteri Hivatal 2012. évi tervezett  előirányzatai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</si>
</sst>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#,##0.0"/>
  </numFmts>
  <fonts count="15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303">
    <xf numFmtId="0" fontId="0" fillId="0" borderId="0" xfId="0"/>
    <xf numFmtId="0" fontId="2" fillId="0" borderId="16" xfId="1" applyFont="1" applyFill="1" applyBorder="1" applyAlignment="1">
      <alignment horizontal="left"/>
    </xf>
    <xf numFmtId="3" fontId="4" fillId="0" borderId="9" xfId="1" applyNumberFormat="1" applyFont="1" applyFill="1" applyBorder="1" applyAlignment="1">
      <alignment horizontal="center"/>
    </xf>
    <xf numFmtId="3" fontId="4" fillId="0" borderId="43" xfId="1" applyNumberFormat="1" applyFont="1" applyFill="1" applyBorder="1" applyAlignment="1">
      <alignment horizontal="center"/>
    </xf>
    <xf numFmtId="3" fontId="4" fillId="0" borderId="35" xfId="1" applyNumberFormat="1" applyFont="1" applyFill="1" applyBorder="1" applyAlignment="1">
      <alignment horizontal="center"/>
    </xf>
    <xf numFmtId="3" fontId="4" fillId="0" borderId="34" xfId="1" applyNumberFormat="1" applyFont="1" applyFill="1" applyBorder="1" applyAlignment="1">
      <alignment horizontal="center"/>
    </xf>
    <xf numFmtId="3" fontId="4" fillId="0" borderId="32" xfId="1" applyNumberFormat="1" applyFont="1" applyFill="1" applyBorder="1" applyAlignment="1">
      <alignment horizontal="center"/>
    </xf>
    <xf numFmtId="3" fontId="4" fillId="0" borderId="33" xfId="1" applyNumberFormat="1" applyFont="1" applyFill="1" applyBorder="1" applyAlignment="1">
      <alignment horizontal="center"/>
    </xf>
    <xf numFmtId="3" fontId="4" fillId="0" borderId="49" xfId="1" applyNumberFormat="1" applyFont="1" applyFill="1" applyBorder="1" applyAlignment="1">
      <alignment horizontal="center"/>
    </xf>
    <xf numFmtId="3" fontId="4" fillId="0" borderId="52" xfId="1" applyNumberFormat="1" applyFont="1" applyFill="1" applyBorder="1" applyAlignment="1">
      <alignment horizontal="center"/>
    </xf>
    <xf numFmtId="0" fontId="2" fillId="0" borderId="22" xfId="1" applyFont="1" applyFill="1" applyBorder="1" applyAlignment="1">
      <alignment horizontal="center"/>
    </xf>
    <xf numFmtId="3" fontId="2" fillId="0" borderId="23" xfId="1" applyNumberFormat="1" applyFont="1" applyFill="1" applyBorder="1"/>
    <xf numFmtId="3" fontId="2" fillId="0" borderId="23" xfId="2" applyNumberFormat="1" applyFont="1" applyFill="1" applyBorder="1"/>
    <xf numFmtId="0" fontId="4" fillId="0" borderId="23" xfId="1" applyFont="1" applyFill="1" applyBorder="1"/>
    <xf numFmtId="0" fontId="2" fillId="0" borderId="16" xfId="1" applyFont="1" applyFill="1" applyBorder="1" applyAlignment="1">
      <alignment horizontal="center"/>
    </xf>
    <xf numFmtId="3" fontId="2" fillId="0" borderId="11" xfId="1" applyNumberFormat="1" applyFont="1" applyFill="1" applyBorder="1"/>
    <xf numFmtId="3" fontId="2" fillId="0" borderId="11" xfId="2" applyNumberFormat="1" applyFont="1" applyFill="1" applyBorder="1"/>
    <xf numFmtId="0" fontId="4" fillId="0" borderId="11" xfId="1" applyFont="1" applyFill="1" applyBorder="1"/>
    <xf numFmtId="0" fontId="2" fillId="0" borderId="48" xfId="1" applyFont="1" applyFill="1" applyBorder="1" applyAlignment="1">
      <alignment horizontal="center"/>
    </xf>
    <xf numFmtId="3" fontId="2" fillId="0" borderId="30" xfId="1" applyNumberFormat="1" applyFont="1" applyFill="1" applyBorder="1"/>
    <xf numFmtId="3" fontId="2" fillId="0" borderId="30" xfId="2" applyNumberFormat="1" applyFont="1" applyFill="1" applyBorder="1"/>
    <xf numFmtId="0" fontId="4" fillId="0" borderId="30" xfId="1" applyFont="1" applyFill="1" applyBorder="1"/>
    <xf numFmtId="0" fontId="2" fillId="0" borderId="19" xfId="1" applyFont="1" applyFill="1" applyBorder="1" applyAlignment="1">
      <alignment horizontal="center"/>
    </xf>
    <xf numFmtId="3" fontId="2" fillId="0" borderId="20" xfId="2" applyNumberFormat="1" applyFont="1" applyFill="1" applyBorder="1"/>
    <xf numFmtId="10" fontId="2" fillId="0" borderId="37" xfId="4" applyNumberFormat="1" applyFont="1" applyFill="1" applyBorder="1"/>
    <xf numFmtId="3" fontId="2" fillId="0" borderId="20" xfId="1" applyNumberFormat="1" applyFont="1" applyFill="1" applyBorder="1"/>
    <xf numFmtId="9" fontId="2" fillId="0" borderId="42" xfId="4" applyFont="1" applyFill="1" applyBorder="1"/>
    <xf numFmtId="3" fontId="2" fillId="0" borderId="14" xfId="2" applyNumberFormat="1" applyFont="1" applyFill="1" applyBorder="1"/>
    <xf numFmtId="9" fontId="2" fillId="0" borderId="37" xfId="4" applyFont="1" applyFill="1" applyBorder="1"/>
    <xf numFmtId="0" fontId="4" fillId="0" borderId="20" xfId="1" applyFont="1" applyFill="1" applyBorder="1"/>
    <xf numFmtId="0" fontId="3" fillId="0" borderId="48" xfId="1" applyFont="1" applyFill="1" applyBorder="1" applyAlignment="1">
      <alignment horizontal="center"/>
    </xf>
    <xf numFmtId="3" fontId="3" fillId="0" borderId="30" xfId="1" applyNumberFormat="1" applyFont="1" applyFill="1" applyBorder="1"/>
    <xf numFmtId="10" fontId="2" fillId="0" borderId="17" xfId="4" applyNumberFormat="1" applyFont="1" applyFill="1" applyBorder="1"/>
    <xf numFmtId="9" fontId="2" fillId="0" borderId="58" xfId="4" applyFont="1" applyFill="1" applyBorder="1"/>
    <xf numFmtId="3" fontId="3" fillId="0" borderId="57" xfId="2" applyNumberFormat="1" applyFont="1" applyFill="1" applyBorder="1"/>
    <xf numFmtId="9" fontId="2" fillId="0" borderId="17" xfId="4" applyFont="1" applyFill="1" applyBorder="1"/>
    <xf numFmtId="0" fontId="1" fillId="0" borderId="32" xfId="1" applyFont="1" applyFill="1" applyBorder="1" applyAlignment="1">
      <alignment horizontal="center"/>
    </xf>
    <xf numFmtId="3" fontId="1" fillId="0" borderId="35" xfId="1" applyNumberFormat="1" applyFont="1" applyFill="1" applyBorder="1"/>
    <xf numFmtId="3" fontId="1" fillId="0" borderId="32" xfId="1" applyNumberFormat="1" applyFont="1" applyFill="1" applyBorder="1"/>
    <xf numFmtId="10" fontId="1" fillId="0" borderId="49" xfId="4" applyNumberFormat="1" applyFont="1" applyFill="1" applyBorder="1"/>
    <xf numFmtId="3" fontId="1" fillId="0" borderId="33" xfId="1" applyNumberFormat="1" applyFont="1" applyFill="1" applyBorder="1"/>
    <xf numFmtId="9" fontId="1" fillId="0" borderId="49" xfId="4" applyFont="1" applyFill="1" applyBorder="1"/>
    <xf numFmtId="10" fontId="1" fillId="0" borderId="49" xfId="3" applyNumberFormat="1" applyFont="1" applyFill="1" applyBorder="1"/>
    <xf numFmtId="3" fontId="1" fillId="0" borderId="36" xfId="2" applyNumberFormat="1" applyFont="1" applyFill="1" applyBorder="1"/>
    <xf numFmtId="0" fontId="7" fillId="0" borderId="35" xfId="1" applyFont="1" applyFill="1" applyBorder="1"/>
    <xf numFmtId="10" fontId="2" fillId="0" borderId="54" xfId="4" applyNumberFormat="1" applyFont="1" applyFill="1" applyBorder="1"/>
    <xf numFmtId="9" fontId="2" fillId="0" borderId="55" xfId="4" applyFont="1" applyFill="1" applyBorder="1"/>
    <xf numFmtId="3" fontId="2" fillId="0" borderId="47" xfId="1" applyNumberFormat="1" applyFont="1" applyFill="1" applyBorder="1"/>
    <xf numFmtId="9" fontId="2" fillId="0" borderId="54" xfId="4" applyFont="1" applyFill="1" applyBorder="1"/>
    <xf numFmtId="10" fontId="2" fillId="0" borderId="12" xfId="4" applyNumberFormat="1" applyFont="1" applyFill="1" applyBorder="1"/>
    <xf numFmtId="9" fontId="2" fillId="0" borderId="40" xfId="4" applyFont="1" applyFill="1" applyBorder="1"/>
    <xf numFmtId="3" fontId="2" fillId="0" borderId="10" xfId="1" applyNumberFormat="1" applyFont="1" applyFill="1" applyBorder="1"/>
    <xf numFmtId="9" fontId="2" fillId="0" borderId="12" xfId="4" applyFont="1" applyFill="1" applyBorder="1"/>
    <xf numFmtId="3" fontId="2" fillId="0" borderId="57" xfId="1" applyNumberFormat="1" applyFont="1" applyFill="1" applyBorder="1"/>
    <xf numFmtId="3" fontId="1" fillId="0" borderId="36" xfId="1" applyNumberFormat="1" applyFont="1" applyFill="1" applyBorder="1"/>
    <xf numFmtId="0" fontId="1" fillId="0" borderId="2" xfId="1" applyFont="1" applyFill="1" applyBorder="1" applyAlignment="1">
      <alignment horizontal="center"/>
    </xf>
    <xf numFmtId="3" fontId="1" fillId="0" borderId="5" xfId="1" applyNumberFormat="1" applyFont="1" applyFill="1" applyBorder="1"/>
    <xf numFmtId="3" fontId="1" fillId="0" borderId="2" xfId="1" applyNumberFormat="1" applyFont="1" applyFill="1" applyBorder="1"/>
    <xf numFmtId="10" fontId="1" fillId="0" borderId="18" xfId="4" applyNumberFormat="1" applyFont="1" applyFill="1" applyBorder="1"/>
    <xf numFmtId="9" fontId="1" fillId="0" borderId="18" xfId="4" applyFont="1" applyFill="1" applyBorder="1"/>
    <xf numFmtId="3" fontId="1" fillId="0" borderId="3" xfId="1" applyNumberFormat="1" applyFont="1" applyFill="1" applyBorder="1"/>
    <xf numFmtId="10" fontId="1" fillId="0" borderId="18" xfId="3" applyNumberFormat="1" applyFont="1" applyFill="1" applyBorder="1"/>
    <xf numFmtId="3" fontId="1" fillId="0" borderId="39" xfId="1" applyNumberFormat="1" applyFont="1" applyFill="1" applyBorder="1"/>
    <xf numFmtId="3" fontId="1" fillId="0" borderId="39" xfId="2" applyNumberFormat="1" applyFont="1" applyFill="1" applyBorder="1"/>
    <xf numFmtId="0" fontId="7" fillId="0" borderId="5" xfId="1" applyFont="1" applyFill="1" applyBorder="1"/>
    <xf numFmtId="10" fontId="1" fillId="0" borderId="9" xfId="3" applyNumberFormat="1" applyFont="1" applyFill="1" applyBorder="1"/>
    <xf numFmtId="3" fontId="1" fillId="0" borderId="33" xfId="2" applyNumberFormat="1" applyFont="1" applyFill="1" applyBorder="1"/>
    <xf numFmtId="0" fontId="2" fillId="0" borderId="47" xfId="1" applyFont="1" applyFill="1" applyBorder="1" applyAlignment="1">
      <alignment horizontal="center"/>
    </xf>
    <xf numFmtId="0" fontId="2" fillId="0" borderId="57" xfId="1" applyFont="1" applyFill="1" applyBorder="1" applyAlignment="1">
      <alignment horizontal="center"/>
    </xf>
    <xf numFmtId="0" fontId="1" fillId="0" borderId="38" xfId="1" applyFont="1" applyFill="1" applyBorder="1" applyAlignment="1">
      <alignment horizontal="center"/>
    </xf>
    <xf numFmtId="3" fontId="1" fillId="0" borderId="31" xfId="1" applyNumberFormat="1" applyFont="1" applyFill="1" applyBorder="1"/>
    <xf numFmtId="10" fontId="1" fillId="0" borderId="46" xfId="4" applyNumberFormat="1" applyFont="1" applyFill="1" applyBorder="1"/>
    <xf numFmtId="3" fontId="1" fillId="0" borderId="38" xfId="1" applyNumberFormat="1" applyFont="1" applyFill="1" applyBorder="1"/>
    <xf numFmtId="9" fontId="1" fillId="0" borderId="46" xfId="4" applyFont="1" applyFill="1" applyBorder="1"/>
    <xf numFmtId="10" fontId="1" fillId="0" borderId="46" xfId="3" applyNumberFormat="1" applyFont="1" applyFill="1" applyBorder="1"/>
    <xf numFmtId="3" fontId="1" fillId="0" borderId="45" xfId="2" applyNumberFormat="1" applyFont="1" applyFill="1" applyBorder="1"/>
    <xf numFmtId="0" fontId="7" fillId="0" borderId="1" xfId="1" applyFont="1" applyFill="1" applyBorder="1"/>
    <xf numFmtId="3" fontId="1" fillId="0" borderId="62" xfId="1" applyNumberFormat="1" applyFont="1" applyFill="1" applyBorder="1" applyAlignment="1">
      <alignment vertical="center"/>
    </xf>
    <xf numFmtId="10" fontId="1" fillId="0" borderId="63" xfId="4" applyNumberFormat="1" applyFont="1" applyFill="1" applyBorder="1"/>
    <xf numFmtId="3" fontId="1" fillId="0" borderId="60" xfId="1" applyNumberFormat="1" applyFont="1" applyFill="1" applyBorder="1" applyAlignment="1">
      <alignment vertical="center"/>
    </xf>
    <xf numFmtId="10" fontId="1" fillId="0" borderId="63" xfId="3" applyNumberFormat="1" applyFont="1" applyFill="1" applyBorder="1"/>
    <xf numFmtId="3" fontId="1" fillId="0" borderId="64" xfId="2" applyNumberFormat="1" applyFont="1" applyFill="1" applyBorder="1"/>
    <xf numFmtId="9" fontId="1" fillId="0" borderId="63" xfId="4" applyFont="1" applyFill="1" applyBorder="1"/>
    <xf numFmtId="0" fontId="7" fillId="0" borderId="61" xfId="1" applyFont="1" applyFill="1" applyBorder="1"/>
    <xf numFmtId="3" fontId="1" fillId="0" borderId="8" xfId="1" applyNumberFormat="1" applyFont="1" applyFill="1" applyBorder="1"/>
    <xf numFmtId="10" fontId="1" fillId="0" borderId="15" xfId="4" applyNumberFormat="1" applyFont="1" applyFill="1" applyBorder="1"/>
    <xf numFmtId="3" fontId="1" fillId="0" borderId="21" xfId="1" applyNumberFormat="1" applyFont="1" applyFill="1" applyBorder="1"/>
    <xf numFmtId="9" fontId="1" fillId="0" borderId="15" xfId="4" applyFont="1" applyFill="1" applyBorder="1"/>
    <xf numFmtId="10" fontId="1" fillId="0" borderId="15" xfId="3" applyNumberFormat="1" applyFont="1" applyFill="1" applyBorder="1"/>
    <xf numFmtId="3" fontId="1" fillId="0" borderId="7" xfId="2" applyNumberFormat="1" applyFont="1" applyFill="1" applyBorder="1"/>
    <xf numFmtId="0" fontId="7" fillId="0" borderId="0" xfId="1" applyFont="1" applyFill="1"/>
    <xf numFmtId="3" fontId="2" fillId="0" borderId="10" xfId="2" applyNumberFormat="1" applyFont="1" applyFill="1" applyBorder="1"/>
    <xf numFmtId="0" fontId="3" fillId="0" borderId="16" xfId="1" applyFont="1" applyFill="1" applyBorder="1" applyAlignment="1">
      <alignment horizontal="center"/>
    </xf>
    <xf numFmtId="3" fontId="3" fillId="0" borderId="11" xfId="1" applyNumberFormat="1" applyFont="1" applyFill="1" applyBorder="1"/>
    <xf numFmtId="10" fontId="3" fillId="0" borderId="12" xfId="4" applyNumberFormat="1" applyFont="1" applyFill="1" applyBorder="1"/>
    <xf numFmtId="3" fontId="3" fillId="0" borderId="10" xfId="2" applyNumberFormat="1" applyFont="1" applyFill="1" applyBorder="1"/>
    <xf numFmtId="9" fontId="3" fillId="0" borderId="12" xfId="4" applyFont="1" applyFill="1" applyBorder="1"/>
    <xf numFmtId="3" fontId="2" fillId="0" borderId="57" xfId="2" applyNumberFormat="1" applyFont="1" applyFill="1" applyBorder="1"/>
    <xf numFmtId="3" fontId="1" fillId="0" borderId="41" xfId="1" applyNumberFormat="1" applyFont="1" applyFill="1" applyBorder="1"/>
    <xf numFmtId="10" fontId="1" fillId="0" borderId="4" xfId="3" applyNumberFormat="1" applyFont="1" applyFill="1" applyBorder="1"/>
    <xf numFmtId="0" fontId="2" fillId="0" borderId="21" xfId="1" applyFont="1" applyFill="1" applyBorder="1" applyAlignment="1">
      <alignment horizontal="center"/>
    </xf>
    <xf numFmtId="3" fontId="2" fillId="0" borderId="8" xfId="1" applyNumberFormat="1" applyFont="1" applyFill="1" applyBorder="1"/>
    <xf numFmtId="10" fontId="2" fillId="0" borderId="15" xfId="4" applyNumberFormat="1" applyFont="1" applyFill="1" applyBorder="1"/>
    <xf numFmtId="3" fontId="2" fillId="0" borderId="21" xfId="1" applyNumberFormat="1" applyFont="1" applyFill="1" applyBorder="1"/>
    <xf numFmtId="9" fontId="2" fillId="0" borderId="15" xfId="4" applyFont="1" applyFill="1" applyBorder="1"/>
    <xf numFmtId="10" fontId="2" fillId="0" borderId="15" xfId="3" applyNumberFormat="1" applyFont="1" applyFill="1" applyBorder="1"/>
    <xf numFmtId="3" fontId="2" fillId="0" borderId="7" xfId="2" applyNumberFormat="1" applyFont="1" applyFill="1" applyBorder="1"/>
    <xf numFmtId="3" fontId="2" fillId="0" borderId="8" xfId="2" applyNumberFormat="1" applyFont="1" applyFill="1" applyBorder="1"/>
    <xf numFmtId="0" fontId="4" fillId="0" borderId="0" xfId="1" applyFont="1" applyFill="1"/>
    <xf numFmtId="10" fontId="6" fillId="0" borderId="18" xfId="4" applyNumberFormat="1" applyFont="1" applyFill="1" applyBorder="1"/>
    <xf numFmtId="9" fontId="6" fillId="0" borderId="18" xfId="4" applyFont="1" applyFill="1" applyBorder="1"/>
    <xf numFmtId="10" fontId="6" fillId="0" borderId="4" xfId="3" applyNumberFormat="1" applyFont="1" applyFill="1" applyBorder="1"/>
    <xf numFmtId="10" fontId="6" fillId="0" borderId="18" xfId="3" applyNumberFormat="1" applyFont="1" applyFill="1" applyBorder="1"/>
    <xf numFmtId="3" fontId="1" fillId="0" borderId="23" xfId="1" applyNumberFormat="1" applyFont="1" applyFill="1" applyBorder="1"/>
    <xf numFmtId="3" fontId="6" fillId="0" borderId="23" xfId="1" applyNumberFormat="1" applyFont="1" applyFill="1" applyBorder="1"/>
    <xf numFmtId="3" fontId="1" fillId="0" borderId="23" xfId="2" applyNumberFormat="1" applyFont="1" applyFill="1" applyBorder="1"/>
    <xf numFmtId="0" fontId="7" fillId="0" borderId="23" xfId="1" applyFont="1" applyFill="1" applyBorder="1"/>
    <xf numFmtId="3" fontId="1" fillId="0" borderId="11" xfId="1" applyNumberFormat="1" applyFont="1" applyFill="1" applyBorder="1"/>
    <xf numFmtId="3" fontId="6" fillId="0" borderId="11" xfId="1" applyNumberFormat="1" applyFont="1" applyFill="1" applyBorder="1"/>
    <xf numFmtId="3" fontId="1" fillId="0" borderId="11" xfId="2" applyNumberFormat="1" applyFont="1" applyFill="1" applyBorder="1"/>
    <xf numFmtId="0" fontId="7" fillId="0" borderId="11" xfId="1" applyFont="1" applyFill="1" applyBorder="1"/>
    <xf numFmtId="3" fontId="6" fillId="0" borderId="31" xfId="1" applyNumberFormat="1" applyFont="1" applyFill="1" applyBorder="1"/>
    <xf numFmtId="10" fontId="6" fillId="0" borderId="29" xfId="4" applyNumberFormat="1" applyFont="1" applyFill="1" applyBorder="1"/>
    <xf numFmtId="9" fontId="6" fillId="0" borderId="29" xfId="4" applyFont="1" applyFill="1" applyBorder="1"/>
    <xf numFmtId="10" fontId="6" fillId="0" borderId="29" xfId="3" applyNumberFormat="1" applyFont="1" applyFill="1" applyBorder="1"/>
    <xf numFmtId="3" fontId="1" fillId="0" borderId="26" xfId="1" applyNumberFormat="1" applyFont="1" applyFill="1" applyBorder="1"/>
    <xf numFmtId="10" fontId="1" fillId="0" borderId="28" xfId="4" applyNumberFormat="1" applyFont="1" applyFill="1" applyBorder="1"/>
    <xf numFmtId="3" fontId="1" fillId="0" borderId="25" xfId="1" applyNumberFormat="1" applyFont="1" applyFill="1" applyBorder="1"/>
    <xf numFmtId="3" fontId="1" fillId="0" borderId="50" xfId="1" applyNumberFormat="1" applyFont="1" applyFill="1" applyBorder="1"/>
    <xf numFmtId="10" fontId="1" fillId="0" borderId="28" xfId="3" applyNumberFormat="1" applyFont="1" applyFill="1" applyBorder="1"/>
    <xf numFmtId="10" fontId="1" fillId="0" borderId="24" xfId="3" applyNumberFormat="1" applyFont="1" applyFill="1" applyBorder="1"/>
    <xf numFmtId="3" fontId="1" fillId="0" borderId="56" xfId="2" applyNumberFormat="1" applyFont="1" applyFill="1" applyBorder="1"/>
    <xf numFmtId="9" fontId="1" fillId="0" borderId="28" xfId="4" applyFont="1" applyFill="1" applyBorder="1"/>
    <xf numFmtId="0" fontId="7" fillId="0" borderId="27" xfId="1" applyFont="1" applyFill="1" applyBorder="1"/>
    <xf numFmtId="2" fontId="1" fillId="0" borderId="5" xfId="1" applyNumberFormat="1" applyFont="1" applyFill="1" applyBorder="1"/>
    <xf numFmtId="2" fontId="1" fillId="0" borderId="3" xfId="1" applyNumberFormat="1" applyFont="1" applyFill="1" applyBorder="1"/>
    <xf numFmtId="9" fontId="1" fillId="0" borderId="4" xfId="4" applyFont="1" applyFill="1" applyBorder="1"/>
    <xf numFmtId="2" fontId="1" fillId="0" borderId="2" xfId="1" applyNumberFormat="1" applyFont="1" applyFill="1" applyBorder="1"/>
    <xf numFmtId="2" fontId="1" fillId="0" borderId="4" xfId="3" applyNumberFormat="1" applyFont="1" applyFill="1" applyBorder="1"/>
    <xf numFmtId="2" fontId="1" fillId="0" borderId="39" xfId="2" applyNumberFormat="1" applyFont="1" applyFill="1" applyBorder="1"/>
    <xf numFmtId="2" fontId="1" fillId="0" borderId="3" xfId="2" applyNumberFormat="1" applyFont="1" applyFill="1" applyBorder="1"/>
    <xf numFmtId="3" fontId="1" fillId="0" borderId="3" xfId="2" applyNumberFormat="1" applyFont="1" applyFill="1" applyBorder="1"/>
    <xf numFmtId="2" fontId="1" fillId="0" borderId="4" xfId="4" applyNumberFormat="1" applyFont="1" applyFill="1" applyBorder="1"/>
    <xf numFmtId="164" fontId="1" fillId="0" borderId="39" xfId="2" applyNumberFormat="1" applyFont="1" applyFill="1" applyBorder="1"/>
    <xf numFmtId="2" fontId="1" fillId="0" borderId="5" xfId="4" applyNumberFormat="1" applyFont="1" applyFill="1" applyBorder="1"/>
    <xf numFmtId="2" fontId="7" fillId="0" borderId="5" xfId="1" applyNumberFormat="1" applyFont="1" applyFill="1" applyBorder="1"/>
    <xf numFmtId="44" fontId="4" fillId="0" borderId="0" xfId="5" applyFont="1" applyFill="1"/>
    <xf numFmtId="0" fontId="5" fillId="0" borderId="0" xfId="1" applyFont="1" applyFill="1" applyBorder="1" applyAlignment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right"/>
    </xf>
    <xf numFmtId="10" fontId="4" fillId="0" borderId="0" xfId="1" applyNumberFormat="1" applyFont="1" applyFill="1" applyBorder="1" applyAlignment="1">
      <alignment horizontal="right"/>
    </xf>
    <xf numFmtId="0" fontId="13" fillId="0" borderId="0" xfId="1" applyFont="1" applyFill="1" applyBorder="1" applyAlignment="1">
      <alignment horizontal="right"/>
    </xf>
    <xf numFmtId="10" fontId="4" fillId="0" borderId="0" xfId="1" applyNumberFormat="1" applyFont="1" applyFill="1" applyBorder="1"/>
    <xf numFmtId="0" fontId="4" fillId="0" borderId="5" xfId="1" applyFont="1" applyFill="1" applyBorder="1"/>
    <xf numFmtId="0" fontId="4" fillId="0" borderId="35" xfId="1" applyFont="1" applyFill="1" applyBorder="1"/>
    <xf numFmtId="0" fontId="4" fillId="0" borderId="1" xfId="1" applyFont="1" applyFill="1" applyBorder="1"/>
    <xf numFmtId="0" fontId="4" fillId="0" borderId="21" xfId="1" applyFont="1" applyFill="1" applyBorder="1" applyAlignment="1">
      <alignment horizontal="center"/>
    </xf>
    <xf numFmtId="0" fontId="4" fillId="0" borderId="6" xfId="1" applyFont="1" applyFill="1" applyBorder="1" applyAlignment="1">
      <alignment horizontal="left"/>
    </xf>
    <xf numFmtId="10" fontId="4" fillId="0" borderId="0" xfId="1" applyNumberFormat="1" applyFont="1" applyFill="1"/>
    <xf numFmtId="0" fontId="4" fillId="0" borderId="21" xfId="1" applyFont="1" applyFill="1" applyBorder="1"/>
    <xf numFmtId="0" fontId="4" fillId="0" borderId="6" xfId="1" applyFont="1" applyFill="1" applyBorder="1"/>
    <xf numFmtId="0" fontId="11" fillId="0" borderId="0" xfId="0" applyFont="1" applyFill="1" applyBorder="1" applyAlignment="1">
      <alignment horizontal="center" wrapText="1"/>
    </xf>
    <xf numFmtId="0" fontId="2" fillId="0" borderId="22" xfId="1" applyFont="1" applyFill="1" applyBorder="1" applyAlignment="1">
      <alignment horizontal="left"/>
    </xf>
    <xf numFmtId="0" fontId="2" fillId="0" borderId="16" xfId="1" applyFont="1" applyFill="1" applyBorder="1" applyAlignment="1"/>
    <xf numFmtId="0" fontId="2" fillId="0" borderId="19" xfId="1" applyFont="1" applyFill="1" applyBorder="1" applyAlignment="1">
      <alignment horizontal="left"/>
    </xf>
    <xf numFmtId="0" fontId="3" fillId="0" borderId="48" xfId="1" applyFont="1" applyFill="1" applyBorder="1" applyAlignment="1">
      <alignment horizontal="left"/>
    </xf>
    <xf numFmtId="0" fontId="1" fillId="0" borderId="32" xfId="1" applyFont="1" applyFill="1" applyBorder="1" applyAlignment="1">
      <alignment horizontal="left"/>
    </xf>
    <xf numFmtId="0" fontId="2" fillId="0" borderId="2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48" xfId="1" applyFont="1" applyFill="1" applyBorder="1" applyAlignment="1">
      <alignment horizontal="left"/>
    </xf>
    <xf numFmtId="0" fontId="1" fillId="0" borderId="2" xfId="1" applyFont="1" applyFill="1" applyBorder="1" applyAlignment="1">
      <alignment horizontal="left"/>
    </xf>
    <xf numFmtId="0" fontId="2" fillId="0" borderId="55" xfId="1" applyFont="1" applyFill="1" applyBorder="1" applyAlignment="1"/>
    <xf numFmtId="0" fontId="2" fillId="0" borderId="58" xfId="1" applyFont="1" applyFill="1" applyBorder="1" applyAlignment="1"/>
    <xf numFmtId="0" fontId="1" fillId="0" borderId="38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2" fillId="0" borderId="16" xfId="1" applyFont="1" applyFill="1" applyBorder="1"/>
    <xf numFmtId="0" fontId="2" fillId="0" borderId="48" xfId="1" applyFont="1" applyFill="1" applyBorder="1"/>
    <xf numFmtId="0" fontId="1" fillId="0" borderId="2" xfId="1" applyFont="1" applyFill="1" applyBorder="1" applyAlignment="1">
      <alignment vertical="center" wrapText="1"/>
    </xf>
    <xf numFmtId="0" fontId="2" fillId="0" borderId="21" xfId="1" applyFont="1" applyFill="1" applyBorder="1" applyAlignment="1"/>
    <xf numFmtId="2" fontId="1" fillId="0" borderId="2" xfId="1" applyNumberFormat="1" applyFont="1" applyFill="1" applyBorder="1" applyAlignment="1"/>
    <xf numFmtId="3" fontId="2" fillId="0" borderId="47" xfId="2" applyNumberFormat="1" applyFont="1" applyFill="1" applyBorder="1"/>
    <xf numFmtId="3" fontId="1" fillId="0" borderId="47" xfId="1" applyNumberFormat="1" applyFont="1" applyFill="1" applyBorder="1"/>
    <xf numFmtId="10" fontId="6" fillId="0" borderId="54" xfId="4" applyNumberFormat="1" applyFont="1" applyFill="1" applyBorder="1"/>
    <xf numFmtId="3" fontId="1" fillId="0" borderId="10" xfId="1" applyNumberFormat="1" applyFont="1" applyFill="1" applyBorder="1"/>
    <xf numFmtId="10" fontId="6" fillId="0" borderId="12" xfId="4" applyNumberFormat="1" applyFont="1" applyFill="1" applyBorder="1"/>
    <xf numFmtId="10" fontId="2" fillId="0" borderId="55" xfId="4" applyNumberFormat="1" applyFont="1" applyFill="1" applyBorder="1"/>
    <xf numFmtId="10" fontId="2" fillId="0" borderId="40" xfId="4" applyNumberFormat="1" applyFont="1" applyFill="1" applyBorder="1"/>
    <xf numFmtId="10" fontId="2" fillId="0" borderId="58" xfId="4" applyNumberFormat="1" applyFont="1" applyFill="1" applyBorder="1"/>
    <xf numFmtId="10" fontId="2" fillId="0" borderId="42" xfId="4" applyNumberFormat="1" applyFont="1" applyFill="1" applyBorder="1"/>
    <xf numFmtId="10" fontId="1" fillId="0" borderId="52" xfId="4" applyNumberFormat="1" applyFont="1" applyFill="1" applyBorder="1"/>
    <xf numFmtId="10" fontId="1" fillId="0" borderId="41" xfId="4" applyNumberFormat="1" applyFont="1" applyFill="1" applyBorder="1"/>
    <xf numFmtId="10" fontId="1" fillId="0" borderId="53" xfId="4" applyNumberFormat="1" applyFont="1" applyFill="1" applyBorder="1"/>
    <xf numFmtId="10" fontId="1" fillId="0" borderId="65" xfId="4" applyNumberFormat="1" applyFont="1" applyFill="1" applyBorder="1"/>
    <xf numFmtId="10" fontId="1" fillId="0" borderId="0" xfId="4" applyNumberFormat="1" applyFont="1" applyFill="1" applyBorder="1"/>
    <xf numFmtId="10" fontId="3" fillId="0" borderId="40" xfId="4" applyNumberFormat="1" applyFont="1" applyFill="1" applyBorder="1"/>
    <xf numFmtId="10" fontId="2" fillId="0" borderId="0" xfId="4" applyNumberFormat="1" applyFont="1" applyFill="1" applyBorder="1"/>
    <xf numFmtId="10" fontId="6" fillId="0" borderId="41" xfId="4" applyNumberFormat="1" applyFont="1" applyFill="1" applyBorder="1"/>
    <xf numFmtId="10" fontId="6" fillId="0" borderId="55" xfId="4" applyNumberFormat="1" applyFont="1" applyFill="1" applyBorder="1"/>
    <xf numFmtId="10" fontId="6" fillId="0" borderId="40" xfId="4" applyNumberFormat="1" applyFont="1" applyFill="1" applyBorder="1"/>
    <xf numFmtId="10" fontId="6" fillId="0" borderId="1" xfId="4" applyNumberFormat="1" applyFont="1" applyFill="1" applyBorder="1"/>
    <xf numFmtId="10" fontId="1" fillId="0" borderId="50" xfId="4" applyNumberFormat="1" applyFont="1" applyFill="1" applyBorder="1"/>
    <xf numFmtId="9" fontId="1" fillId="0" borderId="5" xfId="4" applyFont="1" applyFill="1" applyBorder="1"/>
    <xf numFmtId="9" fontId="6" fillId="0" borderId="54" xfId="4" applyFont="1" applyFill="1" applyBorder="1"/>
    <xf numFmtId="9" fontId="6" fillId="0" borderId="12" xfId="4" applyFont="1" applyFill="1" applyBorder="1"/>
    <xf numFmtId="3" fontId="4" fillId="0" borderId="36" xfId="1" applyNumberFormat="1" applyFont="1" applyFill="1" applyBorder="1" applyAlignment="1">
      <alignment horizontal="center"/>
    </xf>
    <xf numFmtId="10" fontId="2" fillId="0" borderId="54" xfId="3" applyNumberFormat="1" applyFont="1" applyFill="1" applyBorder="1"/>
    <xf numFmtId="10" fontId="2" fillId="0" borderId="12" xfId="3" applyNumberFormat="1" applyFont="1" applyFill="1" applyBorder="1"/>
    <xf numFmtId="10" fontId="2" fillId="0" borderId="17" xfId="3" applyNumberFormat="1" applyFont="1" applyFill="1" applyBorder="1"/>
    <xf numFmtId="10" fontId="2" fillId="0" borderId="37" xfId="3" applyNumberFormat="1" applyFont="1" applyFill="1" applyBorder="1"/>
    <xf numFmtId="10" fontId="2" fillId="0" borderId="54" xfId="2" applyNumberFormat="1" applyFont="1" applyFill="1" applyBorder="1"/>
    <xf numFmtId="10" fontId="2" fillId="0" borderId="12" xfId="2" applyNumberFormat="1" applyFont="1" applyFill="1" applyBorder="1"/>
    <xf numFmtId="10" fontId="3" fillId="0" borderId="12" xfId="2" applyNumberFormat="1" applyFont="1" applyFill="1" applyBorder="1"/>
    <xf numFmtId="10" fontId="2" fillId="0" borderId="17" xfId="2" applyNumberFormat="1" applyFont="1" applyFill="1" applyBorder="1"/>
    <xf numFmtId="10" fontId="6" fillId="0" borderId="54" xfId="3" applyNumberFormat="1" applyFont="1" applyFill="1" applyBorder="1"/>
    <xf numFmtId="10" fontId="6" fillId="0" borderId="12" xfId="3" applyNumberFormat="1" applyFont="1" applyFill="1" applyBorder="1"/>
    <xf numFmtId="3" fontId="1" fillId="0" borderId="34" xfId="1" applyNumberFormat="1" applyFont="1" applyFill="1" applyBorder="1"/>
    <xf numFmtId="3" fontId="1" fillId="0" borderId="47" xfId="2" applyNumberFormat="1" applyFont="1" applyFill="1" applyBorder="1"/>
    <xf numFmtId="3" fontId="1" fillId="0" borderId="10" xfId="2" applyNumberFormat="1" applyFont="1" applyFill="1" applyBorder="1"/>
    <xf numFmtId="0" fontId="4" fillId="0" borderId="51" xfId="1" applyFont="1" applyFill="1" applyBorder="1"/>
    <xf numFmtId="0" fontId="4" fillId="0" borderId="13" xfId="1" applyFont="1" applyFill="1" applyBorder="1"/>
    <xf numFmtId="0" fontId="4" fillId="0" borderId="44" xfId="1" applyFont="1" applyFill="1" applyBorder="1"/>
    <xf numFmtId="0" fontId="4" fillId="0" borderId="59" xfId="1" applyFont="1" applyFill="1" applyBorder="1"/>
    <xf numFmtId="0" fontId="7" fillId="0" borderId="51" xfId="1" applyFont="1" applyFill="1" applyBorder="1"/>
    <xf numFmtId="0" fontId="7" fillId="0" borderId="13" xfId="1" applyFont="1" applyFill="1" applyBorder="1"/>
    <xf numFmtId="3" fontId="8" fillId="0" borderId="0" xfId="1" applyNumberFormat="1" applyFont="1" applyFill="1" applyBorder="1"/>
    <xf numFmtId="0" fontId="4" fillId="0" borderId="55" xfId="1" applyFont="1" applyFill="1" applyBorder="1"/>
    <xf numFmtId="0" fontId="8" fillId="0" borderId="0" xfId="1" applyFont="1" applyFill="1" applyBorder="1"/>
    <xf numFmtId="10" fontId="8" fillId="0" borderId="0" xfId="1" applyNumberFormat="1" applyFont="1" applyFill="1" applyBorder="1"/>
    <xf numFmtId="0" fontId="9" fillId="0" borderId="0" xfId="1" applyFont="1" applyFill="1" applyBorder="1"/>
    <xf numFmtId="3" fontId="9" fillId="0" borderId="0" xfId="1" applyNumberFormat="1" applyFont="1" applyFill="1" applyBorder="1"/>
    <xf numFmtId="10" fontId="9" fillId="0" borderId="0" xfId="1" applyNumberFormat="1" applyFont="1" applyFill="1" applyBorder="1"/>
    <xf numFmtId="3" fontId="2" fillId="0" borderId="66" xfId="1" applyNumberFormat="1" applyFont="1" applyFill="1" applyBorder="1"/>
    <xf numFmtId="3" fontId="2" fillId="0" borderId="68" xfId="1" applyNumberFormat="1" applyFont="1" applyFill="1" applyBorder="1"/>
    <xf numFmtId="10" fontId="2" fillId="0" borderId="67" xfId="4" applyNumberFormat="1" applyFont="1" applyFill="1" applyBorder="1"/>
    <xf numFmtId="10" fontId="2" fillId="0" borderId="69" xfId="4" applyNumberFormat="1" applyFont="1" applyFill="1" applyBorder="1"/>
    <xf numFmtId="9" fontId="2" fillId="0" borderId="69" xfId="4" applyFont="1" applyFill="1" applyBorder="1"/>
    <xf numFmtId="10" fontId="2" fillId="0" borderId="69" xfId="3" applyNumberFormat="1" applyFont="1" applyFill="1" applyBorder="1"/>
    <xf numFmtId="3" fontId="2" fillId="0" borderId="70" xfId="2" applyNumberFormat="1" applyFont="1" applyFill="1" applyBorder="1"/>
    <xf numFmtId="3" fontId="2" fillId="0" borderId="71" xfId="1" applyNumberFormat="1" applyFont="1" applyFill="1" applyBorder="1"/>
    <xf numFmtId="9" fontId="2" fillId="0" borderId="72" xfId="4" applyFont="1" applyFill="1" applyBorder="1"/>
    <xf numFmtId="0" fontId="4" fillId="0" borderId="67" xfId="1" applyFont="1" applyFill="1" applyBorder="1"/>
    <xf numFmtId="3" fontId="4" fillId="0" borderId="2" xfId="1" applyNumberFormat="1" applyFont="1" applyFill="1" applyBorder="1" applyAlignment="1">
      <alignment horizontal="center"/>
    </xf>
    <xf numFmtId="3" fontId="4" fillId="0" borderId="3" xfId="1" applyNumberFormat="1" applyFont="1" applyFill="1" applyBorder="1" applyAlignment="1">
      <alignment horizontal="center"/>
    </xf>
    <xf numFmtId="3" fontId="4" fillId="0" borderId="18" xfId="1" applyNumberFormat="1" applyFont="1" applyFill="1" applyBorder="1" applyAlignment="1">
      <alignment horizontal="center"/>
    </xf>
    <xf numFmtId="3" fontId="4" fillId="0" borderId="41" xfId="1" applyNumberFormat="1" applyFont="1" applyFill="1" applyBorder="1" applyAlignment="1">
      <alignment horizontal="center"/>
    </xf>
    <xf numFmtId="3" fontId="4" fillId="0" borderId="39" xfId="1" applyNumberFormat="1" applyFont="1" applyFill="1" applyBorder="1" applyAlignment="1">
      <alignment horizontal="center"/>
    </xf>
    <xf numFmtId="3" fontId="11" fillId="0" borderId="0" xfId="0" applyNumberFormat="1" applyFont="1" applyFill="1" applyBorder="1" applyAlignment="1">
      <alignment horizontal="center" wrapText="1"/>
    </xf>
    <xf numFmtId="3" fontId="2" fillId="0" borderId="51" xfId="2" applyNumberFormat="1" applyFont="1" applyFill="1" applyBorder="1"/>
    <xf numFmtId="3" fontId="2" fillId="0" borderId="13" xfId="2" applyNumberFormat="1" applyFont="1" applyFill="1" applyBorder="1"/>
    <xf numFmtId="3" fontId="2" fillId="0" borderId="59" xfId="2" applyNumberFormat="1" applyFont="1" applyFill="1" applyBorder="1"/>
    <xf numFmtId="3" fontId="3" fillId="0" borderId="44" xfId="2" applyNumberFormat="1" applyFont="1" applyFill="1" applyBorder="1"/>
    <xf numFmtId="9" fontId="1" fillId="0" borderId="73" xfId="4" applyFont="1" applyFill="1" applyBorder="1"/>
    <xf numFmtId="0" fontId="1" fillId="0" borderId="32" xfId="1" applyFont="1" applyFill="1" applyBorder="1" applyAlignment="1">
      <alignment horizontal="center" vertical="center"/>
    </xf>
    <xf numFmtId="4" fontId="1" fillId="0" borderId="39" xfId="2" applyNumberFormat="1" applyFont="1" applyFill="1" applyBorder="1"/>
    <xf numFmtId="0" fontId="2" fillId="0" borderId="16" xfId="1" applyFont="1" applyFill="1" applyBorder="1" applyAlignment="1">
      <alignment horizontal="left" vertical="center"/>
    </xf>
    <xf numFmtId="0" fontId="1" fillId="0" borderId="55" xfId="1" applyFont="1" applyFill="1" applyBorder="1" applyAlignment="1">
      <alignment vertical="center" wrapText="1"/>
    </xf>
    <xf numFmtId="0" fontId="1" fillId="0" borderId="32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center" vertical="center"/>
    </xf>
    <xf numFmtId="0" fontId="1" fillId="0" borderId="47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2" fillId="0" borderId="66" xfId="1" applyFont="1" applyFill="1" applyBorder="1" applyAlignment="1">
      <alignment horizontal="center"/>
    </xf>
    <xf numFmtId="0" fontId="2" fillId="0" borderId="67" xfId="1" applyFont="1" applyFill="1" applyBorder="1" applyAlignment="1">
      <alignment horizontal="center"/>
    </xf>
    <xf numFmtId="0" fontId="1" fillId="0" borderId="25" xfId="1" applyFont="1" applyFill="1" applyBorder="1" applyAlignment="1">
      <alignment horizontal="center"/>
    </xf>
    <xf numFmtId="0" fontId="1" fillId="0" borderId="27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0" fontId="1" fillId="0" borderId="32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38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21" xfId="1" applyFont="1" applyFill="1" applyBorder="1" applyAlignment="1">
      <alignment horizontal="center" vertical="center"/>
    </xf>
    <xf numFmtId="0" fontId="1" fillId="0" borderId="38" xfId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/>
    </xf>
    <xf numFmtId="49" fontId="1" fillId="0" borderId="5" xfId="1" applyNumberFormat="1" applyFont="1" applyFill="1" applyBorder="1" applyAlignment="1">
      <alignment horizontal="center" vertical="center"/>
    </xf>
    <xf numFmtId="0" fontId="1" fillId="0" borderId="33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center" vertical="center" wrapText="1"/>
    </xf>
    <xf numFmtId="0" fontId="1" fillId="0" borderId="35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/>
    </xf>
    <xf numFmtId="0" fontId="1" fillId="0" borderId="35" xfId="1" applyFont="1" applyFill="1" applyBorder="1" applyAlignment="1">
      <alignment horizontal="center"/>
    </xf>
    <xf numFmtId="0" fontId="1" fillId="0" borderId="60" xfId="1" applyFont="1" applyFill="1" applyBorder="1" applyAlignment="1">
      <alignment horizontal="center" vertical="center"/>
    </xf>
    <xf numFmtId="0" fontId="1" fillId="0" borderId="61" xfId="1" applyFont="1" applyFill="1" applyBorder="1" applyAlignment="1">
      <alignment horizontal="center" vertical="center"/>
    </xf>
    <xf numFmtId="0" fontId="1" fillId="0" borderId="36" xfId="2" applyFont="1" applyFill="1" applyBorder="1" applyAlignment="1">
      <alignment horizontal="center" vertical="center" wrapText="1"/>
    </xf>
    <xf numFmtId="0" fontId="1" fillId="0" borderId="45" xfId="2" applyFont="1" applyFill="1" applyBorder="1" applyAlignment="1">
      <alignment horizontal="center" vertical="center" wrapText="1"/>
    </xf>
    <xf numFmtId="10" fontId="1" fillId="0" borderId="52" xfId="2" applyNumberFormat="1" applyFont="1" applyFill="1" applyBorder="1" applyAlignment="1">
      <alignment horizontal="center" vertical="center" wrapText="1"/>
    </xf>
    <xf numFmtId="10" fontId="1" fillId="0" borderId="53" xfId="2" applyNumberFormat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wrapText="1"/>
    </xf>
    <xf numFmtId="0" fontId="2" fillId="0" borderId="9" xfId="1" applyFont="1" applyFill="1" applyBorder="1" applyAlignment="1">
      <alignment wrapText="1"/>
    </xf>
    <xf numFmtId="0" fontId="2" fillId="0" borderId="38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29" xfId="1" applyFont="1" applyFill="1" applyBorder="1" applyAlignment="1">
      <alignment wrapText="1"/>
    </xf>
    <xf numFmtId="49" fontId="1" fillId="0" borderId="4" xfId="1" applyNumberFormat="1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 wrapText="1"/>
    </xf>
    <xf numFmtId="0" fontId="1" fillId="0" borderId="29" xfId="1" applyFont="1" applyFill="1" applyBorder="1" applyAlignment="1">
      <alignment horizontal="center" vertical="center" wrapText="1"/>
    </xf>
    <xf numFmtId="10" fontId="1" fillId="0" borderId="9" xfId="2" applyNumberFormat="1" applyFont="1" applyFill="1" applyBorder="1" applyAlignment="1">
      <alignment horizontal="center" vertical="center" wrapText="1"/>
    </xf>
    <xf numFmtId="10" fontId="1" fillId="0" borderId="29" xfId="2" applyNumberFormat="1" applyFont="1" applyFill="1" applyBorder="1" applyAlignment="1">
      <alignment horizontal="center" vertical="center" wrapText="1"/>
    </xf>
    <xf numFmtId="10" fontId="1" fillId="0" borderId="49" xfId="2" applyNumberFormat="1" applyFont="1" applyFill="1" applyBorder="1" applyAlignment="1">
      <alignment horizontal="center" vertical="center" wrapText="1"/>
    </xf>
    <xf numFmtId="10" fontId="1" fillId="0" borderId="46" xfId="2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wrapText="1"/>
    </xf>
    <xf numFmtId="49" fontId="1" fillId="0" borderId="2" xfId="1" applyNumberFormat="1" applyFont="1" applyFill="1" applyBorder="1" applyAlignment="1">
      <alignment horizontal="center"/>
    </xf>
  </cellXfs>
  <cellStyles count="6">
    <cellStyle name="Normál" xfId="0" builtinId="0"/>
    <cellStyle name="Normál 2" xfId="1"/>
    <cellStyle name="Normál_részb._önáll._Címrend_2006_Gabor" xfId="2"/>
    <cellStyle name="Pénznem" xfId="5" builtinId="4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G276"/>
  <sheetViews>
    <sheetView tabSelected="1" view="pageBreakPreview" zoomScale="70" zoomScaleNormal="70" zoomScaleSheetLayoutView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2" sqref="C2:N3"/>
    </sheetView>
  </sheetViews>
  <sheetFormatPr defaultColWidth="14.42578125" defaultRowHeight="12.75"/>
  <cols>
    <col min="1" max="1" width="11.85546875" style="160" bestFit="1" customWidth="1"/>
    <col min="2" max="2" width="95.5703125" style="161" customWidth="1"/>
    <col min="3" max="4" width="16.7109375" style="108" customWidth="1"/>
    <col min="5" max="11" width="16.7109375" style="159" customWidth="1"/>
    <col min="12" max="13" width="16.7109375" style="108" customWidth="1"/>
    <col min="14" max="14" width="16.7109375" style="159" customWidth="1"/>
    <col min="15" max="16" width="16.7109375" style="108" customWidth="1"/>
    <col min="17" max="17" width="16.7109375" style="159" customWidth="1"/>
    <col min="18" max="19" width="16.7109375" style="108" customWidth="1"/>
    <col min="20" max="20" width="16.7109375" style="159" customWidth="1"/>
    <col min="21" max="25" width="16.7109375" style="108" customWidth="1"/>
    <col min="26" max="26" width="16.7109375" style="159" customWidth="1"/>
    <col min="27" max="28" width="16.7109375" style="108" customWidth="1"/>
    <col min="29" max="29" width="16.7109375" style="159" customWidth="1"/>
    <col min="30" max="31" width="16.7109375" style="108" customWidth="1"/>
    <col min="32" max="32" width="16.7109375" style="159" customWidth="1"/>
    <col min="33" max="34" width="16.7109375" style="108" customWidth="1"/>
    <col min="35" max="35" width="16.7109375" style="159" customWidth="1"/>
    <col min="36" max="37" width="16.7109375" style="108" customWidth="1"/>
    <col min="38" max="38" width="16.7109375" style="159" customWidth="1"/>
    <col min="39" max="40" width="16.7109375" style="108" customWidth="1"/>
    <col min="41" max="41" width="16.7109375" style="159" customWidth="1"/>
    <col min="42" max="43" width="16.7109375" style="108" customWidth="1"/>
    <col min="44" max="44" width="16.7109375" style="159" customWidth="1"/>
    <col min="45" max="46" width="16.7109375" style="108" customWidth="1"/>
    <col min="47" max="47" width="16.7109375" style="159" customWidth="1"/>
    <col min="48" max="49" width="16.7109375" style="108" customWidth="1"/>
    <col min="50" max="50" width="16.7109375" style="159" customWidth="1"/>
    <col min="51" max="52" width="16.7109375" style="108" customWidth="1"/>
    <col min="53" max="53" width="16.7109375" style="159" customWidth="1"/>
    <col min="54" max="55" width="16.7109375" style="108" customWidth="1"/>
    <col min="56" max="56" width="16.7109375" style="159" customWidth="1"/>
    <col min="57" max="58" width="16.7109375" style="108" customWidth="1"/>
    <col min="59" max="59" width="16.7109375" style="159" customWidth="1"/>
    <col min="60" max="61" width="16.7109375" style="108" customWidth="1"/>
    <col min="62" max="62" width="16.7109375" style="159" customWidth="1"/>
    <col min="63" max="64" width="16.7109375" style="108" customWidth="1"/>
    <col min="65" max="65" width="16.7109375" style="159" customWidth="1"/>
    <col min="66" max="67" width="16.7109375" style="108" customWidth="1"/>
    <col min="68" max="68" width="16.7109375" style="159" customWidth="1"/>
    <col min="69" max="70" width="16.7109375" style="108" customWidth="1"/>
    <col min="71" max="77" width="16.7109375" style="159" customWidth="1"/>
    <col min="78" max="79" width="16.7109375" style="108" customWidth="1"/>
    <col min="80" max="125" width="16.7109375" style="159" customWidth="1"/>
    <col min="126" max="127" width="16.7109375" style="108" customWidth="1"/>
    <col min="128" max="128" width="16.7109375" style="159" customWidth="1"/>
    <col min="129" max="130" width="16.7109375" style="108" customWidth="1"/>
    <col min="131" max="131" width="16.7109375" style="159" customWidth="1"/>
    <col min="132" max="133" width="16.7109375" style="108" customWidth="1"/>
    <col min="134" max="134" width="16.7109375" style="159" customWidth="1"/>
    <col min="135" max="136" width="16.7109375" style="108" customWidth="1"/>
    <col min="137" max="137" width="16.7109375" style="159" customWidth="1"/>
    <col min="138" max="139" width="16.7109375" style="108" customWidth="1"/>
    <col min="140" max="140" width="16.7109375" style="159" customWidth="1"/>
    <col min="141" max="142" width="16.7109375" style="108" customWidth="1"/>
    <col min="143" max="143" width="16.7109375" style="159" customWidth="1"/>
    <col min="144" max="145" width="16.7109375" style="108" customWidth="1"/>
    <col min="146" max="146" width="16.7109375" style="159" customWidth="1"/>
    <col min="147" max="148" width="16.7109375" style="108" customWidth="1"/>
    <col min="149" max="149" width="16.7109375" style="159" customWidth="1"/>
    <col min="150" max="151" width="16.7109375" style="108" customWidth="1"/>
    <col min="152" max="152" width="16.7109375" style="159" customWidth="1"/>
    <col min="153" max="154" width="16.7109375" style="108" customWidth="1"/>
    <col min="155" max="155" width="16.7109375" style="159" customWidth="1"/>
    <col min="156" max="157" width="16.7109375" style="108" customWidth="1"/>
    <col min="158" max="158" width="16.7109375" style="159" customWidth="1"/>
    <col min="159" max="160" width="16.7109375" style="108" customWidth="1"/>
    <col min="161" max="161" width="16.7109375" style="159" customWidth="1"/>
    <col min="162" max="163" width="16.7109375" style="108" customWidth="1"/>
    <col min="164" max="164" width="16.7109375" style="159" customWidth="1"/>
    <col min="165" max="166" width="16.7109375" style="108" customWidth="1"/>
    <col min="167" max="167" width="16.7109375" style="159" customWidth="1"/>
    <col min="168" max="169" width="16.7109375" style="108" customWidth="1"/>
    <col min="170" max="170" width="16.7109375" style="159" customWidth="1"/>
    <col min="171" max="172" width="16.7109375" style="108" customWidth="1"/>
    <col min="173" max="173" width="16.7109375" style="159" customWidth="1"/>
    <col min="174" max="175" width="16.7109375" style="108" customWidth="1"/>
    <col min="176" max="176" width="16.7109375" style="159" customWidth="1"/>
    <col min="177" max="178" width="16.7109375" style="108" customWidth="1"/>
    <col min="179" max="179" width="16.7109375" style="159" customWidth="1"/>
    <col min="180" max="181" width="16.7109375" style="108" customWidth="1"/>
    <col min="182" max="182" width="16.7109375" style="159" customWidth="1"/>
    <col min="183" max="184" width="16.7109375" style="108" customWidth="1"/>
    <col min="185" max="185" width="16.7109375" style="159" customWidth="1"/>
    <col min="186" max="187" width="16.7109375" style="108" customWidth="1"/>
    <col min="188" max="188" width="16.7109375" style="159" customWidth="1"/>
    <col min="189" max="190" width="16.7109375" style="108" customWidth="1"/>
    <col min="191" max="191" width="16.7109375" style="159" customWidth="1"/>
    <col min="192" max="193" width="16.7109375" style="108" customWidth="1"/>
    <col min="194" max="194" width="16.7109375" style="159" customWidth="1"/>
    <col min="195" max="196" width="16.7109375" style="108" customWidth="1"/>
    <col min="197" max="197" width="16.7109375" style="159" customWidth="1"/>
    <col min="198" max="199" width="16.7109375" style="108" customWidth="1"/>
    <col min="200" max="200" width="16.7109375" style="159" customWidth="1"/>
    <col min="201" max="202" width="16.7109375" style="108" customWidth="1"/>
    <col min="203" max="203" width="16.7109375" style="159" customWidth="1"/>
    <col min="204" max="205" width="16.7109375" style="108" customWidth="1"/>
    <col min="206" max="206" width="16.7109375" style="159" customWidth="1"/>
    <col min="207" max="208" width="16.7109375" style="108" customWidth="1"/>
    <col min="209" max="209" width="16.7109375" style="159" customWidth="1"/>
    <col min="210" max="211" width="16.7109375" style="108" customWidth="1"/>
    <col min="212" max="212" width="16.7109375" style="159" customWidth="1"/>
    <col min="213" max="214" width="16.7109375" style="108" customWidth="1"/>
    <col min="215" max="215" width="16.7109375" style="159" customWidth="1"/>
    <col min="216" max="217" width="16.7109375" style="108" customWidth="1"/>
    <col min="218" max="218" width="16.7109375" style="159" customWidth="1"/>
    <col min="219" max="220" width="16.7109375" style="108" customWidth="1"/>
    <col min="221" max="221" width="16.7109375" style="159" customWidth="1"/>
    <col min="222" max="223" width="16.7109375" style="108" customWidth="1"/>
    <col min="224" max="224" width="16.7109375" style="159" customWidth="1"/>
    <col min="225" max="226" width="16.7109375" style="108" customWidth="1"/>
    <col min="227" max="227" width="16.7109375" style="159" customWidth="1"/>
    <col min="228" max="229" width="16.7109375" style="108" customWidth="1"/>
    <col min="230" max="230" width="16.7109375" style="159" customWidth="1"/>
    <col min="231" max="232" width="16.7109375" style="108" customWidth="1"/>
    <col min="233" max="233" width="16.7109375" style="159" customWidth="1"/>
    <col min="234" max="235" width="16.7109375" style="108" customWidth="1"/>
    <col min="236" max="236" width="16.7109375" style="159" customWidth="1"/>
    <col min="237" max="238" width="16.7109375" style="108" customWidth="1"/>
    <col min="239" max="239" width="16.7109375" style="159" customWidth="1"/>
    <col min="240" max="241" width="16.7109375" style="108" customWidth="1"/>
    <col min="242" max="242" width="16.7109375" style="159" customWidth="1"/>
    <col min="243" max="244" width="16.7109375" style="108" customWidth="1"/>
    <col min="245" max="245" width="16.7109375" style="159" customWidth="1"/>
    <col min="246" max="247" width="16.7109375" style="108" customWidth="1"/>
    <col min="248" max="248" width="16.7109375" style="159" customWidth="1"/>
    <col min="249" max="250" width="16.7109375" style="108" customWidth="1"/>
    <col min="251" max="251" width="16.7109375" style="159" customWidth="1"/>
    <col min="252" max="253" width="16.7109375" style="108" customWidth="1"/>
    <col min="254" max="254" width="16.7109375" style="159" customWidth="1"/>
    <col min="255" max="256" width="16.7109375" style="108" customWidth="1"/>
    <col min="257" max="257" width="16.7109375" style="159" customWidth="1"/>
    <col min="258" max="259" width="16.7109375" style="108" customWidth="1"/>
    <col min="260" max="260" width="16.7109375" style="159" customWidth="1"/>
    <col min="261" max="262" width="16.7109375" style="108" customWidth="1"/>
    <col min="263" max="263" width="16.7109375" style="159" customWidth="1"/>
    <col min="264" max="265" width="16.7109375" style="108" customWidth="1"/>
    <col min="266" max="266" width="16.7109375" style="159" customWidth="1"/>
    <col min="267" max="268" width="16.7109375" style="108" customWidth="1"/>
    <col min="269" max="269" width="16.7109375" style="159" customWidth="1"/>
    <col min="270" max="271" width="16.7109375" style="108" customWidth="1"/>
    <col min="272" max="272" width="16.7109375" style="159" customWidth="1"/>
    <col min="273" max="274" width="16.7109375" style="108" customWidth="1"/>
    <col min="275" max="275" width="16.7109375" style="159" customWidth="1"/>
    <col min="276" max="277" width="16.7109375" style="108" customWidth="1"/>
    <col min="278" max="278" width="16.7109375" style="159" customWidth="1"/>
    <col min="279" max="280" width="16.7109375" style="108" customWidth="1"/>
    <col min="281" max="281" width="16.7109375" style="159" customWidth="1"/>
    <col min="282" max="283" width="16.7109375" style="108" customWidth="1"/>
    <col min="284" max="284" width="16.7109375" style="159" customWidth="1"/>
    <col min="285" max="286" width="16.7109375" style="108" customWidth="1"/>
    <col min="287" max="287" width="16.7109375" style="159" customWidth="1"/>
    <col min="288" max="289" width="16.7109375" style="108" customWidth="1"/>
    <col min="290" max="290" width="16.7109375" style="159" customWidth="1"/>
    <col min="291" max="292" width="16.7109375" style="108" customWidth="1"/>
    <col min="293" max="293" width="16.7109375" style="159" customWidth="1"/>
    <col min="294" max="295" width="16.7109375" style="108" customWidth="1"/>
    <col min="296" max="296" width="16.7109375" style="159" customWidth="1"/>
    <col min="297" max="298" width="16.7109375" style="108" customWidth="1"/>
    <col min="299" max="299" width="16.7109375" style="159" customWidth="1"/>
    <col min="300" max="301" width="16.7109375" style="108" customWidth="1"/>
    <col min="302" max="302" width="16.7109375" style="159" customWidth="1"/>
    <col min="303" max="304" width="16.7109375" style="108" customWidth="1"/>
    <col min="305" max="305" width="16.7109375" style="159" customWidth="1"/>
    <col min="306" max="307" width="16.7109375" style="108" customWidth="1"/>
    <col min="308" max="308" width="16.7109375" style="159" customWidth="1"/>
    <col min="309" max="310" width="16.7109375" style="108" customWidth="1"/>
    <col min="311" max="311" width="16.7109375" style="159" customWidth="1"/>
    <col min="312" max="313" width="16.7109375" style="108" customWidth="1"/>
    <col min="314" max="314" width="16.7109375" style="159" customWidth="1"/>
    <col min="315" max="316" width="16.7109375" style="108" customWidth="1"/>
    <col min="317" max="317" width="16.7109375" style="159" customWidth="1"/>
    <col min="318" max="319" width="16.7109375" style="108" customWidth="1"/>
    <col min="320" max="320" width="16.7109375" style="159" customWidth="1"/>
    <col min="321" max="322" width="16.7109375" style="108" customWidth="1"/>
    <col min="323" max="323" width="16.7109375" style="159" customWidth="1"/>
    <col min="324" max="325" width="16.7109375" style="108" customWidth="1"/>
    <col min="326" max="326" width="16.7109375" style="159" customWidth="1"/>
    <col min="327" max="328" width="16.7109375" style="108" customWidth="1"/>
    <col min="329" max="329" width="16.7109375" style="159" customWidth="1"/>
    <col min="330" max="331" width="16.7109375" style="108" customWidth="1"/>
    <col min="332" max="332" width="16.7109375" style="159" customWidth="1"/>
    <col min="333" max="334" width="16.7109375" style="108" customWidth="1"/>
    <col min="335" max="335" width="16.7109375" style="159" customWidth="1"/>
    <col min="336" max="337" width="16.7109375" style="108" customWidth="1"/>
    <col min="338" max="338" width="16.7109375" style="159" customWidth="1"/>
    <col min="339" max="340" width="16.7109375" style="108" customWidth="1"/>
    <col min="341" max="341" width="16.7109375" style="159" customWidth="1"/>
    <col min="342" max="343" width="16.7109375" style="108" customWidth="1"/>
    <col min="344" max="344" width="16.7109375" style="159" customWidth="1"/>
    <col min="345" max="346" width="16.7109375" style="108" customWidth="1"/>
    <col min="347" max="347" width="16.7109375" style="159" customWidth="1"/>
    <col min="348" max="349" width="16.7109375" style="108" customWidth="1"/>
    <col min="350" max="350" width="16.7109375" style="159" customWidth="1"/>
    <col min="351" max="352" width="16.7109375" style="108" customWidth="1"/>
    <col min="353" max="353" width="16.7109375" style="159" customWidth="1"/>
    <col min="354" max="355" width="16.7109375" style="108" customWidth="1"/>
    <col min="356" max="356" width="16.7109375" style="159" customWidth="1"/>
    <col min="357" max="358" width="16.7109375" style="108" customWidth="1"/>
    <col min="359" max="359" width="16.7109375" style="159" customWidth="1"/>
    <col min="360" max="361" width="16.7109375" style="108" customWidth="1"/>
    <col min="362" max="362" width="16.7109375" style="159" customWidth="1"/>
    <col min="363" max="364" width="16.7109375" style="108" customWidth="1"/>
    <col min="365" max="365" width="16.7109375" style="159" customWidth="1"/>
    <col min="366" max="367" width="16.7109375" style="108" customWidth="1"/>
    <col min="368" max="368" width="16.7109375" style="159" customWidth="1"/>
    <col min="369" max="370" width="16.7109375" style="108" customWidth="1"/>
    <col min="371" max="371" width="16.7109375" style="159" customWidth="1"/>
    <col min="372" max="373" width="16.7109375" style="108" customWidth="1"/>
    <col min="374" max="374" width="16.7109375" style="159" customWidth="1"/>
    <col min="375" max="376" width="16.7109375" style="108" customWidth="1"/>
    <col min="377" max="377" width="16.7109375" style="159" customWidth="1"/>
    <col min="378" max="379" width="16.7109375" style="108" customWidth="1"/>
    <col min="380" max="380" width="16.7109375" style="159" customWidth="1"/>
    <col min="381" max="382" width="16.7109375" style="108" customWidth="1"/>
    <col min="383" max="383" width="17.140625" style="159" customWidth="1"/>
    <col min="384" max="385" width="16.7109375" style="108" customWidth="1"/>
    <col min="386" max="386" width="16.7109375" style="159" customWidth="1"/>
    <col min="387" max="388" width="16.7109375" style="108" customWidth="1"/>
    <col min="389" max="389" width="16.7109375" style="159" customWidth="1"/>
    <col min="390" max="391" width="16.7109375" style="108" customWidth="1"/>
    <col min="392" max="392" width="16.7109375" style="159" customWidth="1"/>
    <col min="393" max="394" width="16.7109375" style="108" customWidth="1"/>
    <col min="395" max="395" width="16.7109375" style="159" customWidth="1"/>
    <col min="396" max="397" width="16.7109375" style="108" customWidth="1"/>
    <col min="398" max="398" width="16.7109375" style="159" customWidth="1"/>
    <col min="399" max="400" width="16.7109375" style="108" customWidth="1"/>
    <col min="401" max="401" width="16.7109375" style="159" customWidth="1"/>
    <col min="402" max="403" width="16.7109375" style="108" customWidth="1"/>
    <col min="404" max="404" width="16.7109375" style="159" customWidth="1"/>
    <col min="405" max="406" width="16.7109375" style="108" customWidth="1"/>
    <col min="407" max="407" width="16.7109375" style="159" customWidth="1"/>
    <col min="408" max="409" width="16.7109375" style="108" customWidth="1"/>
    <col min="410" max="410" width="16.7109375" style="159" customWidth="1"/>
    <col min="411" max="412" width="16.7109375" style="108" customWidth="1"/>
    <col min="413" max="413" width="16.7109375" style="159" customWidth="1"/>
    <col min="414" max="415" width="16.7109375" style="108" customWidth="1"/>
    <col min="416" max="416" width="16.7109375" style="159" customWidth="1"/>
    <col min="417" max="418" width="16.7109375" style="108" customWidth="1"/>
    <col min="419" max="419" width="16.7109375" style="159" customWidth="1"/>
    <col min="420" max="421" width="16.7109375" style="108" customWidth="1"/>
    <col min="422" max="422" width="16.7109375" style="159" customWidth="1"/>
    <col min="423" max="424" width="16.7109375" style="108" customWidth="1"/>
    <col min="425" max="425" width="16.7109375" style="159" customWidth="1"/>
    <col min="426" max="427" width="16.7109375" style="108" customWidth="1"/>
    <col min="428" max="428" width="16.7109375" style="159" customWidth="1"/>
    <col min="429" max="430" width="16.7109375" style="108" customWidth="1"/>
    <col min="431" max="431" width="16.7109375" style="159" customWidth="1"/>
    <col min="432" max="433" width="16.7109375" style="108" customWidth="1"/>
    <col min="434" max="434" width="16.7109375" style="159" customWidth="1"/>
    <col min="435" max="436" width="16.7109375" style="108" customWidth="1"/>
    <col min="437" max="437" width="16.7109375" style="159" customWidth="1"/>
    <col min="438" max="439" width="16.7109375" style="108" customWidth="1"/>
    <col min="440" max="440" width="16.7109375" style="159" customWidth="1"/>
    <col min="441" max="442" width="16.7109375" style="108" customWidth="1"/>
    <col min="443" max="443" width="16.7109375" style="159" customWidth="1"/>
    <col min="444" max="445" width="16.7109375" style="108" customWidth="1"/>
    <col min="446" max="446" width="16.7109375" style="159" customWidth="1"/>
    <col min="447" max="448" width="16.7109375" style="108" customWidth="1"/>
    <col min="449" max="449" width="16.7109375" style="159" customWidth="1"/>
    <col min="450" max="451" width="16.7109375" style="108" customWidth="1"/>
    <col min="452" max="452" width="16.7109375" style="159" customWidth="1"/>
    <col min="453" max="454" width="16.7109375" style="108" customWidth="1"/>
    <col min="455" max="455" width="16.7109375" style="159" customWidth="1"/>
    <col min="456" max="457" width="16.7109375" style="108" customWidth="1"/>
    <col min="458" max="458" width="16.7109375" style="159" customWidth="1"/>
    <col min="459" max="460" width="16.7109375" style="108" customWidth="1"/>
    <col min="461" max="461" width="16.7109375" style="159" customWidth="1"/>
    <col min="462" max="463" width="16.7109375" style="108" customWidth="1"/>
    <col min="464" max="464" width="16.7109375" style="159" customWidth="1"/>
    <col min="465" max="466" width="16.7109375" style="108" customWidth="1"/>
    <col min="467" max="467" width="16.7109375" style="159" customWidth="1"/>
    <col min="468" max="469" width="16.7109375" style="108" customWidth="1"/>
    <col min="470" max="485" width="16.7109375" style="159" customWidth="1"/>
    <col min="486" max="487" width="16.7109375" style="108" customWidth="1"/>
    <col min="488" max="488" width="16.7109375" style="159" customWidth="1"/>
    <col min="489" max="490" width="16.7109375" style="108" customWidth="1"/>
    <col min="491" max="491" width="16.7109375" style="159" customWidth="1"/>
    <col min="492" max="493" width="16.7109375" style="108" customWidth="1"/>
    <col min="494" max="494" width="16.7109375" style="159" customWidth="1"/>
    <col min="495" max="496" width="16.7109375" style="108" customWidth="1"/>
    <col min="497" max="497" width="16.7109375" style="159" customWidth="1"/>
    <col min="498" max="16384" width="14.42578125" style="108"/>
  </cols>
  <sheetData>
    <row r="1" spans="1:501" s="148" customFormat="1" ht="15">
      <c r="B1" s="149"/>
      <c r="D1" s="150"/>
      <c r="E1" s="151"/>
      <c r="F1" s="151"/>
      <c r="G1" s="151"/>
      <c r="H1" s="151"/>
      <c r="I1" s="151"/>
      <c r="J1" s="151"/>
      <c r="K1" s="151"/>
      <c r="M1" s="150"/>
      <c r="N1" s="151"/>
      <c r="P1" s="147"/>
      <c r="Q1" s="152"/>
      <c r="R1" s="152"/>
      <c r="S1" s="152"/>
      <c r="T1" s="152"/>
      <c r="U1" s="152"/>
      <c r="V1" s="152"/>
      <c r="W1" s="152"/>
      <c r="X1" s="152"/>
      <c r="Y1" s="152"/>
      <c r="Z1" s="152"/>
    </row>
    <row r="2" spans="1:501" s="148" customFormat="1" ht="15" customHeight="1">
      <c r="A2" s="261"/>
      <c r="B2" s="261"/>
      <c r="C2" s="262" t="s">
        <v>381</v>
      </c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162"/>
      <c r="P2" s="162"/>
      <c r="Q2" s="162"/>
      <c r="R2" s="162"/>
      <c r="S2" s="162"/>
      <c r="T2" s="162"/>
      <c r="U2" s="162"/>
      <c r="V2" s="162"/>
      <c r="W2" s="162"/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  <c r="BZ2" s="162"/>
      <c r="CA2" s="162"/>
      <c r="CB2" s="162"/>
      <c r="CC2" s="162"/>
      <c r="CD2" s="162"/>
      <c r="CE2" s="162"/>
      <c r="CF2" s="162"/>
      <c r="CG2" s="162"/>
      <c r="CH2" s="162"/>
      <c r="CI2" s="162"/>
      <c r="CJ2" s="162"/>
      <c r="CK2" s="162"/>
      <c r="CL2" s="162"/>
      <c r="CM2" s="162"/>
      <c r="CN2" s="162"/>
      <c r="CO2" s="162"/>
      <c r="CP2" s="162"/>
      <c r="CQ2" s="162"/>
      <c r="CR2" s="162"/>
      <c r="CS2" s="162"/>
      <c r="CT2" s="162"/>
      <c r="CU2" s="162"/>
      <c r="CV2" s="162"/>
      <c r="CW2" s="162"/>
      <c r="CX2" s="162"/>
      <c r="CY2" s="162"/>
      <c r="CZ2" s="162"/>
      <c r="DA2" s="162"/>
      <c r="DB2" s="162"/>
      <c r="DC2" s="162"/>
      <c r="DD2" s="162"/>
      <c r="DE2" s="162"/>
      <c r="DF2" s="162"/>
      <c r="DG2" s="162"/>
      <c r="DH2" s="162"/>
      <c r="DI2" s="162"/>
      <c r="DJ2" s="162"/>
      <c r="DK2" s="162"/>
      <c r="DL2" s="162"/>
      <c r="DM2" s="162"/>
      <c r="DN2" s="162"/>
      <c r="DO2" s="162"/>
      <c r="DP2" s="162"/>
      <c r="DQ2" s="162"/>
      <c r="DR2" s="162"/>
      <c r="DS2" s="162"/>
      <c r="DT2" s="162"/>
      <c r="DU2" s="162"/>
      <c r="DV2" s="162"/>
      <c r="DW2" s="162"/>
      <c r="DX2" s="162"/>
      <c r="DY2" s="162"/>
      <c r="DZ2" s="162"/>
      <c r="EA2" s="162"/>
      <c r="EB2" s="162"/>
      <c r="EC2" s="162"/>
      <c r="ED2" s="162"/>
      <c r="EE2" s="162"/>
      <c r="EF2" s="162"/>
      <c r="EG2" s="162"/>
      <c r="EH2" s="162"/>
      <c r="EI2" s="162"/>
      <c r="EJ2" s="162"/>
      <c r="EK2" s="162"/>
      <c r="EL2" s="162"/>
      <c r="EM2" s="162"/>
      <c r="EN2" s="162"/>
      <c r="EO2" s="162"/>
      <c r="EP2" s="162"/>
      <c r="EQ2" s="162"/>
      <c r="ER2" s="162"/>
      <c r="ES2" s="162"/>
      <c r="ET2" s="162"/>
      <c r="EU2" s="162"/>
      <c r="EV2" s="162"/>
      <c r="EW2" s="162"/>
      <c r="EX2" s="162"/>
      <c r="EY2" s="162"/>
      <c r="EZ2" s="162"/>
      <c r="FA2" s="162"/>
      <c r="FB2" s="162"/>
      <c r="FC2" s="162"/>
      <c r="FD2" s="162"/>
      <c r="FE2" s="162"/>
      <c r="FF2" s="162"/>
      <c r="FG2" s="162"/>
      <c r="FH2" s="162"/>
      <c r="FI2" s="162"/>
      <c r="FJ2" s="162"/>
      <c r="FK2" s="162"/>
      <c r="FL2" s="162"/>
      <c r="FM2" s="162"/>
      <c r="FN2" s="162"/>
      <c r="FO2" s="162"/>
      <c r="FP2" s="162"/>
      <c r="FQ2" s="162"/>
      <c r="FR2" s="162"/>
      <c r="FS2" s="162"/>
      <c r="FT2" s="162"/>
      <c r="FU2" s="162"/>
      <c r="FV2" s="162"/>
      <c r="FW2" s="162"/>
      <c r="FX2" s="162"/>
      <c r="FY2" s="162"/>
      <c r="FZ2" s="162"/>
      <c r="GA2" s="162"/>
      <c r="GB2" s="162"/>
      <c r="GC2" s="162"/>
      <c r="GD2" s="162"/>
      <c r="GE2" s="162"/>
      <c r="GF2" s="162"/>
      <c r="GG2" s="162"/>
      <c r="GH2" s="162"/>
      <c r="GI2" s="162"/>
      <c r="GJ2" s="162"/>
      <c r="GK2" s="162"/>
      <c r="GL2" s="162"/>
      <c r="GM2" s="162"/>
      <c r="GN2" s="162"/>
      <c r="GO2" s="162"/>
      <c r="GP2" s="162"/>
      <c r="GQ2" s="162"/>
      <c r="GR2" s="162"/>
      <c r="GS2" s="162"/>
      <c r="GT2" s="162"/>
      <c r="GU2" s="162"/>
      <c r="GV2" s="162"/>
      <c r="GW2" s="162"/>
      <c r="GX2" s="162"/>
      <c r="GY2" s="162"/>
      <c r="GZ2" s="162"/>
      <c r="HA2" s="162"/>
      <c r="HB2" s="162"/>
      <c r="HC2" s="162"/>
      <c r="HD2" s="162"/>
      <c r="HE2" s="162"/>
      <c r="HF2" s="162"/>
      <c r="HG2" s="162"/>
      <c r="HH2" s="162"/>
      <c r="HI2" s="162"/>
      <c r="HJ2" s="162"/>
      <c r="HK2" s="162"/>
      <c r="HL2" s="162"/>
      <c r="HM2" s="162"/>
      <c r="HN2" s="162"/>
      <c r="HO2" s="162"/>
      <c r="HP2" s="162"/>
      <c r="HQ2" s="162"/>
      <c r="HR2" s="162"/>
      <c r="HS2" s="162"/>
      <c r="HT2" s="162"/>
      <c r="HU2" s="162"/>
      <c r="HV2" s="162"/>
      <c r="HW2" s="162"/>
      <c r="HX2" s="162"/>
      <c r="HY2" s="162"/>
      <c r="HZ2" s="162"/>
      <c r="IA2" s="162"/>
      <c r="IB2" s="162"/>
      <c r="IC2" s="162"/>
      <c r="ID2" s="162"/>
      <c r="IE2" s="162"/>
      <c r="IF2" s="162"/>
      <c r="IG2" s="162"/>
      <c r="IH2" s="162"/>
      <c r="II2" s="162"/>
      <c r="IJ2" s="162"/>
      <c r="IK2" s="162"/>
      <c r="IL2" s="162"/>
      <c r="IM2" s="162"/>
      <c r="IN2" s="162"/>
      <c r="IO2" s="162"/>
      <c r="IP2" s="162"/>
      <c r="IQ2" s="162"/>
      <c r="IR2" s="162"/>
      <c r="IS2" s="162"/>
      <c r="IT2" s="162"/>
      <c r="IU2" s="162"/>
      <c r="IV2" s="162"/>
      <c r="IW2" s="162"/>
      <c r="IX2" s="162"/>
      <c r="IY2" s="162"/>
      <c r="IZ2" s="162"/>
      <c r="JA2" s="162"/>
      <c r="JB2" s="162"/>
      <c r="JC2" s="162"/>
      <c r="JD2" s="162"/>
      <c r="JE2" s="162"/>
      <c r="JF2" s="162"/>
      <c r="JG2" s="162"/>
      <c r="JH2" s="162"/>
      <c r="JI2" s="162"/>
      <c r="JJ2" s="162"/>
      <c r="JK2" s="162"/>
      <c r="JL2" s="162"/>
      <c r="JM2" s="162"/>
      <c r="JN2" s="162"/>
      <c r="JO2" s="162"/>
      <c r="JP2" s="162"/>
      <c r="JQ2" s="162"/>
      <c r="JR2" s="162"/>
      <c r="JS2" s="162"/>
      <c r="JT2" s="162"/>
      <c r="JU2" s="162"/>
      <c r="JV2" s="162"/>
      <c r="JW2" s="162"/>
      <c r="JX2" s="162"/>
      <c r="JY2" s="162"/>
      <c r="JZ2" s="162"/>
      <c r="KA2" s="162"/>
      <c r="KB2" s="162"/>
      <c r="KC2" s="162"/>
      <c r="KD2" s="162"/>
      <c r="KE2" s="162"/>
      <c r="KF2" s="162"/>
      <c r="KG2" s="162"/>
      <c r="KH2" s="162"/>
      <c r="KI2" s="162"/>
      <c r="KJ2" s="162"/>
      <c r="KK2" s="162"/>
      <c r="KL2" s="162"/>
      <c r="KM2" s="162"/>
      <c r="KN2" s="162"/>
      <c r="KO2" s="162"/>
      <c r="KP2" s="162"/>
      <c r="KQ2" s="162"/>
      <c r="KR2" s="162"/>
      <c r="KS2" s="162"/>
      <c r="KT2" s="162"/>
      <c r="KU2" s="162"/>
      <c r="KV2" s="162"/>
      <c r="KW2" s="162"/>
      <c r="KX2" s="162"/>
      <c r="KY2" s="162"/>
      <c r="KZ2" s="162"/>
      <c r="LA2" s="162"/>
      <c r="LB2" s="162"/>
      <c r="LC2" s="162"/>
      <c r="LD2" s="162"/>
      <c r="LE2" s="162"/>
      <c r="LF2" s="162"/>
      <c r="LG2" s="162"/>
      <c r="LH2" s="162"/>
      <c r="LI2" s="162"/>
      <c r="LJ2" s="162"/>
      <c r="LK2" s="162"/>
      <c r="LL2" s="162"/>
      <c r="LM2" s="162"/>
      <c r="LN2" s="162"/>
      <c r="LO2" s="162"/>
      <c r="LP2" s="162"/>
      <c r="LQ2" s="162"/>
      <c r="LR2" s="162"/>
      <c r="LS2" s="162"/>
      <c r="LT2" s="162"/>
      <c r="LU2" s="162"/>
      <c r="LV2" s="162"/>
      <c r="LW2" s="162"/>
      <c r="LX2" s="162"/>
      <c r="LY2" s="162"/>
      <c r="LZ2" s="162"/>
      <c r="MA2" s="162"/>
      <c r="MB2" s="162"/>
      <c r="MC2" s="162"/>
      <c r="MD2" s="162"/>
      <c r="ME2" s="162"/>
      <c r="MF2" s="162"/>
      <c r="MG2" s="162"/>
      <c r="MH2" s="162"/>
      <c r="MI2" s="162"/>
      <c r="MJ2" s="162"/>
      <c r="MK2" s="162"/>
      <c r="ML2" s="162"/>
      <c r="MM2" s="162"/>
      <c r="MN2" s="162"/>
      <c r="MO2" s="162"/>
      <c r="MP2" s="162"/>
      <c r="MQ2" s="162"/>
      <c r="MR2" s="162"/>
      <c r="MS2" s="162"/>
      <c r="MT2" s="162"/>
      <c r="MU2" s="162"/>
      <c r="MV2" s="162"/>
      <c r="MW2" s="162"/>
      <c r="MX2" s="162"/>
      <c r="MY2" s="162"/>
      <c r="MZ2" s="162"/>
      <c r="NA2" s="162"/>
      <c r="NB2" s="162"/>
      <c r="NC2" s="162"/>
      <c r="ND2" s="162"/>
      <c r="NE2" s="162"/>
      <c r="NF2" s="162"/>
      <c r="NG2" s="162"/>
      <c r="NH2" s="162"/>
      <c r="NI2" s="162"/>
      <c r="NJ2" s="162"/>
      <c r="NK2" s="162"/>
      <c r="NL2" s="162"/>
      <c r="NM2" s="162"/>
      <c r="NN2" s="162"/>
      <c r="NO2" s="162"/>
      <c r="NP2" s="162"/>
      <c r="NQ2" s="162"/>
      <c r="NR2" s="162"/>
      <c r="NS2" s="162"/>
      <c r="NT2" s="162"/>
      <c r="NU2" s="162"/>
      <c r="NV2" s="162"/>
      <c r="NW2" s="162"/>
      <c r="NX2" s="162"/>
      <c r="NY2" s="162"/>
      <c r="NZ2" s="162"/>
      <c r="OA2" s="162"/>
      <c r="OB2" s="162"/>
      <c r="OC2" s="162"/>
      <c r="OD2" s="162"/>
      <c r="OE2" s="162"/>
      <c r="OF2" s="162"/>
      <c r="OG2" s="162"/>
      <c r="OH2" s="162"/>
      <c r="OI2" s="162"/>
      <c r="OJ2" s="162"/>
      <c r="OK2" s="162"/>
      <c r="OL2" s="162"/>
      <c r="OM2" s="162"/>
      <c r="ON2" s="162"/>
      <c r="OO2" s="162"/>
      <c r="OP2" s="162"/>
      <c r="OQ2" s="162"/>
      <c r="OR2" s="162"/>
      <c r="OS2" s="162"/>
      <c r="OT2" s="162"/>
      <c r="OU2" s="162"/>
      <c r="OV2" s="162"/>
      <c r="OW2" s="162"/>
      <c r="OX2" s="162"/>
      <c r="OY2" s="162"/>
      <c r="OZ2" s="162"/>
      <c r="PA2" s="162"/>
      <c r="PB2" s="162"/>
      <c r="PC2" s="162"/>
      <c r="PD2" s="162"/>
      <c r="PE2" s="162"/>
      <c r="PF2" s="162"/>
      <c r="PG2" s="162"/>
      <c r="PH2" s="162"/>
      <c r="PI2" s="162"/>
      <c r="PJ2" s="162"/>
      <c r="PK2" s="162"/>
      <c r="PL2" s="162"/>
      <c r="PM2" s="162"/>
      <c r="PN2" s="162"/>
      <c r="PO2" s="162"/>
      <c r="PP2" s="162"/>
      <c r="PQ2" s="162"/>
      <c r="PR2" s="162"/>
      <c r="PS2" s="162"/>
      <c r="PT2" s="162"/>
      <c r="PU2" s="162"/>
      <c r="PV2" s="162"/>
      <c r="PW2" s="162"/>
      <c r="PX2" s="162"/>
      <c r="PY2" s="162"/>
      <c r="PZ2" s="162"/>
      <c r="QA2" s="162"/>
      <c r="QB2" s="162"/>
      <c r="QC2" s="162"/>
      <c r="QD2" s="162"/>
      <c r="QE2" s="162"/>
      <c r="QF2" s="162"/>
      <c r="QG2" s="162"/>
      <c r="QH2" s="162"/>
      <c r="QI2" s="162"/>
      <c r="QJ2" s="162"/>
      <c r="QK2" s="162"/>
      <c r="QL2" s="162"/>
      <c r="QM2" s="162"/>
      <c r="QN2" s="162"/>
      <c r="QO2" s="162"/>
      <c r="QP2" s="162"/>
      <c r="QQ2" s="162"/>
      <c r="QR2" s="162"/>
      <c r="QS2" s="162"/>
      <c r="QT2" s="162"/>
      <c r="QU2" s="162"/>
      <c r="QV2" s="162"/>
      <c r="QW2" s="162"/>
      <c r="QX2" s="162"/>
      <c r="QY2" s="162"/>
      <c r="QZ2" s="162"/>
      <c r="RA2" s="162"/>
      <c r="RB2" s="301"/>
      <c r="RC2" s="301"/>
      <c r="RD2" s="301"/>
      <c r="RE2" s="301"/>
      <c r="RF2" s="301"/>
      <c r="RG2" s="301"/>
      <c r="RH2" s="301"/>
      <c r="RI2" s="301"/>
      <c r="RJ2" s="301"/>
      <c r="RK2" s="301"/>
      <c r="RL2" s="301"/>
      <c r="RM2" s="301"/>
      <c r="RN2" s="301"/>
      <c r="RO2" s="301"/>
      <c r="RP2" s="301"/>
      <c r="RQ2" s="301"/>
      <c r="RR2" s="301"/>
      <c r="RS2" s="162"/>
      <c r="RT2" s="162"/>
      <c r="RU2" s="162"/>
      <c r="RV2" s="162"/>
      <c r="RW2" s="162"/>
      <c r="RX2" s="162"/>
      <c r="RY2" s="162"/>
      <c r="RZ2" s="162"/>
      <c r="SA2" s="162"/>
      <c r="SB2" s="162"/>
      <c r="SC2" s="162"/>
    </row>
    <row r="3" spans="1:501" s="148" customFormat="1" ht="24.75" customHeight="1">
      <c r="A3" s="261"/>
      <c r="B3" s="261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162"/>
      <c r="P3" s="162"/>
      <c r="Q3" s="162"/>
      <c r="R3" s="162"/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  <c r="BZ3" s="162"/>
      <c r="CA3" s="162"/>
      <c r="CB3" s="162"/>
      <c r="CC3" s="162"/>
      <c r="CD3" s="162"/>
      <c r="CE3" s="162"/>
      <c r="CF3" s="162"/>
      <c r="CG3" s="162"/>
      <c r="CH3" s="162"/>
      <c r="CI3" s="162"/>
      <c r="CJ3" s="162"/>
      <c r="CK3" s="162"/>
      <c r="CL3" s="162"/>
      <c r="CM3" s="162"/>
      <c r="CN3" s="162"/>
      <c r="CO3" s="162"/>
      <c r="CP3" s="162"/>
      <c r="CQ3" s="162"/>
      <c r="CR3" s="162"/>
      <c r="CS3" s="162"/>
      <c r="CT3" s="162"/>
      <c r="CU3" s="162"/>
      <c r="CV3" s="162"/>
      <c r="CW3" s="162"/>
      <c r="CX3" s="162"/>
      <c r="CY3" s="162"/>
      <c r="CZ3" s="162"/>
      <c r="DA3" s="162"/>
      <c r="DB3" s="162"/>
      <c r="DC3" s="162"/>
      <c r="DD3" s="162"/>
      <c r="DE3" s="162"/>
      <c r="DF3" s="162"/>
      <c r="DG3" s="162"/>
      <c r="DH3" s="162"/>
      <c r="DI3" s="162"/>
      <c r="DJ3" s="162"/>
      <c r="DK3" s="162"/>
      <c r="DL3" s="162"/>
      <c r="DM3" s="162"/>
      <c r="DN3" s="162"/>
      <c r="DO3" s="162"/>
      <c r="DP3" s="162"/>
      <c r="DQ3" s="162"/>
      <c r="DR3" s="162"/>
      <c r="DS3" s="162"/>
      <c r="DT3" s="162"/>
      <c r="DU3" s="162"/>
      <c r="DV3" s="162"/>
      <c r="DW3" s="162"/>
      <c r="DX3" s="162"/>
      <c r="DY3" s="162"/>
      <c r="DZ3" s="162"/>
      <c r="EA3" s="162"/>
      <c r="EB3" s="162"/>
      <c r="EC3" s="162"/>
      <c r="ED3" s="162"/>
      <c r="EE3" s="162"/>
      <c r="EF3" s="162"/>
      <c r="EG3" s="162"/>
      <c r="EH3" s="162"/>
      <c r="EI3" s="162"/>
      <c r="EJ3" s="162"/>
      <c r="EK3" s="162"/>
      <c r="EL3" s="162"/>
      <c r="EM3" s="162"/>
      <c r="EN3" s="162"/>
      <c r="EO3" s="162"/>
      <c r="EP3" s="162"/>
      <c r="EQ3" s="162"/>
      <c r="ER3" s="162"/>
      <c r="ES3" s="162"/>
      <c r="ET3" s="162"/>
      <c r="EU3" s="162"/>
      <c r="EV3" s="162"/>
      <c r="EW3" s="162"/>
      <c r="EX3" s="162"/>
      <c r="EY3" s="162"/>
      <c r="EZ3" s="162"/>
      <c r="FA3" s="162"/>
      <c r="FB3" s="162"/>
      <c r="FC3" s="162"/>
      <c r="FD3" s="162"/>
      <c r="FE3" s="162"/>
      <c r="FF3" s="162"/>
      <c r="FG3" s="162"/>
      <c r="FH3" s="162"/>
      <c r="FI3" s="162"/>
      <c r="FJ3" s="162"/>
      <c r="FK3" s="162"/>
      <c r="FL3" s="162"/>
      <c r="FM3" s="162"/>
      <c r="FN3" s="162"/>
      <c r="FO3" s="162"/>
      <c r="FP3" s="162"/>
      <c r="FQ3" s="162"/>
      <c r="FR3" s="162"/>
      <c r="FS3" s="162"/>
      <c r="FT3" s="162"/>
      <c r="FU3" s="162"/>
      <c r="FV3" s="162"/>
      <c r="FW3" s="162"/>
      <c r="FX3" s="162"/>
      <c r="FY3" s="162"/>
      <c r="FZ3" s="162"/>
      <c r="GA3" s="162"/>
      <c r="GB3" s="162"/>
      <c r="GC3" s="162"/>
      <c r="GD3" s="162"/>
      <c r="GE3" s="162"/>
      <c r="GF3" s="162"/>
      <c r="GG3" s="162"/>
      <c r="GH3" s="162"/>
      <c r="GI3" s="162"/>
      <c r="GJ3" s="162"/>
      <c r="GK3" s="162"/>
      <c r="GL3" s="162"/>
      <c r="GM3" s="162"/>
      <c r="GN3" s="162"/>
      <c r="GO3" s="162"/>
      <c r="GP3" s="162"/>
      <c r="GQ3" s="162"/>
      <c r="GR3" s="162"/>
      <c r="GS3" s="162"/>
      <c r="GT3" s="162"/>
      <c r="GU3" s="162"/>
      <c r="GV3" s="162"/>
      <c r="GW3" s="162"/>
      <c r="GX3" s="162"/>
      <c r="GY3" s="162"/>
      <c r="GZ3" s="162"/>
      <c r="HA3" s="162"/>
      <c r="HB3" s="162"/>
      <c r="HC3" s="162"/>
      <c r="HD3" s="162"/>
      <c r="HE3" s="162"/>
      <c r="HF3" s="162"/>
      <c r="HG3" s="162"/>
      <c r="HH3" s="162"/>
      <c r="HI3" s="162"/>
      <c r="HJ3" s="162"/>
      <c r="HK3" s="162"/>
      <c r="HL3" s="162"/>
      <c r="HM3" s="162"/>
      <c r="HN3" s="162"/>
      <c r="HO3" s="162"/>
      <c r="HP3" s="162"/>
      <c r="HQ3" s="162"/>
      <c r="HR3" s="162"/>
      <c r="HS3" s="162"/>
      <c r="HT3" s="162"/>
      <c r="HU3" s="162"/>
      <c r="HV3" s="162"/>
      <c r="HW3" s="162"/>
      <c r="HX3" s="162"/>
      <c r="HY3" s="162"/>
      <c r="HZ3" s="162"/>
      <c r="IA3" s="162"/>
      <c r="IB3" s="162"/>
      <c r="IC3" s="162"/>
      <c r="ID3" s="162"/>
      <c r="IE3" s="162"/>
      <c r="IF3" s="162"/>
      <c r="IG3" s="162"/>
      <c r="IH3" s="162"/>
      <c r="II3" s="162"/>
      <c r="IJ3" s="162"/>
      <c r="IK3" s="162"/>
      <c r="IL3" s="162"/>
      <c r="IM3" s="162"/>
      <c r="IN3" s="162"/>
      <c r="IO3" s="162"/>
      <c r="IP3" s="162"/>
      <c r="IQ3" s="162"/>
      <c r="IR3" s="162"/>
      <c r="IS3" s="162"/>
      <c r="IT3" s="162"/>
      <c r="IU3" s="162"/>
      <c r="IV3" s="162"/>
      <c r="IW3" s="162"/>
      <c r="IX3" s="162"/>
      <c r="IY3" s="162"/>
      <c r="IZ3" s="162"/>
      <c r="JA3" s="162"/>
      <c r="JB3" s="162"/>
      <c r="JC3" s="162"/>
      <c r="JD3" s="162"/>
      <c r="JE3" s="162"/>
      <c r="JF3" s="162"/>
      <c r="JG3" s="162"/>
      <c r="JH3" s="162"/>
      <c r="JI3" s="162"/>
      <c r="JJ3" s="162"/>
      <c r="JK3" s="162"/>
      <c r="JL3" s="162"/>
      <c r="JM3" s="162"/>
      <c r="JN3" s="162"/>
      <c r="JO3" s="162"/>
      <c r="JP3" s="162"/>
      <c r="JQ3" s="162"/>
      <c r="JR3" s="162"/>
      <c r="JS3" s="162"/>
      <c r="JT3" s="162"/>
      <c r="JU3" s="162"/>
      <c r="JV3" s="162"/>
      <c r="JW3" s="162"/>
      <c r="JX3" s="162"/>
      <c r="JY3" s="162"/>
      <c r="JZ3" s="162"/>
      <c r="KA3" s="162"/>
      <c r="KB3" s="162"/>
      <c r="KC3" s="162"/>
      <c r="KD3" s="162"/>
      <c r="KE3" s="162"/>
      <c r="KF3" s="162"/>
      <c r="KG3" s="162"/>
      <c r="KH3" s="162"/>
      <c r="KI3" s="162"/>
      <c r="KJ3" s="162"/>
      <c r="KK3" s="162"/>
      <c r="KL3" s="162"/>
      <c r="KM3" s="162"/>
      <c r="KN3" s="162"/>
      <c r="KO3" s="162"/>
      <c r="KP3" s="162"/>
      <c r="KQ3" s="162"/>
      <c r="KR3" s="162"/>
      <c r="KS3" s="162"/>
      <c r="KT3" s="162"/>
      <c r="KU3" s="162"/>
      <c r="KV3" s="162"/>
      <c r="KW3" s="162"/>
      <c r="KX3" s="162"/>
      <c r="KY3" s="162"/>
      <c r="KZ3" s="162"/>
      <c r="LA3" s="162"/>
      <c r="LB3" s="162"/>
      <c r="LC3" s="162"/>
      <c r="LD3" s="162"/>
      <c r="LE3" s="162"/>
      <c r="LF3" s="162"/>
      <c r="LG3" s="162"/>
      <c r="LH3" s="162"/>
      <c r="LI3" s="162"/>
      <c r="LJ3" s="162"/>
      <c r="LK3" s="162"/>
      <c r="LL3" s="162"/>
      <c r="LM3" s="162"/>
      <c r="LN3" s="162"/>
      <c r="LO3" s="162"/>
      <c r="LP3" s="162"/>
      <c r="LQ3" s="162"/>
      <c r="LR3" s="162"/>
      <c r="LS3" s="162"/>
      <c r="LT3" s="162"/>
      <c r="LU3" s="162"/>
      <c r="LV3" s="162"/>
      <c r="LW3" s="162"/>
      <c r="LX3" s="162"/>
      <c r="LY3" s="162"/>
      <c r="LZ3" s="162"/>
      <c r="MA3" s="162"/>
      <c r="MB3" s="162"/>
      <c r="MC3" s="162"/>
      <c r="MD3" s="162"/>
      <c r="ME3" s="162"/>
      <c r="MF3" s="162"/>
      <c r="MG3" s="162"/>
      <c r="MH3" s="162"/>
      <c r="MI3" s="162"/>
      <c r="MJ3" s="162"/>
      <c r="MK3" s="162"/>
      <c r="ML3" s="162"/>
      <c r="MM3" s="162"/>
      <c r="MN3" s="162"/>
      <c r="MO3" s="162"/>
      <c r="MP3" s="162"/>
      <c r="MQ3" s="162"/>
      <c r="MR3" s="162"/>
      <c r="MS3" s="162"/>
      <c r="MT3" s="162"/>
      <c r="MU3" s="162"/>
      <c r="MV3" s="162"/>
      <c r="MW3" s="162"/>
      <c r="MX3" s="162"/>
      <c r="MY3" s="162"/>
      <c r="MZ3" s="162"/>
      <c r="NA3" s="162"/>
      <c r="NB3" s="162"/>
      <c r="NC3" s="162"/>
      <c r="ND3" s="162"/>
      <c r="NE3" s="162"/>
      <c r="NF3" s="162"/>
      <c r="NG3" s="162"/>
      <c r="NH3" s="162"/>
      <c r="NI3" s="162"/>
      <c r="NJ3" s="162"/>
      <c r="NK3" s="162"/>
      <c r="NL3" s="162"/>
      <c r="NM3" s="162"/>
      <c r="NN3" s="162"/>
      <c r="NO3" s="162"/>
      <c r="NP3" s="162"/>
      <c r="NQ3" s="162"/>
      <c r="NR3" s="162"/>
      <c r="NS3" s="162"/>
      <c r="NT3" s="162"/>
      <c r="NU3" s="162"/>
      <c r="NV3" s="162"/>
      <c r="NW3" s="162"/>
      <c r="NX3" s="162"/>
      <c r="NY3" s="162"/>
      <c r="NZ3" s="162"/>
      <c r="OA3" s="162"/>
      <c r="OB3" s="162"/>
      <c r="OC3" s="162"/>
      <c r="OD3" s="162"/>
      <c r="OE3" s="162"/>
      <c r="OF3" s="162"/>
      <c r="OG3" s="162"/>
      <c r="OH3" s="162"/>
      <c r="OI3" s="162"/>
      <c r="OJ3" s="162"/>
      <c r="OK3" s="162"/>
      <c r="OL3" s="162"/>
      <c r="OM3" s="162"/>
      <c r="ON3" s="162"/>
      <c r="OO3" s="162"/>
      <c r="OP3" s="162"/>
      <c r="OQ3" s="162"/>
      <c r="OR3" s="162"/>
      <c r="OS3" s="162"/>
      <c r="OT3" s="162"/>
      <c r="OU3" s="162"/>
      <c r="OV3" s="162"/>
      <c r="OW3" s="162"/>
      <c r="OX3" s="162"/>
      <c r="OY3" s="162"/>
      <c r="OZ3" s="162"/>
      <c r="PA3" s="162"/>
      <c r="PB3" s="162"/>
      <c r="PC3" s="162"/>
      <c r="PD3" s="162"/>
      <c r="PE3" s="162"/>
      <c r="PF3" s="162"/>
      <c r="PG3" s="162"/>
      <c r="PH3" s="162"/>
      <c r="PI3" s="162"/>
      <c r="PJ3" s="162"/>
      <c r="PK3" s="162"/>
      <c r="PL3" s="162"/>
      <c r="PM3" s="162"/>
      <c r="PN3" s="162"/>
      <c r="PO3" s="162"/>
      <c r="PP3" s="162"/>
      <c r="PQ3" s="162"/>
      <c r="PR3" s="162"/>
      <c r="PS3" s="162"/>
      <c r="PT3" s="162"/>
      <c r="PU3" s="162"/>
      <c r="PV3" s="162"/>
      <c r="PW3" s="162"/>
      <c r="PX3" s="162"/>
      <c r="PY3" s="162"/>
      <c r="PZ3" s="162"/>
      <c r="QA3" s="162"/>
      <c r="QB3" s="162"/>
      <c r="QC3" s="162"/>
      <c r="QD3" s="162"/>
      <c r="QE3" s="162"/>
      <c r="QF3" s="162"/>
      <c r="QG3" s="162"/>
      <c r="QH3" s="162"/>
      <c r="QI3" s="162"/>
      <c r="QJ3" s="162"/>
      <c r="QK3" s="162"/>
      <c r="QL3" s="162"/>
      <c r="QM3" s="162"/>
      <c r="QN3" s="162"/>
      <c r="QO3" s="162"/>
      <c r="QP3" s="162"/>
      <c r="QQ3" s="162"/>
      <c r="QR3" s="162"/>
      <c r="QS3" s="162"/>
      <c r="QT3" s="162"/>
      <c r="QU3" s="162"/>
      <c r="QV3" s="162"/>
      <c r="QW3" s="162"/>
      <c r="QX3" s="162"/>
      <c r="QY3" s="162"/>
      <c r="QZ3" s="162"/>
      <c r="RA3" s="162"/>
      <c r="RB3" s="162"/>
      <c r="RC3" s="162"/>
      <c r="RD3" s="162"/>
      <c r="RE3" s="162"/>
      <c r="RF3" s="162"/>
      <c r="RG3" s="162"/>
      <c r="RH3" s="162"/>
      <c r="RI3" s="162"/>
      <c r="RJ3" s="162"/>
      <c r="RK3" s="162"/>
      <c r="RL3" s="162"/>
      <c r="RM3" s="162"/>
      <c r="RN3" s="162"/>
      <c r="RO3" s="162"/>
      <c r="RP3" s="162"/>
      <c r="RQ3" s="162"/>
      <c r="RR3" s="162"/>
      <c r="RS3" s="162"/>
      <c r="RT3" s="162"/>
      <c r="RU3" s="162"/>
      <c r="RV3" s="162"/>
      <c r="RW3" s="162"/>
      <c r="RX3" s="247"/>
      <c r="RY3" s="162"/>
      <c r="RZ3" s="162"/>
      <c r="SA3" s="162"/>
      <c r="SB3" s="162"/>
      <c r="SC3" s="162"/>
    </row>
    <row r="4" spans="1:501" s="148" customFormat="1" ht="13.5" customHeight="1" thickBot="1">
      <c r="B4" s="149"/>
      <c r="E4" s="153"/>
      <c r="F4" s="153"/>
      <c r="G4" s="153"/>
      <c r="H4" s="153"/>
      <c r="I4" s="153"/>
      <c r="J4" s="153"/>
      <c r="K4" s="153"/>
      <c r="N4" s="153"/>
      <c r="Q4" s="153"/>
      <c r="T4" s="153"/>
      <c r="Z4" s="153"/>
      <c r="AC4" s="153"/>
      <c r="AF4" s="153"/>
      <c r="AI4" s="153"/>
      <c r="AL4" s="153"/>
      <c r="AO4" s="153"/>
      <c r="AR4" s="153"/>
      <c r="AU4" s="153"/>
      <c r="AX4" s="153"/>
      <c r="BA4" s="153"/>
      <c r="BD4" s="153"/>
      <c r="BG4" s="153"/>
      <c r="BJ4" s="153"/>
      <c r="BM4" s="153"/>
      <c r="BP4" s="153"/>
      <c r="BS4" s="153"/>
      <c r="BT4" s="153"/>
      <c r="BU4" s="153"/>
      <c r="BV4" s="153"/>
      <c r="BW4" s="153"/>
      <c r="BX4" s="153"/>
      <c r="BY4" s="153"/>
      <c r="CB4" s="153"/>
      <c r="CC4" s="153"/>
      <c r="CD4" s="153"/>
      <c r="CE4" s="153"/>
      <c r="CF4" s="153"/>
      <c r="CG4" s="153"/>
      <c r="CH4" s="153"/>
      <c r="CI4" s="153"/>
      <c r="CJ4" s="153"/>
      <c r="CK4" s="153"/>
      <c r="CL4" s="153"/>
      <c r="CM4" s="153"/>
      <c r="CN4" s="153"/>
      <c r="CO4" s="153"/>
      <c r="CP4" s="153"/>
      <c r="CQ4" s="153"/>
      <c r="CR4" s="153"/>
      <c r="CS4" s="153"/>
      <c r="CT4" s="153"/>
      <c r="CU4" s="153"/>
      <c r="CV4" s="153"/>
      <c r="CW4" s="153"/>
      <c r="CX4" s="153"/>
      <c r="CY4" s="153"/>
      <c r="CZ4" s="153"/>
      <c r="DA4" s="153"/>
      <c r="DB4" s="153"/>
      <c r="DC4" s="153"/>
      <c r="DD4" s="153"/>
      <c r="DE4" s="153"/>
      <c r="DF4" s="153"/>
      <c r="DG4" s="153"/>
      <c r="DH4" s="153"/>
      <c r="DI4" s="153"/>
      <c r="DJ4" s="153"/>
      <c r="DK4" s="153"/>
      <c r="DL4" s="153"/>
      <c r="DM4" s="153"/>
      <c r="DN4" s="153"/>
      <c r="DO4" s="153"/>
      <c r="DP4" s="153"/>
      <c r="DQ4" s="153"/>
      <c r="DR4" s="153"/>
      <c r="DS4" s="153"/>
      <c r="DT4" s="153"/>
      <c r="DU4" s="153"/>
      <c r="DX4" s="153"/>
      <c r="EA4" s="153"/>
      <c r="ED4" s="153"/>
      <c r="EG4" s="153"/>
      <c r="EJ4" s="153"/>
      <c r="EM4" s="153"/>
      <c r="EP4" s="153"/>
      <c r="ES4" s="153"/>
      <c r="EV4" s="153"/>
      <c r="EY4" s="153"/>
      <c r="FB4" s="153"/>
      <c r="FE4" s="153"/>
      <c r="FH4" s="153"/>
      <c r="FK4" s="153"/>
      <c r="FN4" s="153"/>
      <c r="FQ4" s="153"/>
      <c r="FT4" s="153"/>
      <c r="FW4" s="153"/>
      <c r="FZ4" s="153"/>
      <c r="GC4" s="153"/>
      <c r="GF4" s="153"/>
      <c r="GI4" s="153"/>
      <c r="GL4" s="153"/>
      <c r="GO4" s="153"/>
      <c r="GR4" s="153"/>
      <c r="GU4" s="153"/>
      <c r="GX4" s="153"/>
      <c r="HA4" s="153"/>
      <c r="HD4" s="153"/>
      <c r="HG4" s="153"/>
      <c r="HJ4" s="153"/>
      <c r="HM4" s="153"/>
      <c r="HP4" s="153"/>
      <c r="HS4" s="153"/>
      <c r="HV4" s="153"/>
      <c r="HY4" s="153"/>
      <c r="IB4" s="153"/>
      <c r="IE4" s="153"/>
      <c r="IH4" s="153"/>
      <c r="IK4" s="153"/>
      <c r="IN4" s="153"/>
      <c r="IQ4" s="153"/>
      <c r="IT4" s="153"/>
      <c r="IW4" s="153"/>
      <c r="IZ4" s="153"/>
      <c r="JC4" s="153"/>
      <c r="JF4" s="153"/>
      <c r="JI4" s="153"/>
      <c r="JL4" s="153"/>
      <c r="JO4" s="153"/>
      <c r="JR4" s="153"/>
      <c r="JU4" s="153"/>
      <c r="JX4" s="153"/>
      <c r="KA4" s="153"/>
      <c r="KD4" s="153"/>
      <c r="KG4" s="153"/>
      <c r="KJ4" s="153"/>
      <c r="KM4" s="153"/>
      <c r="KP4" s="153"/>
      <c r="KS4" s="153"/>
      <c r="KV4" s="153"/>
      <c r="KY4" s="153"/>
      <c r="LB4" s="153"/>
      <c r="LE4" s="153"/>
      <c r="LH4" s="153"/>
      <c r="LK4" s="153"/>
      <c r="LN4" s="153"/>
      <c r="LQ4" s="153"/>
      <c r="LT4" s="153"/>
      <c r="LW4" s="153"/>
      <c r="LZ4" s="153"/>
      <c r="MC4" s="153"/>
      <c r="MF4" s="153"/>
      <c r="MI4" s="153"/>
      <c r="ML4" s="153"/>
      <c r="MO4" s="153"/>
      <c r="MR4" s="153"/>
      <c r="MU4" s="153"/>
      <c r="MX4" s="153"/>
      <c r="NA4" s="153"/>
      <c r="ND4" s="153"/>
      <c r="NG4" s="153"/>
      <c r="NJ4" s="153"/>
      <c r="NM4" s="153"/>
      <c r="NP4" s="153"/>
      <c r="NS4" s="153"/>
      <c r="NV4" s="153"/>
      <c r="NY4" s="153"/>
      <c r="OB4" s="153"/>
      <c r="OE4" s="153"/>
      <c r="OH4" s="153"/>
      <c r="OK4" s="153"/>
      <c r="ON4" s="153"/>
      <c r="OQ4" s="153"/>
      <c r="OT4" s="153"/>
      <c r="OW4" s="153"/>
      <c r="OZ4" s="153"/>
      <c r="PC4" s="153"/>
      <c r="PF4" s="153"/>
      <c r="PI4" s="153"/>
      <c r="PL4" s="153"/>
      <c r="PO4" s="153"/>
      <c r="PR4" s="153"/>
      <c r="PU4" s="153"/>
      <c r="PX4" s="153"/>
      <c r="QA4" s="153"/>
      <c r="QD4" s="153"/>
      <c r="QG4" s="153"/>
      <c r="QJ4" s="153"/>
      <c r="QM4" s="153"/>
      <c r="QP4" s="153"/>
      <c r="QS4" s="153"/>
      <c r="QV4" s="153"/>
      <c r="QY4" s="153"/>
      <c r="RB4" s="153"/>
      <c r="RC4" s="153"/>
      <c r="RD4" s="153"/>
      <c r="RE4" s="153"/>
      <c r="RF4" s="153"/>
      <c r="RG4" s="153"/>
      <c r="RH4" s="153"/>
      <c r="RI4" s="153"/>
      <c r="RJ4" s="153"/>
      <c r="RK4" s="153"/>
      <c r="RL4" s="153"/>
      <c r="RM4" s="153"/>
      <c r="RN4" s="153"/>
      <c r="RO4" s="153"/>
      <c r="RP4" s="153"/>
      <c r="RQ4" s="153"/>
      <c r="RT4" s="153"/>
      <c r="RW4" s="153"/>
      <c r="RZ4" s="153"/>
      <c r="SC4" s="153"/>
    </row>
    <row r="5" spans="1:501" s="154" customFormat="1" ht="16.5" thickBot="1">
      <c r="A5" s="269" t="s">
        <v>0</v>
      </c>
      <c r="B5" s="272" t="s">
        <v>1</v>
      </c>
      <c r="C5" s="275" t="s">
        <v>61</v>
      </c>
      <c r="D5" s="276"/>
      <c r="E5" s="276"/>
      <c r="F5" s="275" t="s">
        <v>357</v>
      </c>
      <c r="G5" s="276"/>
      <c r="H5" s="294"/>
      <c r="I5" s="275" t="s">
        <v>351</v>
      </c>
      <c r="J5" s="276"/>
      <c r="K5" s="294"/>
      <c r="L5" s="275" t="s">
        <v>62</v>
      </c>
      <c r="M5" s="276"/>
      <c r="N5" s="294"/>
      <c r="O5" s="275" t="s">
        <v>347</v>
      </c>
      <c r="P5" s="276"/>
      <c r="Q5" s="294"/>
      <c r="R5" s="275" t="s">
        <v>359</v>
      </c>
      <c r="S5" s="276"/>
      <c r="T5" s="294"/>
      <c r="U5" s="275"/>
      <c r="V5" s="276"/>
      <c r="W5" s="294"/>
      <c r="X5" s="275" t="s">
        <v>346</v>
      </c>
      <c r="Y5" s="276"/>
      <c r="Z5" s="294"/>
      <c r="AA5" s="275" t="s">
        <v>345</v>
      </c>
      <c r="AB5" s="276"/>
      <c r="AC5" s="294"/>
      <c r="AD5" s="275" t="s">
        <v>344</v>
      </c>
      <c r="AE5" s="276"/>
      <c r="AF5" s="294"/>
      <c r="AG5" s="275" t="s">
        <v>343</v>
      </c>
      <c r="AH5" s="276"/>
      <c r="AI5" s="294"/>
      <c r="AJ5" s="275" t="s">
        <v>342</v>
      </c>
      <c r="AK5" s="276"/>
      <c r="AL5" s="294"/>
      <c r="AM5" s="275" t="s">
        <v>341</v>
      </c>
      <c r="AN5" s="276"/>
      <c r="AO5" s="294"/>
      <c r="AP5" s="275" t="s">
        <v>340</v>
      </c>
      <c r="AQ5" s="276"/>
      <c r="AR5" s="294"/>
      <c r="AS5" s="275"/>
      <c r="AT5" s="276"/>
      <c r="AU5" s="294"/>
      <c r="AV5" s="275" t="s">
        <v>339</v>
      </c>
      <c r="AW5" s="276"/>
      <c r="AX5" s="294"/>
      <c r="AY5" s="275" t="s">
        <v>338</v>
      </c>
      <c r="AZ5" s="276"/>
      <c r="BA5" s="294"/>
      <c r="BB5" s="275" t="s">
        <v>337</v>
      </c>
      <c r="BC5" s="276"/>
      <c r="BD5" s="294"/>
      <c r="BE5" s="275"/>
      <c r="BF5" s="276"/>
      <c r="BG5" s="294"/>
      <c r="BH5" s="275" t="s">
        <v>336</v>
      </c>
      <c r="BI5" s="276"/>
      <c r="BJ5" s="294"/>
      <c r="BK5" s="275" t="s">
        <v>335</v>
      </c>
      <c r="BL5" s="276"/>
      <c r="BM5" s="294"/>
      <c r="BN5" s="275"/>
      <c r="BO5" s="276"/>
      <c r="BP5" s="294"/>
      <c r="BQ5" s="275" t="s">
        <v>353</v>
      </c>
      <c r="BR5" s="276"/>
      <c r="BS5" s="294"/>
      <c r="BT5" s="275" t="s">
        <v>64</v>
      </c>
      <c r="BU5" s="276"/>
      <c r="BV5" s="294"/>
      <c r="BW5" s="275" t="s">
        <v>65</v>
      </c>
      <c r="BX5" s="276"/>
      <c r="BY5" s="294"/>
      <c r="BZ5" s="275" t="s">
        <v>66</v>
      </c>
      <c r="CA5" s="276"/>
      <c r="CB5" s="294"/>
      <c r="CC5" s="275" t="s">
        <v>67</v>
      </c>
      <c r="CD5" s="276"/>
      <c r="CE5" s="294"/>
      <c r="CF5" s="275" t="s">
        <v>69</v>
      </c>
      <c r="CG5" s="276"/>
      <c r="CH5" s="294"/>
      <c r="CI5" s="275" t="s">
        <v>71</v>
      </c>
      <c r="CJ5" s="276"/>
      <c r="CK5" s="294"/>
      <c r="CL5" s="275" t="s">
        <v>73</v>
      </c>
      <c r="CM5" s="276"/>
      <c r="CN5" s="294"/>
      <c r="CO5" s="275" t="s">
        <v>74</v>
      </c>
      <c r="CP5" s="276"/>
      <c r="CQ5" s="294"/>
      <c r="CR5" s="275" t="s">
        <v>76</v>
      </c>
      <c r="CS5" s="276"/>
      <c r="CT5" s="294"/>
      <c r="CU5" s="275" t="s">
        <v>78</v>
      </c>
      <c r="CV5" s="276"/>
      <c r="CW5" s="294"/>
      <c r="CX5" s="275" t="s">
        <v>80</v>
      </c>
      <c r="CY5" s="276"/>
      <c r="CZ5" s="294"/>
      <c r="DA5" s="275" t="s">
        <v>82</v>
      </c>
      <c r="DB5" s="276"/>
      <c r="DC5" s="294"/>
      <c r="DD5" s="275" t="s">
        <v>84</v>
      </c>
      <c r="DE5" s="276"/>
      <c r="DF5" s="294"/>
      <c r="DG5" s="275" t="s">
        <v>86</v>
      </c>
      <c r="DH5" s="276"/>
      <c r="DI5" s="294"/>
      <c r="DJ5" s="275" t="s">
        <v>88</v>
      </c>
      <c r="DK5" s="276"/>
      <c r="DL5" s="294"/>
      <c r="DM5" s="275" t="s">
        <v>89</v>
      </c>
      <c r="DN5" s="276"/>
      <c r="DO5" s="294"/>
      <c r="DP5" s="275" t="s">
        <v>91</v>
      </c>
      <c r="DQ5" s="276"/>
      <c r="DR5" s="294"/>
      <c r="DS5" s="275" t="s">
        <v>93</v>
      </c>
      <c r="DT5" s="276"/>
      <c r="DU5" s="294"/>
      <c r="DV5" s="275" t="s">
        <v>95</v>
      </c>
      <c r="DW5" s="276"/>
      <c r="DX5" s="294"/>
      <c r="DY5" s="275" t="s">
        <v>97</v>
      </c>
      <c r="DZ5" s="276"/>
      <c r="EA5" s="294"/>
      <c r="EB5" s="275" t="s">
        <v>99</v>
      </c>
      <c r="EC5" s="276"/>
      <c r="ED5" s="294"/>
      <c r="EE5" s="275" t="s">
        <v>101</v>
      </c>
      <c r="EF5" s="276"/>
      <c r="EG5" s="294"/>
      <c r="EH5" s="275" t="s">
        <v>103</v>
      </c>
      <c r="EI5" s="276"/>
      <c r="EJ5" s="294"/>
      <c r="EK5" s="275" t="s">
        <v>105</v>
      </c>
      <c r="EL5" s="276"/>
      <c r="EM5" s="294"/>
      <c r="EN5" s="275" t="s">
        <v>107</v>
      </c>
      <c r="EO5" s="276"/>
      <c r="EP5" s="294"/>
      <c r="EQ5" s="275" t="s">
        <v>109</v>
      </c>
      <c r="ER5" s="276"/>
      <c r="ES5" s="294"/>
      <c r="ET5" s="275" t="s">
        <v>111</v>
      </c>
      <c r="EU5" s="276"/>
      <c r="EV5" s="294"/>
      <c r="EW5" s="275" t="s">
        <v>113</v>
      </c>
      <c r="EX5" s="276"/>
      <c r="EY5" s="294"/>
      <c r="EZ5" s="275" t="s">
        <v>115</v>
      </c>
      <c r="FA5" s="276"/>
      <c r="FB5" s="294"/>
      <c r="FC5" s="275" t="s">
        <v>116</v>
      </c>
      <c r="FD5" s="276"/>
      <c r="FE5" s="294"/>
      <c r="FF5" s="275" t="s">
        <v>118</v>
      </c>
      <c r="FG5" s="276"/>
      <c r="FH5" s="294"/>
      <c r="FI5" s="275" t="s">
        <v>120</v>
      </c>
      <c r="FJ5" s="276"/>
      <c r="FK5" s="294"/>
      <c r="FL5" s="275" t="s">
        <v>122</v>
      </c>
      <c r="FM5" s="276"/>
      <c r="FN5" s="294"/>
      <c r="FO5" s="275" t="s">
        <v>124</v>
      </c>
      <c r="FP5" s="276"/>
      <c r="FQ5" s="294"/>
      <c r="FR5" s="275" t="s">
        <v>126</v>
      </c>
      <c r="FS5" s="276"/>
      <c r="FT5" s="294"/>
      <c r="FU5" s="275" t="s">
        <v>128</v>
      </c>
      <c r="FV5" s="276"/>
      <c r="FW5" s="294"/>
      <c r="FX5" s="275" t="s">
        <v>130</v>
      </c>
      <c r="FY5" s="276"/>
      <c r="FZ5" s="294"/>
      <c r="GA5" s="275" t="s">
        <v>132</v>
      </c>
      <c r="GB5" s="276"/>
      <c r="GC5" s="294"/>
      <c r="GD5" s="275" t="s">
        <v>134</v>
      </c>
      <c r="GE5" s="276"/>
      <c r="GF5" s="294"/>
      <c r="GG5" s="275" t="s">
        <v>136</v>
      </c>
      <c r="GH5" s="276"/>
      <c r="GI5" s="294"/>
      <c r="GJ5" s="275" t="s">
        <v>138</v>
      </c>
      <c r="GK5" s="276"/>
      <c r="GL5" s="294"/>
      <c r="GM5" s="275" t="s">
        <v>140</v>
      </c>
      <c r="GN5" s="276"/>
      <c r="GO5" s="294"/>
      <c r="GP5" s="275" t="s">
        <v>142</v>
      </c>
      <c r="GQ5" s="276"/>
      <c r="GR5" s="294"/>
      <c r="GS5" s="275" t="s">
        <v>144</v>
      </c>
      <c r="GT5" s="276"/>
      <c r="GU5" s="294"/>
      <c r="GV5" s="275" t="s">
        <v>146</v>
      </c>
      <c r="GW5" s="276"/>
      <c r="GX5" s="294"/>
      <c r="GY5" s="275" t="s">
        <v>148</v>
      </c>
      <c r="GZ5" s="276"/>
      <c r="HA5" s="294"/>
      <c r="HB5" s="275" t="s">
        <v>150</v>
      </c>
      <c r="HC5" s="276"/>
      <c r="HD5" s="294"/>
      <c r="HE5" s="275" t="s">
        <v>377</v>
      </c>
      <c r="HF5" s="276"/>
      <c r="HG5" s="294"/>
      <c r="HH5" s="275" t="s">
        <v>152</v>
      </c>
      <c r="HI5" s="276"/>
      <c r="HJ5" s="294"/>
      <c r="HK5" s="275" t="s">
        <v>154</v>
      </c>
      <c r="HL5" s="276"/>
      <c r="HM5" s="294"/>
      <c r="HN5" s="275" t="s">
        <v>156</v>
      </c>
      <c r="HO5" s="276"/>
      <c r="HP5" s="294"/>
      <c r="HQ5" s="275" t="s">
        <v>158</v>
      </c>
      <c r="HR5" s="276"/>
      <c r="HS5" s="294"/>
      <c r="HT5" s="275" t="s">
        <v>160</v>
      </c>
      <c r="HU5" s="276"/>
      <c r="HV5" s="294"/>
      <c r="HW5" s="275" t="s">
        <v>162</v>
      </c>
      <c r="HX5" s="276"/>
      <c r="HY5" s="294"/>
      <c r="HZ5" s="275" t="s">
        <v>164</v>
      </c>
      <c r="IA5" s="276"/>
      <c r="IB5" s="294"/>
      <c r="IC5" s="275" t="s">
        <v>166</v>
      </c>
      <c r="ID5" s="276"/>
      <c r="IE5" s="294"/>
      <c r="IF5" s="275" t="s">
        <v>168</v>
      </c>
      <c r="IG5" s="276"/>
      <c r="IH5" s="294"/>
      <c r="II5" s="275" t="s">
        <v>170</v>
      </c>
      <c r="IJ5" s="276"/>
      <c r="IK5" s="294"/>
      <c r="IL5" s="275" t="s">
        <v>172</v>
      </c>
      <c r="IM5" s="276"/>
      <c r="IN5" s="294"/>
      <c r="IO5" s="275" t="s">
        <v>174</v>
      </c>
      <c r="IP5" s="276"/>
      <c r="IQ5" s="294"/>
      <c r="IR5" s="275" t="s">
        <v>176</v>
      </c>
      <c r="IS5" s="276"/>
      <c r="IT5" s="294"/>
      <c r="IU5" s="275" t="s">
        <v>178</v>
      </c>
      <c r="IV5" s="276"/>
      <c r="IW5" s="294"/>
      <c r="IX5" s="275" t="s">
        <v>180</v>
      </c>
      <c r="IY5" s="276"/>
      <c r="IZ5" s="294"/>
      <c r="JA5" s="275" t="s">
        <v>182</v>
      </c>
      <c r="JB5" s="276"/>
      <c r="JC5" s="294"/>
      <c r="JD5" s="275" t="s">
        <v>184</v>
      </c>
      <c r="JE5" s="276"/>
      <c r="JF5" s="294"/>
      <c r="JG5" s="275" t="s">
        <v>186</v>
      </c>
      <c r="JH5" s="276"/>
      <c r="JI5" s="294"/>
      <c r="JJ5" s="275" t="s">
        <v>188</v>
      </c>
      <c r="JK5" s="276"/>
      <c r="JL5" s="294"/>
      <c r="JM5" s="275" t="s">
        <v>190</v>
      </c>
      <c r="JN5" s="276"/>
      <c r="JO5" s="294"/>
      <c r="JP5" s="275" t="s">
        <v>191</v>
      </c>
      <c r="JQ5" s="276"/>
      <c r="JR5" s="294"/>
      <c r="JS5" s="275" t="s">
        <v>193</v>
      </c>
      <c r="JT5" s="276"/>
      <c r="JU5" s="294"/>
      <c r="JV5" s="275" t="s">
        <v>195</v>
      </c>
      <c r="JW5" s="276"/>
      <c r="JX5" s="294"/>
      <c r="JY5" s="275" t="s">
        <v>197</v>
      </c>
      <c r="JZ5" s="276"/>
      <c r="KA5" s="294"/>
      <c r="KB5" s="275" t="s">
        <v>199</v>
      </c>
      <c r="KC5" s="276"/>
      <c r="KD5" s="294"/>
      <c r="KE5" s="275" t="s">
        <v>201</v>
      </c>
      <c r="KF5" s="276"/>
      <c r="KG5" s="294"/>
      <c r="KH5" s="275" t="s">
        <v>203</v>
      </c>
      <c r="KI5" s="276"/>
      <c r="KJ5" s="294"/>
      <c r="KK5" s="275" t="s">
        <v>205</v>
      </c>
      <c r="KL5" s="276"/>
      <c r="KM5" s="294"/>
      <c r="KN5" s="275" t="s">
        <v>207</v>
      </c>
      <c r="KO5" s="276"/>
      <c r="KP5" s="294"/>
      <c r="KQ5" s="275" t="s">
        <v>209</v>
      </c>
      <c r="KR5" s="276"/>
      <c r="KS5" s="294"/>
      <c r="KT5" s="275" t="s">
        <v>211</v>
      </c>
      <c r="KU5" s="276"/>
      <c r="KV5" s="294"/>
      <c r="KW5" s="275" t="s">
        <v>213</v>
      </c>
      <c r="KX5" s="276"/>
      <c r="KY5" s="294"/>
      <c r="KZ5" s="275" t="s">
        <v>215</v>
      </c>
      <c r="LA5" s="276"/>
      <c r="LB5" s="294"/>
      <c r="LC5" s="275" t="s">
        <v>217</v>
      </c>
      <c r="LD5" s="276"/>
      <c r="LE5" s="294"/>
      <c r="LF5" s="275" t="s">
        <v>219</v>
      </c>
      <c r="LG5" s="276"/>
      <c r="LH5" s="294"/>
      <c r="LI5" s="275" t="s">
        <v>221</v>
      </c>
      <c r="LJ5" s="276"/>
      <c r="LK5" s="294"/>
      <c r="LL5" s="275" t="s">
        <v>223</v>
      </c>
      <c r="LM5" s="276"/>
      <c r="LN5" s="294"/>
      <c r="LO5" s="275" t="s">
        <v>225</v>
      </c>
      <c r="LP5" s="276"/>
      <c r="LQ5" s="294"/>
      <c r="LR5" s="275" t="s">
        <v>227</v>
      </c>
      <c r="LS5" s="276"/>
      <c r="LT5" s="294"/>
      <c r="LU5" s="275" t="s">
        <v>229</v>
      </c>
      <c r="LV5" s="276"/>
      <c r="LW5" s="294"/>
      <c r="LX5" s="275" t="s">
        <v>230</v>
      </c>
      <c r="LY5" s="276"/>
      <c r="LZ5" s="294"/>
      <c r="MA5" s="275" t="s">
        <v>232</v>
      </c>
      <c r="MB5" s="276"/>
      <c r="MC5" s="294"/>
      <c r="MD5" s="275" t="s">
        <v>233</v>
      </c>
      <c r="ME5" s="276"/>
      <c r="MF5" s="294"/>
      <c r="MG5" s="275" t="s">
        <v>235</v>
      </c>
      <c r="MH5" s="276"/>
      <c r="MI5" s="294"/>
      <c r="MJ5" s="275" t="s">
        <v>236</v>
      </c>
      <c r="MK5" s="276"/>
      <c r="ML5" s="294"/>
      <c r="MM5" s="275" t="s">
        <v>238</v>
      </c>
      <c r="MN5" s="276"/>
      <c r="MO5" s="294"/>
      <c r="MP5" s="275" t="s">
        <v>240</v>
      </c>
      <c r="MQ5" s="276"/>
      <c r="MR5" s="294"/>
      <c r="MS5" s="275" t="s">
        <v>242</v>
      </c>
      <c r="MT5" s="276"/>
      <c r="MU5" s="294"/>
      <c r="MV5" s="275" t="s">
        <v>244</v>
      </c>
      <c r="MW5" s="276"/>
      <c r="MX5" s="294"/>
      <c r="MY5" s="275" t="s">
        <v>246</v>
      </c>
      <c r="MZ5" s="276"/>
      <c r="NA5" s="294"/>
      <c r="NB5" s="275" t="s">
        <v>248</v>
      </c>
      <c r="NC5" s="276"/>
      <c r="ND5" s="294"/>
      <c r="NE5" s="275" t="s">
        <v>250</v>
      </c>
      <c r="NF5" s="276"/>
      <c r="NG5" s="294"/>
      <c r="NH5" s="275" t="s">
        <v>252</v>
      </c>
      <c r="NI5" s="276"/>
      <c r="NJ5" s="294"/>
      <c r="NK5" s="275" t="s">
        <v>254</v>
      </c>
      <c r="NL5" s="276"/>
      <c r="NM5" s="294"/>
      <c r="NN5" s="275" t="s">
        <v>256</v>
      </c>
      <c r="NO5" s="276"/>
      <c r="NP5" s="294"/>
      <c r="NQ5" s="275" t="s">
        <v>258</v>
      </c>
      <c r="NR5" s="276"/>
      <c r="NS5" s="294"/>
      <c r="NT5" s="275" t="s">
        <v>260</v>
      </c>
      <c r="NU5" s="276"/>
      <c r="NV5" s="294"/>
      <c r="NW5" s="275" t="s">
        <v>261</v>
      </c>
      <c r="NX5" s="276"/>
      <c r="NY5" s="294"/>
      <c r="NZ5" s="275" t="s">
        <v>263</v>
      </c>
      <c r="OA5" s="276"/>
      <c r="OB5" s="294"/>
      <c r="OC5" s="275" t="s">
        <v>264</v>
      </c>
      <c r="OD5" s="276"/>
      <c r="OE5" s="294"/>
      <c r="OF5" s="275" t="s">
        <v>266</v>
      </c>
      <c r="OG5" s="276"/>
      <c r="OH5" s="294"/>
      <c r="OI5" s="275" t="s">
        <v>268</v>
      </c>
      <c r="OJ5" s="276"/>
      <c r="OK5" s="294"/>
      <c r="OL5" s="275" t="s">
        <v>270</v>
      </c>
      <c r="OM5" s="276"/>
      <c r="ON5" s="294"/>
      <c r="OO5" s="275" t="s">
        <v>272</v>
      </c>
      <c r="OP5" s="276"/>
      <c r="OQ5" s="294"/>
      <c r="OR5" s="275" t="s">
        <v>274</v>
      </c>
      <c r="OS5" s="276"/>
      <c r="OT5" s="294"/>
      <c r="OU5" s="275" t="s">
        <v>276</v>
      </c>
      <c r="OV5" s="276"/>
      <c r="OW5" s="294"/>
      <c r="OX5" s="275" t="s">
        <v>278</v>
      </c>
      <c r="OY5" s="276"/>
      <c r="OZ5" s="294"/>
      <c r="PA5" s="275" t="s">
        <v>280</v>
      </c>
      <c r="PB5" s="276"/>
      <c r="PC5" s="294"/>
      <c r="PD5" s="275" t="s">
        <v>282</v>
      </c>
      <c r="PE5" s="276"/>
      <c r="PF5" s="294"/>
      <c r="PG5" s="275" t="s">
        <v>284</v>
      </c>
      <c r="PH5" s="276"/>
      <c r="PI5" s="294"/>
      <c r="PJ5" s="275" t="s">
        <v>286</v>
      </c>
      <c r="PK5" s="276"/>
      <c r="PL5" s="294"/>
      <c r="PM5" s="275" t="s">
        <v>288</v>
      </c>
      <c r="PN5" s="276"/>
      <c r="PO5" s="294"/>
      <c r="PP5" s="275" t="s">
        <v>290</v>
      </c>
      <c r="PQ5" s="276"/>
      <c r="PR5" s="294"/>
      <c r="PS5" s="275" t="s">
        <v>292</v>
      </c>
      <c r="PT5" s="276"/>
      <c r="PU5" s="294"/>
      <c r="PV5" s="275" t="s">
        <v>294</v>
      </c>
      <c r="PW5" s="276"/>
      <c r="PX5" s="294"/>
      <c r="PY5" s="275" t="s">
        <v>296</v>
      </c>
      <c r="PZ5" s="276"/>
      <c r="QA5" s="294"/>
      <c r="QB5" s="275" t="s">
        <v>298</v>
      </c>
      <c r="QC5" s="276"/>
      <c r="QD5" s="294"/>
      <c r="QE5" s="275" t="s">
        <v>300</v>
      </c>
      <c r="QF5" s="276"/>
      <c r="QG5" s="294"/>
      <c r="QH5" s="275" t="s">
        <v>301</v>
      </c>
      <c r="QI5" s="276"/>
      <c r="QJ5" s="294"/>
      <c r="QK5" s="275" t="s">
        <v>302</v>
      </c>
      <c r="QL5" s="276"/>
      <c r="QM5" s="294"/>
      <c r="QN5" s="275" t="s">
        <v>304</v>
      </c>
      <c r="QO5" s="276"/>
      <c r="QP5" s="294"/>
      <c r="QQ5" s="275" t="s">
        <v>306</v>
      </c>
      <c r="QR5" s="276"/>
      <c r="QS5" s="294"/>
      <c r="QT5" s="275" t="s">
        <v>308</v>
      </c>
      <c r="QU5" s="276"/>
      <c r="QV5" s="294"/>
      <c r="QW5" s="275" t="s">
        <v>310</v>
      </c>
      <c r="QX5" s="276"/>
      <c r="QY5" s="294"/>
      <c r="QZ5" s="275" t="s">
        <v>312</v>
      </c>
      <c r="RA5" s="276"/>
      <c r="RB5" s="294"/>
      <c r="RC5" s="275"/>
      <c r="RD5" s="276"/>
      <c r="RE5" s="294"/>
      <c r="RF5" s="275"/>
      <c r="RG5" s="276"/>
      <c r="RH5" s="294"/>
      <c r="RI5" s="275"/>
      <c r="RJ5" s="276"/>
      <c r="RK5" s="294"/>
      <c r="RL5" s="275"/>
      <c r="RM5" s="276"/>
      <c r="RN5" s="294"/>
      <c r="RO5" s="275"/>
      <c r="RP5" s="276"/>
      <c r="RQ5" s="294"/>
      <c r="RR5" s="275" t="s">
        <v>371</v>
      </c>
      <c r="RS5" s="276"/>
      <c r="RT5" s="294"/>
      <c r="RU5" s="275" t="s">
        <v>373</v>
      </c>
      <c r="RV5" s="276"/>
      <c r="RW5" s="294"/>
      <c r="RX5" s="275" t="s">
        <v>375</v>
      </c>
      <c r="RY5" s="276"/>
      <c r="RZ5" s="294"/>
      <c r="SA5" s="275" t="s">
        <v>376</v>
      </c>
      <c r="SB5" s="276"/>
      <c r="SC5" s="294"/>
    </row>
    <row r="6" spans="1:501" s="148" customFormat="1" ht="13.5" customHeight="1">
      <c r="A6" s="270"/>
      <c r="B6" s="273"/>
      <c r="C6" s="269" t="s">
        <v>315</v>
      </c>
      <c r="D6" s="279"/>
      <c r="E6" s="279"/>
      <c r="F6" s="269" t="s">
        <v>316</v>
      </c>
      <c r="G6" s="279"/>
      <c r="H6" s="295"/>
      <c r="I6" s="269" t="s">
        <v>358</v>
      </c>
      <c r="J6" s="279"/>
      <c r="K6" s="295"/>
      <c r="L6" s="269" t="s">
        <v>63</v>
      </c>
      <c r="M6" s="289"/>
      <c r="N6" s="290"/>
      <c r="O6" s="269" t="s">
        <v>334</v>
      </c>
      <c r="P6" s="279"/>
      <c r="Q6" s="295"/>
      <c r="R6" s="269" t="s">
        <v>333</v>
      </c>
      <c r="S6" s="279"/>
      <c r="T6" s="295"/>
      <c r="U6" s="269" t="s">
        <v>332</v>
      </c>
      <c r="V6" s="279"/>
      <c r="W6" s="295"/>
      <c r="X6" s="269" t="s">
        <v>331</v>
      </c>
      <c r="Y6" s="279"/>
      <c r="Z6" s="295"/>
      <c r="AA6" s="269" t="s">
        <v>330</v>
      </c>
      <c r="AB6" s="279"/>
      <c r="AC6" s="295"/>
      <c r="AD6" s="269" t="s">
        <v>329</v>
      </c>
      <c r="AE6" s="279"/>
      <c r="AF6" s="295"/>
      <c r="AG6" s="269" t="s">
        <v>328</v>
      </c>
      <c r="AH6" s="289"/>
      <c r="AI6" s="290"/>
      <c r="AJ6" s="269" t="s">
        <v>327</v>
      </c>
      <c r="AK6" s="289"/>
      <c r="AL6" s="290"/>
      <c r="AM6" s="269" t="s">
        <v>326</v>
      </c>
      <c r="AN6" s="289"/>
      <c r="AO6" s="290"/>
      <c r="AP6" s="269" t="s">
        <v>325</v>
      </c>
      <c r="AQ6" s="289"/>
      <c r="AR6" s="290"/>
      <c r="AS6" s="269" t="s">
        <v>324</v>
      </c>
      <c r="AT6" s="289"/>
      <c r="AU6" s="290"/>
      <c r="AV6" s="269" t="s">
        <v>323</v>
      </c>
      <c r="AW6" s="289"/>
      <c r="AX6" s="290"/>
      <c r="AY6" s="269" t="s">
        <v>322</v>
      </c>
      <c r="AZ6" s="279"/>
      <c r="BA6" s="295"/>
      <c r="BB6" s="269" t="s">
        <v>321</v>
      </c>
      <c r="BC6" s="289"/>
      <c r="BD6" s="290"/>
      <c r="BE6" s="269" t="s">
        <v>320</v>
      </c>
      <c r="BF6" s="289"/>
      <c r="BG6" s="290"/>
      <c r="BH6" s="269" t="s">
        <v>319</v>
      </c>
      <c r="BI6" s="289"/>
      <c r="BJ6" s="290"/>
      <c r="BK6" s="269" t="s">
        <v>318</v>
      </c>
      <c r="BL6" s="289"/>
      <c r="BM6" s="290"/>
      <c r="BN6" s="269" t="s">
        <v>317</v>
      </c>
      <c r="BO6" s="289"/>
      <c r="BP6" s="290"/>
      <c r="BQ6" s="269" t="s">
        <v>352</v>
      </c>
      <c r="BR6" s="289"/>
      <c r="BS6" s="290"/>
      <c r="BT6" s="269" t="s">
        <v>348</v>
      </c>
      <c r="BU6" s="289"/>
      <c r="BV6" s="290"/>
      <c r="BW6" s="269" t="s">
        <v>354</v>
      </c>
      <c r="BX6" s="279"/>
      <c r="BY6" s="295"/>
      <c r="BZ6" s="269" t="s">
        <v>360</v>
      </c>
      <c r="CA6" s="279"/>
      <c r="CB6" s="295"/>
      <c r="CC6" s="269" t="s">
        <v>68</v>
      </c>
      <c r="CD6" s="279"/>
      <c r="CE6" s="295"/>
      <c r="CF6" s="269" t="s">
        <v>70</v>
      </c>
      <c r="CG6" s="279"/>
      <c r="CH6" s="295"/>
      <c r="CI6" s="269" t="s">
        <v>72</v>
      </c>
      <c r="CJ6" s="279"/>
      <c r="CK6" s="295"/>
      <c r="CL6" s="269" t="s">
        <v>349</v>
      </c>
      <c r="CM6" s="279"/>
      <c r="CN6" s="295"/>
      <c r="CO6" s="269" t="s">
        <v>75</v>
      </c>
      <c r="CP6" s="279"/>
      <c r="CQ6" s="295"/>
      <c r="CR6" s="269" t="s">
        <v>77</v>
      </c>
      <c r="CS6" s="279"/>
      <c r="CT6" s="295"/>
      <c r="CU6" s="269" t="s">
        <v>79</v>
      </c>
      <c r="CV6" s="279"/>
      <c r="CW6" s="295"/>
      <c r="CX6" s="269" t="s">
        <v>81</v>
      </c>
      <c r="CY6" s="279"/>
      <c r="CZ6" s="295"/>
      <c r="DA6" s="269" t="s">
        <v>83</v>
      </c>
      <c r="DB6" s="279"/>
      <c r="DC6" s="295"/>
      <c r="DD6" s="269" t="s">
        <v>85</v>
      </c>
      <c r="DE6" s="279"/>
      <c r="DF6" s="295"/>
      <c r="DG6" s="269" t="s">
        <v>87</v>
      </c>
      <c r="DH6" s="279"/>
      <c r="DI6" s="295"/>
      <c r="DJ6" s="269" t="s">
        <v>350</v>
      </c>
      <c r="DK6" s="279"/>
      <c r="DL6" s="295"/>
      <c r="DM6" s="269" t="s">
        <v>90</v>
      </c>
      <c r="DN6" s="279"/>
      <c r="DO6" s="295"/>
      <c r="DP6" s="269" t="s">
        <v>92</v>
      </c>
      <c r="DQ6" s="279"/>
      <c r="DR6" s="295"/>
      <c r="DS6" s="269" t="s">
        <v>94</v>
      </c>
      <c r="DT6" s="279"/>
      <c r="DU6" s="295"/>
      <c r="DV6" s="269" t="s">
        <v>96</v>
      </c>
      <c r="DW6" s="289"/>
      <c r="DX6" s="290"/>
      <c r="DY6" s="269" t="s">
        <v>98</v>
      </c>
      <c r="DZ6" s="289"/>
      <c r="EA6" s="290"/>
      <c r="EB6" s="269" t="s">
        <v>100</v>
      </c>
      <c r="EC6" s="289"/>
      <c r="ED6" s="290"/>
      <c r="EE6" s="269" t="s">
        <v>102</v>
      </c>
      <c r="EF6" s="289"/>
      <c r="EG6" s="290"/>
      <c r="EH6" s="269" t="s">
        <v>104</v>
      </c>
      <c r="EI6" s="289"/>
      <c r="EJ6" s="290"/>
      <c r="EK6" s="269" t="s">
        <v>106</v>
      </c>
      <c r="EL6" s="289"/>
      <c r="EM6" s="290"/>
      <c r="EN6" s="269" t="s">
        <v>108</v>
      </c>
      <c r="EO6" s="289"/>
      <c r="EP6" s="290"/>
      <c r="EQ6" s="269" t="s">
        <v>110</v>
      </c>
      <c r="ER6" s="289"/>
      <c r="ES6" s="290"/>
      <c r="ET6" s="269" t="s">
        <v>112</v>
      </c>
      <c r="EU6" s="289"/>
      <c r="EV6" s="290"/>
      <c r="EW6" s="269" t="s">
        <v>114</v>
      </c>
      <c r="EX6" s="289"/>
      <c r="EY6" s="290"/>
      <c r="EZ6" s="269" t="s">
        <v>361</v>
      </c>
      <c r="FA6" s="289"/>
      <c r="FB6" s="290"/>
      <c r="FC6" s="269" t="s">
        <v>117</v>
      </c>
      <c r="FD6" s="289"/>
      <c r="FE6" s="290"/>
      <c r="FF6" s="269" t="s">
        <v>119</v>
      </c>
      <c r="FG6" s="289"/>
      <c r="FH6" s="290"/>
      <c r="FI6" s="269" t="s">
        <v>121</v>
      </c>
      <c r="FJ6" s="289"/>
      <c r="FK6" s="290"/>
      <c r="FL6" s="269" t="s">
        <v>123</v>
      </c>
      <c r="FM6" s="289"/>
      <c r="FN6" s="290"/>
      <c r="FO6" s="269" t="s">
        <v>125</v>
      </c>
      <c r="FP6" s="289"/>
      <c r="FQ6" s="290"/>
      <c r="FR6" s="269" t="s">
        <v>127</v>
      </c>
      <c r="FS6" s="289"/>
      <c r="FT6" s="290"/>
      <c r="FU6" s="269" t="s">
        <v>129</v>
      </c>
      <c r="FV6" s="289"/>
      <c r="FW6" s="290"/>
      <c r="FX6" s="269" t="s">
        <v>131</v>
      </c>
      <c r="FY6" s="289"/>
      <c r="FZ6" s="290"/>
      <c r="GA6" s="269" t="s">
        <v>133</v>
      </c>
      <c r="GB6" s="289"/>
      <c r="GC6" s="290"/>
      <c r="GD6" s="269" t="s">
        <v>135</v>
      </c>
      <c r="GE6" s="289"/>
      <c r="GF6" s="290"/>
      <c r="GG6" s="269" t="s">
        <v>137</v>
      </c>
      <c r="GH6" s="289"/>
      <c r="GI6" s="290"/>
      <c r="GJ6" s="269" t="s">
        <v>139</v>
      </c>
      <c r="GK6" s="289"/>
      <c r="GL6" s="290"/>
      <c r="GM6" s="269" t="s">
        <v>141</v>
      </c>
      <c r="GN6" s="289"/>
      <c r="GO6" s="290"/>
      <c r="GP6" s="269" t="s">
        <v>143</v>
      </c>
      <c r="GQ6" s="289"/>
      <c r="GR6" s="290"/>
      <c r="GS6" s="269" t="s">
        <v>145</v>
      </c>
      <c r="GT6" s="289"/>
      <c r="GU6" s="290"/>
      <c r="GV6" s="269" t="s">
        <v>147</v>
      </c>
      <c r="GW6" s="289"/>
      <c r="GX6" s="290"/>
      <c r="GY6" s="269" t="s">
        <v>149</v>
      </c>
      <c r="GZ6" s="289"/>
      <c r="HA6" s="290"/>
      <c r="HB6" s="269" t="s">
        <v>151</v>
      </c>
      <c r="HC6" s="289"/>
      <c r="HD6" s="290"/>
      <c r="HE6" s="269" t="s">
        <v>370</v>
      </c>
      <c r="HF6" s="289"/>
      <c r="HG6" s="290"/>
      <c r="HH6" s="269" t="s">
        <v>153</v>
      </c>
      <c r="HI6" s="289"/>
      <c r="HJ6" s="290"/>
      <c r="HK6" s="269" t="s">
        <v>155</v>
      </c>
      <c r="HL6" s="289"/>
      <c r="HM6" s="290"/>
      <c r="HN6" s="269" t="s">
        <v>157</v>
      </c>
      <c r="HO6" s="289"/>
      <c r="HP6" s="290"/>
      <c r="HQ6" s="269" t="s">
        <v>159</v>
      </c>
      <c r="HR6" s="289"/>
      <c r="HS6" s="290"/>
      <c r="HT6" s="269" t="s">
        <v>161</v>
      </c>
      <c r="HU6" s="289"/>
      <c r="HV6" s="290"/>
      <c r="HW6" s="269" t="s">
        <v>163</v>
      </c>
      <c r="HX6" s="289"/>
      <c r="HY6" s="290"/>
      <c r="HZ6" s="269" t="s">
        <v>165</v>
      </c>
      <c r="IA6" s="289"/>
      <c r="IB6" s="290"/>
      <c r="IC6" s="269" t="s">
        <v>167</v>
      </c>
      <c r="ID6" s="289"/>
      <c r="IE6" s="290"/>
      <c r="IF6" s="269" t="s">
        <v>169</v>
      </c>
      <c r="IG6" s="289"/>
      <c r="IH6" s="290"/>
      <c r="II6" s="269" t="s">
        <v>171</v>
      </c>
      <c r="IJ6" s="289"/>
      <c r="IK6" s="290"/>
      <c r="IL6" s="269" t="s">
        <v>173</v>
      </c>
      <c r="IM6" s="289"/>
      <c r="IN6" s="290"/>
      <c r="IO6" s="269" t="s">
        <v>175</v>
      </c>
      <c r="IP6" s="289"/>
      <c r="IQ6" s="290"/>
      <c r="IR6" s="269" t="s">
        <v>177</v>
      </c>
      <c r="IS6" s="289"/>
      <c r="IT6" s="290"/>
      <c r="IU6" s="269" t="s">
        <v>179</v>
      </c>
      <c r="IV6" s="289"/>
      <c r="IW6" s="290"/>
      <c r="IX6" s="269" t="s">
        <v>181</v>
      </c>
      <c r="IY6" s="289"/>
      <c r="IZ6" s="290"/>
      <c r="JA6" s="269" t="s">
        <v>183</v>
      </c>
      <c r="JB6" s="289"/>
      <c r="JC6" s="290"/>
      <c r="JD6" s="269" t="s">
        <v>185</v>
      </c>
      <c r="JE6" s="289"/>
      <c r="JF6" s="290"/>
      <c r="JG6" s="269" t="s">
        <v>187</v>
      </c>
      <c r="JH6" s="289"/>
      <c r="JI6" s="290"/>
      <c r="JJ6" s="269" t="s">
        <v>189</v>
      </c>
      <c r="JK6" s="289"/>
      <c r="JL6" s="290"/>
      <c r="JM6" s="269" t="s">
        <v>362</v>
      </c>
      <c r="JN6" s="289"/>
      <c r="JO6" s="290"/>
      <c r="JP6" s="269" t="s">
        <v>192</v>
      </c>
      <c r="JQ6" s="289"/>
      <c r="JR6" s="290"/>
      <c r="JS6" s="269" t="s">
        <v>194</v>
      </c>
      <c r="JT6" s="289"/>
      <c r="JU6" s="290"/>
      <c r="JV6" s="269" t="s">
        <v>196</v>
      </c>
      <c r="JW6" s="289"/>
      <c r="JX6" s="290"/>
      <c r="JY6" s="269" t="s">
        <v>198</v>
      </c>
      <c r="JZ6" s="289"/>
      <c r="KA6" s="290"/>
      <c r="KB6" s="269" t="s">
        <v>200</v>
      </c>
      <c r="KC6" s="289"/>
      <c r="KD6" s="290"/>
      <c r="KE6" s="269" t="s">
        <v>202</v>
      </c>
      <c r="KF6" s="289"/>
      <c r="KG6" s="290"/>
      <c r="KH6" s="269" t="s">
        <v>204</v>
      </c>
      <c r="KI6" s="289"/>
      <c r="KJ6" s="290"/>
      <c r="KK6" s="269" t="s">
        <v>206</v>
      </c>
      <c r="KL6" s="289"/>
      <c r="KM6" s="290"/>
      <c r="KN6" s="269" t="s">
        <v>208</v>
      </c>
      <c r="KO6" s="289"/>
      <c r="KP6" s="290"/>
      <c r="KQ6" s="269" t="s">
        <v>210</v>
      </c>
      <c r="KR6" s="289"/>
      <c r="KS6" s="290"/>
      <c r="KT6" s="269" t="s">
        <v>212</v>
      </c>
      <c r="KU6" s="289"/>
      <c r="KV6" s="290"/>
      <c r="KW6" s="269" t="s">
        <v>214</v>
      </c>
      <c r="KX6" s="289"/>
      <c r="KY6" s="290"/>
      <c r="KZ6" s="269" t="s">
        <v>216</v>
      </c>
      <c r="LA6" s="289"/>
      <c r="LB6" s="290"/>
      <c r="LC6" s="269" t="s">
        <v>218</v>
      </c>
      <c r="LD6" s="289"/>
      <c r="LE6" s="290"/>
      <c r="LF6" s="269" t="s">
        <v>220</v>
      </c>
      <c r="LG6" s="289"/>
      <c r="LH6" s="290"/>
      <c r="LI6" s="269" t="s">
        <v>222</v>
      </c>
      <c r="LJ6" s="289"/>
      <c r="LK6" s="290"/>
      <c r="LL6" s="269" t="s">
        <v>224</v>
      </c>
      <c r="LM6" s="289"/>
      <c r="LN6" s="290"/>
      <c r="LO6" s="269" t="s">
        <v>226</v>
      </c>
      <c r="LP6" s="289"/>
      <c r="LQ6" s="290"/>
      <c r="LR6" s="269" t="s">
        <v>228</v>
      </c>
      <c r="LS6" s="289"/>
      <c r="LT6" s="290"/>
      <c r="LU6" s="269" t="s">
        <v>380</v>
      </c>
      <c r="LV6" s="289"/>
      <c r="LW6" s="290"/>
      <c r="LX6" s="269" t="s">
        <v>231</v>
      </c>
      <c r="LY6" s="289"/>
      <c r="LZ6" s="290"/>
      <c r="MA6" s="269" t="s">
        <v>11</v>
      </c>
      <c r="MB6" s="289"/>
      <c r="MC6" s="290"/>
      <c r="MD6" s="269" t="s">
        <v>234</v>
      </c>
      <c r="ME6" s="289"/>
      <c r="MF6" s="290"/>
      <c r="MG6" s="269" t="s">
        <v>379</v>
      </c>
      <c r="MH6" s="289"/>
      <c r="MI6" s="290"/>
      <c r="MJ6" s="269" t="s">
        <v>237</v>
      </c>
      <c r="MK6" s="289"/>
      <c r="ML6" s="290"/>
      <c r="MM6" s="269" t="s">
        <v>239</v>
      </c>
      <c r="MN6" s="289"/>
      <c r="MO6" s="290"/>
      <c r="MP6" s="269" t="s">
        <v>241</v>
      </c>
      <c r="MQ6" s="289"/>
      <c r="MR6" s="290"/>
      <c r="MS6" s="269" t="s">
        <v>243</v>
      </c>
      <c r="MT6" s="289"/>
      <c r="MU6" s="290"/>
      <c r="MV6" s="269" t="s">
        <v>245</v>
      </c>
      <c r="MW6" s="289"/>
      <c r="MX6" s="290"/>
      <c r="MY6" s="269" t="s">
        <v>247</v>
      </c>
      <c r="MZ6" s="289"/>
      <c r="NA6" s="290"/>
      <c r="NB6" s="269" t="s">
        <v>249</v>
      </c>
      <c r="NC6" s="289"/>
      <c r="ND6" s="290"/>
      <c r="NE6" s="269" t="s">
        <v>251</v>
      </c>
      <c r="NF6" s="289"/>
      <c r="NG6" s="290"/>
      <c r="NH6" s="269" t="s">
        <v>253</v>
      </c>
      <c r="NI6" s="289"/>
      <c r="NJ6" s="290"/>
      <c r="NK6" s="269" t="s">
        <v>255</v>
      </c>
      <c r="NL6" s="289"/>
      <c r="NM6" s="290"/>
      <c r="NN6" s="269" t="s">
        <v>257</v>
      </c>
      <c r="NO6" s="289"/>
      <c r="NP6" s="290"/>
      <c r="NQ6" s="269" t="s">
        <v>259</v>
      </c>
      <c r="NR6" s="289"/>
      <c r="NS6" s="290"/>
      <c r="NT6" s="269" t="s">
        <v>14</v>
      </c>
      <c r="NU6" s="289"/>
      <c r="NV6" s="290"/>
      <c r="NW6" s="269" t="s">
        <v>262</v>
      </c>
      <c r="NX6" s="289"/>
      <c r="NY6" s="290"/>
      <c r="NZ6" s="269" t="s">
        <v>16</v>
      </c>
      <c r="OA6" s="289"/>
      <c r="OB6" s="290"/>
      <c r="OC6" s="269" t="s">
        <v>265</v>
      </c>
      <c r="OD6" s="289"/>
      <c r="OE6" s="290"/>
      <c r="OF6" s="269" t="s">
        <v>267</v>
      </c>
      <c r="OG6" s="289"/>
      <c r="OH6" s="290"/>
      <c r="OI6" s="269" t="s">
        <v>269</v>
      </c>
      <c r="OJ6" s="289"/>
      <c r="OK6" s="290"/>
      <c r="OL6" s="269" t="s">
        <v>271</v>
      </c>
      <c r="OM6" s="289"/>
      <c r="ON6" s="290"/>
      <c r="OO6" s="269" t="s">
        <v>273</v>
      </c>
      <c r="OP6" s="289"/>
      <c r="OQ6" s="290"/>
      <c r="OR6" s="269" t="s">
        <v>275</v>
      </c>
      <c r="OS6" s="289"/>
      <c r="OT6" s="290"/>
      <c r="OU6" s="269" t="s">
        <v>277</v>
      </c>
      <c r="OV6" s="289"/>
      <c r="OW6" s="290"/>
      <c r="OX6" s="269" t="s">
        <v>279</v>
      </c>
      <c r="OY6" s="289"/>
      <c r="OZ6" s="290"/>
      <c r="PA6" s="269" t="s">
        <v>281</v>
      </c>
      <c r="PB6" s="289"/>
      <c r="PC6" s="290"/>
      <c r="PD6" s="269" t="s">
        <v>283</v>
      </c>
      <c r="PE6" s="289"/>
      <c r="PF6" s="290"/>
      <c r="PG6" s="269" t="s">
        <v>285</v>
      </c>
      <c r="PH6" s="289"/>
      <c r="PI6" s="290"/>
      <c r="PJ6" s="269" t="s">
        <v>287</v>
      </c>
      <c r="PK6" s="289"/>
      <c r="PL6" s="290"/>
      <c r="PM6" s="269" t="s">
        <v>289</v>
      </c>
      <c r="PN6" s="289"/>
      <c r="PO6" s="290"/>
      <c r="PP6" s="269" t="s">
        <v>291</v>
      </c>
      <c r="PQ6" s="289"/>
      <c r="PR6" s="290"/>
      <c r="PS6" s="269" t="s">
        <v>293</v>
      </c>
      <c r="PT6" s="289"/>
      <c r="PU6" s="290"/>
      <c r="PV6" s="269" t="s">
        <v>295</v>
      </c>
      <c r="PW6" s="289"/>
      <c r="PX6" s="290"/>
      <c r="PY6" s="269" t="s">
        <v>297</v>
      </c>
      <c r="PZ6" s="289"/>
      <c r="QA6" s="290"/>
      <c r="QB6" s="269" t="s">
        <v>299</v>
      </c>
      <c r="QC6" s="289"/>
      <c r="QD6" s="290"/>
      <c r="QE6" s="269" t="s">
        <v>363</v>
      </c>
      <c r="QF6" s="289"/>
      <c r="QG6" s="290"/>
      <c r="QH6" s="269" t="s">
        <v>364</v>
      </c>
      <c r="QI6" s="289"/>
      <c r="QJ6" s="290"/>
      <c r="QK6" s="269" t="s">
        <v>303</v>
      </c>
      <c r="QL6" s="289"/>
      <c r="QM6" s="290"/>
      <c r="QN6" s="269" t="s">
        <v>305</v>
      </c>
      <c r="QO6" s="289"/>
      <c r="QP6" s="290"/>
      <c r="QQ6" s="269" t="s">
        <v>307</v>
      </c>
      <c r="QR6" s="289"/>
      <c r="QS6" s="290"/>
      <c r="QT6" s="269" t="s">
        <v>309</v>
      </c>
      <c r="QU6" s="289"/>
      <c r="QV6" s="290"/>
      <c r="QW6" s="269" t="s">
        <v>311</v>
      </c>
      <c r="QX6" s="289"/>
      <c r="QY6" s="290"/>
      <c r="QZ6" s="269" t="s">
        <v>313</v>
      </c>
      <c r="RA6" s="289"/>
      <c r="RB6" s="290"/>
      <c r="RC6" s="269" t="s">
        <v>365</v>
      </c>
      <c r="RD6" s="289"/>
      <c r="RE6" s="290"/>
      <c r="RF6" s="269" t="s">
        <v>366</v>
      </c>
      <c r="RG6" s="289"/>
      <c r="RH6" s="290"/>
      <c r="RI6" s="269" t="s">
        <v>367</v>
      </c>
      <c r="RJ6" s="289"/>
      <c r="RK6" s="290"/>
      <c r="RL6" s="269" t="s">
        <v>368</v>
      </c>
      <c r="RM6" s="289"/>
      <c r="RN6" s="290"/>
      <c r="RO6" s="269" t="s">
        <v>355</v>
      </c>
      <c r="RP6" s="289"/>
      <c r="RQ6" s="290"/>
      <c r="RR6" s="269" t="s">
        <v>372</v>
      </c>
      <c r="RS6" s="289"/>
      <c r="RT6" s="290"/>
      <c r="RU6" s="269" t="s">
        <v>378</v>
      </c>
      <c r="RV6" s="289"/>
      <c r="RW6" s="290"/>
      <c r="RX6" s="269" t="s">
        <v>374</v>
      </c>
      <c r="RY6" s="289"/>
      <c r="RZ6" s="290"/>
      <c r="SA6" s="269" t="s">
        <v>314</v>
      </c>
      <c r="SB6" s="289"/>
      <c r="SC6" s="290"/>
    </row>
    <row r="7" spans="1:501" s="148" customFormat="1" ht="67.5" customHeight="1" thickBot="1">
      <c r="A7" s="270"/>
      <c r="B7" s="273"/>
      <c r="C7" s="271"/>
      <c r="D7" s="280"/>
      <c r="E7" s="280"/>
      <c r="F7" s="271"/>
      <c r="G7" s="280"/>
      <c r="H7" s="296"/>
      <c r="I7" s="271"/>
      <c r="J7" s="280"/>
      <c r="K7" s="296"/>
      <c r="L7" s="291"/>
      <c r="M7" s="292"/>
      <c r="N7" s="293"/>
      <c r="O7" s="271"/>
      <c r="P7" s="280"/>
      <c r="Q7" s="296"/>
      <c r="R7" s="271"/>
      <c r="S7" s="280"/>
      <c r="T7" s="296"/>
      <c r="U7" s="271"/>
      <c r="V7" s="280"/>
      <c r="W7" s="296"/>
      <c r="X7" s="271"/>
      <c r="Y7" s="280"/>
      <c r="Z7" s="296"/>
      <c r="AA7" s="271"/>
      <c r="AB7" s="280"/>
      <c r="AC7" s="296"/>
      <c r="AD7" s="271"/>
      <c r="AE7" s="280"/>
      <c r="AF7" s="296"/>
      <c r="AG7" s="291"/>
      <c r="AH7" s="292"/>
      <c r="AI7" s="293"/>
      <c r="AJ7" s="291"/>
      <c r="AK7" s="292"/>
      <c r="AL7" s="293"/>
      <c r="AM7" s="291"/>
      <c r="AN7" s="292"/>
      <c r="AO7" s="293"/>
      <c r="AP7" s="291"/>
      <c r="AQ7" s="292"/>
      <c r="AR7" s="293"/>
      <c r="AS7" s="291"/>
      <c r="AT7" s="292"/>
      <c r="AU7" s="293"/>
      <c r="AV7" s="291"/>
      <c r="AW7" s="292"/>
      <c r="AX7" s="293"/>
      <c r="AY7" s="271"/>
      <c r="AZ7" s="280"/>
      <c r="BA7" s="296"/>
      <c r="BB7" s="291"/>
      <c r="BC7" s="292"/>
      <c r="BD7" s="293"/>
      <c r="BE7" s="291"/>
      <c r="BF7" s="292"/>
      <c r="BG7" s="293"/>
      <c r="BH7" s="291"/>
      <c r="BI7" s="292"/>
      <c r="BJ7" s="293"/>
      <c r="BK7" s="291"/>
      <c r="BL7" s="292"/>
      <c r="BM7" s="293"/>
      <c r="BN7" s="291"/>
      <c r="BO7" s="292"/>
      <c r="BP7" s="293"/>
      <c r="BQ7" s="291"/>
      <c r="BR7" s="292"/>
      <c r="BS7" s="293"/>
      <c r="BT7" s="291"/>
      <c r="BU7" s="292"/>
      <c r="BV7" s="293"/>
      <c r="BW7" s="271"/>
      <c r="BX7" s="280"/>
      <c r="BY7" s="296"/>
      <c r="BZ7" s="271"/>
      <c r="CA7" s="280"/>
      <c r="CB7" s="296"/>
      <c r="CC7" s="271"/>
      <c r="CD7" s="280"/>
      <c r="CE7" s="296"/>
      <c r="CF7" s="271"/>
      <c r="CG7" s="280"/>
      <c r="CH7" s="296"/>
      <c r="CI7" s="271"/>
      <c r="CJ7" s="280"/>
      <c r="CK7" s="296"/>
      <c r="CL7" s="271"/>
      <c r="CM7" s="280"/>
      <c r="CN7" s="296"/>
      <c r="CO7" s="271"/>
      <c r="CP7" s="280"/>
      <c r="CQ7" s="296"/>
      <c r="CR7" s="271"/>
      <c r="CS7" s="280"/>
      <c r="CT7" s="296"/>
      <c r="CU7" s="271"/>
      <c r="CV7" s="280"/>
      <c r="CW7" s="296"/>
      <c r="CX7" s="271"/>
      <c r="CY7" s="280"/>
      <c r="CZ7" s="296"/>
      <c r="DA7" s="271"/>
      <c r="DB7" s="280"/>
      <c r="DC7" s="296"/>
      <c r="DD7" s="271"/>
      <c r="DE7" s="280"/>
      <c r="DF7" s="296"/>
      <c r="DG7" s="271"/>
      <c r="DH7" s="280"/>
      <c r="DI7" s="296"/>
      <c r="DJ7" s="271"/>
      <c r="DK7" s="280"/>
      <c r="DL7" s="296"/>
      <c r="DM7" s="271"/>
      <c r="DN7" s="280"/>
      <c r="DO7" s="296"/>
      <c r="DP7" s="271"/>
      <c r="DQ7" s="280"/>
      <c r="DR7" s="296"/>
      <c r="DS7" s="271"/>
      <c r="DT7" s="280"/>
      <c r="DU7" s="296"/>
      <c r="DV7" s="291"/>
      <c r="DW7" s="292"/>
      <c r="DX7" s="293"/>
      <c r="DY7" s="291"/>
      <c r="DZ7" s="292"/>
      <c r="EA7" s="293"/>
      <c r="EB7" s="291"/>
      <c r="EC7" s="292"/>
      <c r="ED7" s="293"/>
      <c r="EE7" s="291"/>
      <c r="EF7" s="292"/>
      <c r="EG7" s="293"/>
      <c r="EH7" s="291"/>
      <c r="EI7" s="292"/>
      <c r="EJ7" s="293"/>
      <c r="EK7" s="291"/>
      <c r="EL7" s="292"/>
      <c r="EM7" s="293"/>
      <c r="EN7" s="291"/>
      <c r="EO7" s="292"/>
      <c r="EP7" s="293"/>
      <c r="EQ7" s="291"/>
      <c r="ER7" s="292"/>
      <c r="ES7" s="293"/>
      <c r="ET7" s="291"/>
      <c r="EU7" s="292"/>
      <c r="EV7" s="293"/>
      <c r="EW7" s="291"/>
      <c r="EX7" s="292"/>
      <c r="EY7" s="293"/>
      <c r="EZ7" s="291"/>
      <c r="FA7" s="292"/>
      <c r="FB7" s="293"/>
      <c r="FC7" s="291"/>
      <c r="FD7" s="292"/>
      <c r="FE7" s="293"/>
      <c r="FF7" s="291"/>
      <c r="FG7" s="292"/>
      <c r="FH7" s="293"/>
      <c r="FI7" s="291"/>
      <c r="FJ7" s="292"/>
      <c r="FK7" s="293"/>
      <c r="FL7" s="291"/>
      <c r="FM7" s="292"/>
      <c r="FN7" s="293"/>
      <c r="FO7" s="291"/>
      <c r="FP7" s="292"/>
      <c r="FQ7" s="293"/>
      <c r="FR7" s="291"/>
      <c r="FS7" s="292"/>
      <c r="FT7" s="293"/>
      <c r="FU7" s="291"/>
      <c r="FV7" s="292"/>
      <c r="FW7" s="293"/>
      <c r="FX7" s="291"/>
      <c r="FY7" s="292"/>
      <c r="FZ7" s="293"/>
      <c r="GA7" s="291"/>
      <c r="GB7" s="292"/>
      <c r="GC7" s="293"/>
      <c r="GD7" s="291"/>
      <c r="GE7" s="292"/>
      <c r="GF7" s="293"/>
      <c r="GG7" s="291"/>
      <c r="GH7" s="292"/>
      <c r="GI7" s="293"/>
      <c r="GJ7" s="291"/>
      <c r="GK7" s="292"/>
      <c r="GL7" s="293"/>
      <c r="GM7" s="291"/>
      <c r="GN7" s="292"/>
      <c r="GO7" s="293"/>
      <c r="GP7" s="291"/>
      <c r="GQ7" s="292"/>
      <c r="GR7" s="293"/>
      <c r="GS7" s="291"/>
      <c r="GT7" s="292"/>
      <c r="GU7" s="293"/>
      <c r="GV7" s="291"/>
      <c r="GW7" s="292"/>
      <c r="GX7" s="293"/>
      <c r="GY7" s="291"/>
      <c r="GZ7" s="292"/>
      <c r="HA7" s="293"/>
      <c r="HB7" s="291"/>
      <c r="HC7" s="292"/>
      <c r="HD7" s="293"/>
      <c r="HE7" s="291"/>
      <c r="HF7" s="292"/>
      <c r="HG7" s="293"/>
      <c r="HH7" s="291"/>
      <c r="HI7" s="292"/>
      <c r="HJ7" s="293"/>
      <c r="HK7" s="291"/>
      <c r="HL7" s="292"/>
      <c r="HM7" s="293"/>
      <c r="HN7" s="291"/>
      <c r="HO7" s="292"/>
      <c r="HP7" s="293"/>
      <c r="HQ7" s="291"/>
      <c r="HR7" s="292"/>
      <c r="HS7" s="293"/>
      <c r="HT7" s="291"/>
      <c r="HU7" s="292"/>
      <c r="HV7" s="293"/>
      <c r="HW7" s="291"/>
      <c r="HX7" s="292"/>
      <c r="HY7" s="293"/>
      <c r="HZ7" s="291"/>
      <c r="IA7" s="292"/>
      <c r="IB7" s="293"/>
      <c r="IC7" s="291"/>
      <c r="ID7" s="292"/>
      <c r="IE7" s="293"/>
      <c r="IF7" s="291"/>
      <c r="IG7" s="292"/>
      <c r="IH7" s="293"/>
      <c r="II7" s="291"/>
      <c r="IJ7" s="292"/>
      <c r="IK7" s="293"/>
      <c r="IL7" s="291"/>
      <c r="IM7" s="292"/>
      <c r="IN7" s="293"/>
      <c r="IO7" s="291"/>
      <c r="IP7" s="292"/>
      <c r="IQ7" s="293"/>
      <c r="IR7" s="291"/>
      <c r="IS7" s="292"/>
      <c r="IT7" s="293"/>
      <c r="IU7" s="291"/>
      <c r="IV7" s="292"/>
      <c r="IW7" s="293"/>
      <c r="IX7" s="291"/>
      <c r="IY7" s="292"/>
      <c r="IZ7" s="293"/>
      <c r="JA7" s="291"/>
      <c r="JB7" s="292"/>
      <c r="JC7" s="293"/>
      <c r="JD7" s="291"/>
      <c r="JE7" s="292"/>
      <c r="JF7" s="293"/>
      <c r="JG7" s="291"/>
      <c r="JH7" s="292"/>
      <c r="JI7" s="293"/>
      <c r="JJ7" s="291"/>
      <c r="JK7" s="292"/>
      <c r="JL7" s="293"/>
      <c r="JM7" s="291"/>
      <c r="JN7" s="292"/>
      <c r="JO7" s="293"/>
      <c r="JP7" s="291"/>
      <c r="JQ7" s="292"/>
      <c r="JR7" s="293"/>
      <c r="JS7" s="291"/>
      <c r="JT7" s="292"/>
      <c r="JU7" s="293"/>
      <c r="JV7" s="291"/>
      <c r="JW7" s="292"/>
      <c r="JX7" s="293"/>
      <c r="JY7" s="291"/>
      <c r="JZ7" s="292"/>
      <c r="KA7" s="293"/>
      <c r="KB7" s="291"/>
      <c r="KC7" s="292"/>
      <c r="KD7" s="293"/>
      <c r="KE7" s="291"/>
      <c r="KF7" s="292"/>
      <c r="KG7" s="293"/>
      <c r="KH7" s="291"/>
      <c r="KI7" s="292"/>
      <c r="KJ7" s="293"/>
      <c r="KK7" s="291"/>
      <c r="KL7" s="292"/>
      <c r="KM7" s="293"/>
      <c r="KN7" s="291"/>
      <c r="KO7" s="292"/>
      <c r="KP7" s="293"/>
      <c r="KQ7" s="291"/>
      <c r="KR7" s="292"/>
      <c r="KS7" s="293"/>
      <c r="KT7" s="291"/>
      <c r="KU7" s="292"/>
      <c r="KV7" s="293"/>
      <c r="KW7" s="291"/>
      <c r="KX7" s="292"/>
      <c r="KY7" s="293"/>
      <c r="KZ7" s="291"/>
      <c r="LA7" s="292"/>
      <c r="LB7" s="293"/>
      <c r="LC7" s="291"/>
      <c r="LD7" s="292"/>
      <c r="LE7" s="293"/>
      <c r="LF7" s="291"/>
      <c r="LG7" s="292"/>
      <c r="LH7" s="293"/>
      <c r="LI7" s="291"/>
      <c r="LJ7" s="292"/>
      <c r="LK7" s="293"/>
      <c r="LL7" s="291"/>
      <c r="LM7" s="292"/>
      <c r="LN7" s="293"/>
      <c r="LO7" s="291"/>
      <c r="LP7" s="292"/>
      <c r="LQ7" s="293"/>
      <c r="LR7" s="291"/>
      <c r="LS7" s="292"/>
      <c r="LT7" s="293"/>
      <c r="LU7" s="291"/>
      <c r="LV7" s="292"/>
      <c r="LW7" s="293"/>
      <c r="LX7" s="291"/>
      <c r="LY7" s="292"/>
      <c r="LZ7" s="293"/>
      <c r="MA7" s="291"/>
      <c r="MB7" s="292"/>
      <c r="MC7" s="293"/>
      <c r="MD7" s="291"/>
      <c r="ME7" s="292"/>
      <c r="MF7" s="293"/>
      <c r="MG7" s="291"/>
      <c r="MH7" s="292"/>
      <c r="MI7" s="293"/>
      <c r="MJ7" s="291"/>
      <c r="MK7" s="292"/>
      <c r="ML7" s="293"/>
      <c r="MM7" s="291"/>
      <c r="MN7" s="292"/>
      <c r="MO7" s="293"/>
      <c r="MP7" s="291"/>
      <c r="MQ7" s="292"/>
      <c r="MR7" s="293"/>
      <c r="MS7" s="291"/>
      <c r="MT7" s="292"/>
      <c r="MU7" s="293"/>
      <c r="MV7" s="291"/>
      <c r="MW7" s="292"/>
      <c r="MX7" s="293"/>
      <c r="MY7" s="291"/>
      <c r="MZ7" s="292"/>
      <c r="NA7" s="293"/>
      <c r="NB7" s="291"/>
      <c r="NC7" s="292"/>
      <c r="ND7" s="293"/>
      <c r="NE7" s="291"/>
      <c r="NF7" s="292"/>
      <c r="NG7" s="293"/>
      <c r="NH7" s="291"/>
      <c r="NI7" s="292"/>
      <c r="NJ7" s="293"/>
      <c r="NK7" s="291"/>
      <c r="NL7" s="292"/>
      <c r="NM7" s="293"/>
      <c r="NN7" s="291"/>
      <c r="NO7" s="292"/>
      <c r="NP7" s="293"/>
      <c r="NQ7" s="291"/>
      <c r="NR7" s="292"/>
      <c r="NS7" s="293"/>
      <c r="NT7" s="291"/>
      <c r="NU7" s="292"/>
      <c r="NV7" s="293"/>
      <c r="NW7" s="291"/>
      <c r="NX7" s="292"/>
      <c r="NY7" s="293"/>
      <c r="NZ7" s="291"/>
      <c r="OA7" s="292"/>
      <c r="OB7" s="293"/>
      <c r="OC7" s="291"/>
      <c r="OD7" s="292"/>
      <c r="OE7" s="293"/>
      <c r="OF7" s="291"/>
      <c r="OG7" s="292"/>
      <c r="OH7" s="293"/>
      <c r="OI7" s="291"/>
      <c r="OJ7" s="292"/>
      <c r="OK7" s="293"/>
      <c r="OL7" s="291"/>
      <c r="OM7" s="292"/>
      <c r="ON7" s="293"/>
      <c r="OO7" s="291"/>
      <c r="OP7" s="292"/>
      <c r="OQ7" s="293"/>
      <c r="OR7" s="291"/>
      <c r="OS7" s="292"/>
      <c r="OT7" s="293"/>
      <c r="OU7" s="291"/>
      <c r="OV7" s="292"/>
      <c r="OW7" s="293"/>
      <c r="OX7" s="291"/>
      <c r="OY7" s="292"/>
      <c r="OZ7" s="293"/>
      <c r="PA7" s="291"/>
      <c r="PB7" s="292"/>
      <c r="PC7" s="293"/>
      <c r="PD7" s="291"/>
      <c r="PE7" s="292"/>
      <c r="PF7" s="293"/>
      <c r="PG7" s="291"/>
      <c r="PH7" s="292"/>
      <c r="PI7" s="293"/>
      <c r="PJ7" s="291"/>
      <c r="PK7" s="292"/>
      <c r="PL7" s="293"/>
      <c r="PM7" s="291"/>
      <c r="PN7" s="292"/>
      <c r="PO7" s="293"/>
      <c r="PP7" s="291"/>
      <c r="PQ7" s="292"/>
      <c r="PR7" s="293"/>
      <c r="PS7" s="291"/>
      <c r="PT7" s="292"/>
      <c r="PU7" s="293"/>
      <c r="PV7" s="291"/>
      <c r="PW7" s="292"/>
      <c r="PX7" s="293"/>
      <c r="PY7" s="291"/>
      <c r="PZ7" s="292"/>
      <c r="QA7" s="293"/>
      <c r="QB7" s="291"/>
      <c r="QC7" s="292"/>
      <c r="QD7" s="293"/>
      <c r="QE7" s="291"/>
      <c r="QF7" s="292"/>
      <c r="QG7" s="293"/>
      <c r="QH7" s="291"/>
      <c r="QI7" s="292"/>
      <c r="QJ7" s="293"/>
      <c r="QK7" s="291"/>
      <c r="QL7" s="292"/>
      <c r="QM7" s="293"/>
      <c r="QN7" s="291"/>
      <c r="QO7" s="292"/>
      <c r="QP7" s="293"/>
      <c r="QQ7" s="291"/>
      <c r="QR7" s="292"/>
      <c r="QS7" s="293"/>
      <c r="QT7" s="291"/>
      <c r="QU7" s="292"/>
      <c r="QV7" s="293"/>
      <c r="QW7" s="291"/>
      <c r="QX7" s="292"/>
      <c r="QY7" s="293"/>
      <c r="QZ7" s="291"/>
      <c r="RA7" s="292"/>
      <c r="RB7" s="293"/>
      <c r="RC7" s="291"/>
      <c r="RD7" s="292"/>
      <c r="RE7" s="293"/>
      <c r="RF7" s="291"/>
      <c r="RG7" s="292"/>
      <c r="RH7" s="293"/>
      <c r="RI7" s="291"/>
      <c r="RJ7" s="292"/>
      <c r="RK7" s="293"/>
      <c r="RL7" s="291"/>
      <c r="RM7" s="292"/>
      <c r="RN7" s="293"/>
      <c r="RO7" s="291"/>
      <c r="RP7" s="292"/>
      <c r="RQ7" s="293"/>
      <c r="RR7" s="291"/>
      <c r="RS7" s="292"/>
      <c r="RT7" s="293"/>
      <c r="RU7" s="291"/>
      <c r="RV7" s="292"/>
      <c r="RW7" s="293"/>
      <c r="RX7" s="291"/>
      <c r="RY7" s="292"/>
      <c r="RZ7" s="293"/>
      <c r="SA7" s="291"/>
      <c r="SB7" s="292"/>
      <c r="SC7" s="293"/>
    </row>
    <row r="8" spans="1:501" s="155" customFormat="1" ht="20.25" customHeight="1">
      <c r="A8" s="270"/>
      <c r="B8" s="273"/>
      <c r="C8" s="285" t="s">
        <v>30</v>
      </c>
      <c r="D8" s="277" t="s">
        <v>31</v>
      </c>
      <c r="E8" s="287" t="s">
        <v>32</v>
      </c>
      <c r="F8" s="285" t="s">
        <v>30</v>
      </c>
      <c r="G8" s="277" t="s">
        <v>31</v>
      </c>
      <c r="H8" s="299" t="s">
        <v>32</v>
      </c>
      <c r="I8" s="285" t="s">
        <v>30</v>
      </c>
      <c r="J8" s="277" t="s">
        <v>31</v>
      </c>
      <c r="K8" s="299" t="s">
        <v>32</v>
      </c>
      <c r="L8" s="285" t="s">
        <v>30</v>
      </c>
      <c r="M8" s="277" t="s">
        <v>31</v>
      </c>
      <c r="N8" s="297" t="s">
        <v>32</v>
      </c>
      <c r="O8" s="285" t="s">
        <v>30</v>
      </c>
      <c r="P8" s="277" t="s">
        <v>31</v>
      </c>
      <c r="Q8" s="297" t="s">
        <v>32</v>
      </c>
      <c r="R8" s="285" t="s">
        <v>30</v>
      </c>
      <c r="S8" s="277" t="s">
        <v>31</v>
      </c>
      <c r="T8" s="297" t="s">
        <v>32</v>
      </c>
      <c r="U8" s="285" t="s">
        <v>30</v>
      </c>
      <c r="V8" s="277" t="s">
        <v>31</v>
      </c>
      <c r="W8" s="297" t="s">
        <v>32</v>
      </c>
      <c r="X8" s="285" t="s">
        <v>30</v>
      </c>
      <c r="Y8" s="277" t="s">
        <v>31</v>
      </c>
      <c r="Z8" s="297" t="s">
        <v>32</v>
      </c>
      <c r="AA8" s="285" t="s">
        <v>30</v>
      </c>
      <c r="AB8" s="277" t="s">
        <v>31</v>
      </c>
      <c r="AC8" s="297" t="s">
        <v>32</v>
      </c>
      <c r="AD8" s="285" t="s">
        <v>30</v>
      </c>
      <c r="AE8" s="277" t="s">
        <v>31</v>
      </c>
      <c r="AF8" s="297" t="s">
        <v>32</v>
      </c>
      <c r="AG8" s="285" t="s">
        <v>30</v>
      </c>
      <c r="AH8" s="277" t="s">
        <v>31</v>
      </c>
      <c r="AI8" s="297" t="s">
        <v>32</v>
      </c>
      <c r="AJ8" s="285" t="s">
        <v>30</v>
      </c>
      <c r="AK8" s="277" t="s">
        <v>31</v>
      </c>
      <c r="AL8" s="297" t="s">
        <v>32</v>
      </c>
      <c r="AM8" s="285" t="s">
        <v>30</v>
      </c>
      <c r="AN8" s="277" t="s">
        <v>31</v>
      </c>
      <c r="AO8" s="297" t="s">
        <v>32</v>
      </c>
      <c r="AP8" s="285" t="s">
        <v>30</v>
      </c>
      <c r="AQ8" s="277" t="s">
        <v>31</v>
      </c>
      <c r="AR8" s="297" t="s">
        <v>32</v>
      </c>
      <c r="AS8" s="285" t="s">
        <v>30</v>
      </c>
      <c r="AT8" s="277" t="s">
        <v>31</v>
      </c>
      <c r="AU8" s="297" t="s">
        <v>32</v>
      </c>
      <c r="AV8" s="285" t="s">
        <v>30</v>
      </c>
      <c r="AW8" s="277" t="s">
        <v>31</v>
      </c>
      <c r="AX8" s="297" t="s">
        <v>32</v>
      </c>
      <c r="AY8" s="285" t="s">
        <v>30</v>
      </c>
      <c r="AZ8" s="277" t="s">
        <v>31</v>
      </c>
      <c r="BA8" s="299" t="s">
        <v>32</v>
      </c>
      <c r="BB8" s="285" t="s">
        <v>30</v>
      </c>
      <c r="BC8" s="277" t="s">
        <v>31</v>
      </c>
      <c r="BD8" s="297" t="s">
        <v>32</v>
      </c>
      <c r="BE8" s="285" t="s">
        <v>30</v>
      </c>
      <c r="BF8" s="277" t="s">
        <v>31</v>
      </c>
      <c r="BG8" s="297" t="s">
        <v>32</v>
      </c>
      <c r="BH8" s="285" t="s">
        <v>30</v>
      </c>
      <c r="BI8" s="277" t="s">
        <v>31</v>
      </c>
      <c r="BJ8" s="297" t="s">
        <v>32</v>
      </c>
      <c r="BK8" s="285" t="s">
        <v>30</v>
      </c>
      <c r="BL8" s="277" t="s">
        <v>31</v>
      </c>
      <c r="BM8" s="297" t="s">
        <v>32</v>
      </c>
      <c r="BN8" s="285" t="s">
        <v>30</v>
      </c>
      <c r="BO8" s="277" t="s">
        <v>31</v>
      </c>
      <c r="BP8" s="297" t="s">
        <v>32</v>
      </c>
      <c r="BQ8" s="285" t="s">
        <v>30</v>
      </c>
      <c r="BR8" s="277" t="s">
        <v>31</v>
      </c>
      <c r="BS8" s="297" t="s">
        <v>32</v>
      </c>
      <c r="BT8" s="285" t="s">
        <v>30</v>
      </c>
      <c r="BU8" s="277" t="s">
        <v>31</v>
      </c>
      <c r="BV8" s="297" t="s">
        <v>32</v>
      </c>
      <c r="BW8" s="285" t="s">
        <v>30</v>
      </c>
      <c r="BX8" s="277" t="s">
        <v>31</v>
      </c>
      <c r="BY8" s="299" t="s">
        <v>32</v>
      </c>
      <c r="BZ8" s="285" t="s">
        <v>30</v>
      </c>
      <c r="CA8" s="277" t="s">
        <v>31</v>
      </c>
      <c r="CB8" s="299" t="s">
        <v>32</v>
      </c>
      <c r="CC8" s="285" t="s">
        <v>30</v>
      </c>
      <c r="CD8" s="277" t="s">
        <v>31</v>
      </c>
      <c r="CE8" s="299" t="s">
        <v>32</v>
      </c>
      <c r="CF8" s="285" t="s">
        <v>30</v>
      </c>
      <c r="CG8" s="277" t="s">
        <v>31</v>
      </c>
      <c r="CH8" s="299" t="s">
        <v>32</v>
      </c>
      <c r="CI8" s="285" t="s">
        <v>30</v>
      </c>
      <c r="CJ8" s="277" t="s">
        <v>31</v>
      </c>
      <c r="CK8" s="299" t="s">
        <v>32</v>
      </c>
      <c r="CL8" s="285" t="s">
        <v>30</v>
      </c>
      <c r="CM8" s="277" t="s">
        <v>31</v>
      </c>
      <c r="CN8" s="299" t="s">
        <v>32</v>
      </c>
      <c r="CO8" s="285" t="s">
        <v>30</v>
      </c>
      <c r="CP8" s="277" t="s">
        <v>31</v>
      </c>
      <c r="CQ8" s="299" t="s">
        <v>32</v>
      </c>
      <c r="CR8" s="285" t="s">
        <v>30</v>
      </c>
      <c r="CS8" s="277" t="s">
        <v>31</v>
      </c>
      <c r="CT8" s="299" t="s">
        <v>32</v>
      </c>
      <c r="CU8" s="285" t="s">
        <v>30</v>
      </c>
      <c r="CV8" s="277" t="s">
        <v>31</v>
      </c>
      <c r="CW8" s="299" t="s">
        <v>32</v>
      </c>
      <c r="CX8" s="285" t="s">
        <v>30</v>
      </c>
      <c r="CY8" s="277" t="s">
        <v>31</v>
      </c>
      <c r="CZ8" s="299" t="s">
        <v>32</v>
      </c>
      <c r="DA8" s="285" t="s">
        <v>30</v>
      </c>
      <c r="DB8" s="277" t="s">
        <v>31</v>
      </c>
      <c r="DC8" s="299" t="s">
        <v>32</v>
      </c>
      <c r="DD8" s="285" t="s">
        <v>30</v>
      </c>
      <c r="DE8" s="277" t="s">
        <v>31</v>
      </c>
      <c r="DF8" s="299" t="s">
        <v>32</v>
      </c>
      <c r="DG8" s="285" t="s">
        <v>30</v>
      </c>
      <c r="DH8" s="277" t="s">
        <v>31</v>
      </c>
      <c r="DI8" s="299" t="s">
        <v>32</v>
      </c>
      <c r="DJ8" s="285" t="s">
        <v>30</v>
      </c>
      <c r="DK8" s="277" t="s">
        <v>31</v>
      </c>
      <c r="DL8" s="299" t="s">
        <v>32</v>
      </c>
      <c r="DM8" s="285" t="s">
        <v>30</v>
      </c>
      <c r="DN8" s="277" t="s">
        <v>31</v>
      </c>
      <c r="DO8" s="299" t="s">
        <v>32</v>
      </c>
      <c r="DP8" s="285" t="s">
        <v>30</v>
      </c>
      <c r="DQ8" s="277" t="s">
        <v>31</v>
      </c>
      <c r="DR8" s="299" t="s">
        <v>32</v>
      </c>
      <c r="DS8" s="285" t="s">
        <v>30</v>
      </c>
      <c r="DT8" s="277" t="s">
        <v>31</v>
      </c>
      <c r="DU8" s="299" t="s">
        <v>32</v>
      </c>
      <c r="DV8" s="285" t="s">
        <v>30</v>
      </c>
      <c r="DW8" s="277" t="s">
        <v>31</v>
      </c>
      <c r="DX8" s="297" t="s">
        <v>32</v>
      </c>
      <c r="DY8" s="285" t="s">
        <v>30</v>
      </c>
      <c r="DZ8" s="277" t="s">
        <v>31</v>
      </c>
      <c r="EA8" s="297" t="s">
        <v>32</v>
      </c>
      <c r="EB8" s="285" t="s">
        <v>30</v>
      </c>
      <c r="EC8" s="277" t="s">
        <v>31</v>
      </c>
      <c r="ED8" s="297" t="s">
        <v>32</v>
      </c>
      <c r="EE8" s="285" t="s">
        <v>30</v>
      </c>
      <c r="EF8" s="277" t="s">
        <v>31</v>
      </c>
      <c r="EG8" s="297" t="s">
        <v>32</v>
      </c>
      <c r="EH8" s="285" t="s">
        <v>30</v>
      </c>
      <c r="EI8" s="277" t="s">
        <v>31</v>
      </c>
      <c r="EJ8" s="297" t="s">
        <v>32</v>
      </c>
      <c r="EK8" s="285" t="s">
        <v>30</v>
      </c>
      <c r="EL8" s="277" t="s">
        <v>31</v>
      </c>
      <c r="EM8" s="297" t="s">
        <v>32</v>
      </c>
      <c r="EN8" s="285" t="s">
        <v>30</v>
      </c>
      <c r="EO8" s="277" t="s">
        <v>31</v>
      </c>
      <c r="EP8" s="297" t="s">
        <v>32</v>
      </c>
      <c r="EQ8" s="285" t="s">
        <v>30</v>
      </c>
      <c r="ER8" s="277" t="s">
        <v>31</v>
      </c>
      <c r="ES8" s="297" t="s">
        <v>32</v>
      </c>
      <c r="ET8" s="285" t="s">
        <v>30</v>
      </c>
      <c r="EU8" s="277" t="s">
        <v>31</v>
      </c>
      <c r="EV8" s="297" t="s">
        <v>32</v>
      </c>
      <c r="EW8" s="285" t="s">
        <v>30</v>
      </c>
      <c r="EX8" s="277" t="s">
        <v>31</v>
      </c>
      <c r="EY8" s="297" t="s">
        <v>32</v>
      </c>
      <c r="EZ8" s="285" t="s">
        <v>30</v>
      </c>
      <c r="FA8" s="277" t="s">
        <v>31</v>
      </c>
      <c r="FB8" s="297" t="s">
        <v>32</v>
      </c>
      <c r="FC8" s="285" t="s">
        <v>30</v>
      </c>
      <c r="FD8" s="277" t="s">
        <v>31</v>
      </c>
      <c r="FE8" s="297" t="s">
        <v>32</v>
      </c>
      <c r="FF8" s="285" t="s">
        <v>30</v>
      </c>
      <c r="FG8" s="277" t="s">
        <v>31</v>
      </c>
      <c r="FH8" s="297" t="s">
        <v>32</v>
      </c>
      <c r="FI8" s="285" t="s">
        <v>30</v>
      </c>
      <c r="FJ8" s="277" t="s">
        <v>31</v>
      </c>
      <c r="FK8" s="297" t="s">
        <v>32</v>
      </c>
      <c r="FL8" s="285" t="s">
        <v>30</v>
      </c>
      <c r="FM8" s="277" t="s">
        <v>31</v>
      </c>
      <c r="FN8" s="297" t="s">
        <v>32</v>
      </c>
      <c r="FO8" s="285" t="s">
        <v>30</v>
      </c>
      <c r="FP8" s="277" t="s">
        <v>31</v>
      </c>
      <c r="FQ8" s="297" t="s">
        <v>32</v>
      </c>
      <c r="FR8" s="285" t="s">
        <v>30</v>
      </c>
      <c r="FS8" s="277" t="s">
        <v>31</v>
      </c>
      <c r="FT8" s="297" t="s">
        <v>32</v>
      </c>
      <c r="FU8" s="285" t="s">
        <v>30</v>
      </c>
      <c r="FV8" s="277" t="s">
        <v>31</v>
      </c>
      <c r="FW8" s="297" t="s">
        <v>32</v>
      </c>
      <c r="FX8" s="285" t="s">
        <v>30</v>
      </c>
      <c r="FY8" s="277" t="s">
        <v>31</v>
      </c>
      <c r="FZ8" s="297" t="s">
        <v>32</v>
      </c>
      <c r="GA8" s="285" t="s">
        <v>30</v>
      </c>
      <c r="GB8" s="277" t="s">
        <v>31</v>
      </c>
      <c r="GC8" s="297" t="s">
        <v>32</v>
      </c>
      <c r="GD8" s="285" t="s">
        <v>30</v>
      </c>
      <c r="GE8" s="277" t="s">
        <v>31</v>
      </c>
      <c r="GF8" s="297" t="s">
        <v>32</v>
      </c>
      <c r="GG8" s="285" t="s">
        <v>30</v>
      </c>
      <c r="GH8" s="277" t="s">
        <v>31</v>
      </c>
      <c r="GI8" s="297" t="s">
        <v>32</v>
      </c>
      <c r="GJ8" s="285" t="s">
        <v>30</v>
      </c>
      <c r="GK8" s="277" t="s">
        <v>31</v>
      </c>
      <c r="GL8" s="297" t="s">
        <v>32</v>
      </c>
      <c r="GM8" s="285" t="s">
        <v>30</v>
      </c>
      <c r="GN8" s="277" t="s">
        <v>31</v>
      </c>
      <c r="GO8" s="297" t="s">
        <v>32</v>
      </c>
      <c r="GP8" s="285" t="s">
        <v>30</v>
      </c>
      <c r="GQ8" s="277" t="s">
        <v>31</v>
      </c>
      <c r="GR8" s="297" t="s">
        <v>32</v>
      </c>
      <c r="GS8" s="285" t="s">
        <v>30</v>
      </c>
      <c r="GT8" s="277" t="s">
        <v>31</v>
      </c>
      <c r="GU8" s="297" t="s">
        <v>32</v>
      </c>
      <c r="GV8" s="285" t="s">
        <v>30</v>
      </c>
      <c r="GW8" s="277" t="s">
        <v>31</v>
      </c>
      <c r="GX8" s="297" t="s">
        <v>32</v>
      </c>
      <c r="GY8" s="285" t="s">
        <v>30</v>
      </c>
      <c r="GZ8" s="277" t="s">
        <v>31</v>
      </c>
      <c r="HA8" s="297" t="s">
        <v>32</v>
      </c>
      <c r="HB8" s="285" t="s">
        <v>30</v>
      </c>
      <c r="HC8" s="277" t="s">
        <v>31</v>
      </c>
      <c r="HD8" s="297" t="s">
        <v>32</v>
      </c>
      <c r="HE8" s="285" t="s">
        <v>30</v>
      </c>
      <c r="HF8" s="277" t="s">
        <v>31</v>
      </c>
      <c r="HG8" s="297" t="s">
        <v>32</v>
      </c>
      <c r="HH8" s="285" t="s">
        <v>30</v>
      </c>
      <c r="HI8" s="277" t="s">
        <v>31</v>
      </c>
      <c r="HJ8" s="297" t="s">
        <v>32</v>
      </c>
      <c r="HK8" s="285" t="s">
        <v>30</v>
      </c>
      <c r="HL8" s="277" t="s">
        <v>31</v>
      </c>
      <c r="HM8" s="297" t="s">
        <v>32</v>
      </c>
      <c r="HN8" s="285" t="s">
        <v>30</v>
      </c>
      <c r="HO8" s="277" t="s">
        <v>31</v>
      </c>
      <c r="HP8" s="297" t="s">
        <v>32</v>
      </c>
      <c r="HQ8" s="285" t="s">
        <v>30</v>
      </c>
      <c r="HR8" s="277" t="s">
        <v>31</v>
      </c>
      <c r="HS8" s="297" t="s">
        <v>32</v>
      </c>
      <c r="HT8" s="285" t="s">
        <v>30</v>
      </c>
      <c r="HU8" s="277" t="s">
        <v>31</v>
      </c>
      <c r="HV8" s="297" t="s">
        <v>32</v>
      </c>
      <c r="HW8" s="285" t="s">
        <v>30</v>
      </c>
      <c r="HX8" s="277" t="s">
        <v>31</v>
      </c>
      <c r="HY8" s="297" t="s">
        <v>32</v>
      </c>
      <c r="HZ8" s="285" t="s">
        <v>30</v>
      </c>
      <c r="IA8" s="277" t="s">
        <v>31</v>
      </c>
      <c r="IB8" s="297" t="s">
        <v>32</v>
      </c>
      <c r="IC8" s="285" t="s">
        <v>30</v>
      </c>
      <c r="ID8" s="277" t="s">
        <v>31</v>
      </c>
      <c r="IE8" s="297" t="s">
        <v>32</v>
      </c>
      <c r="IF8" s="285" t="s">
        <v>30</v>
      </c>
      <c r="IG8" s="277" t="s">
        <v>31</v>
      </c>
      <c r="IH8" s="297" t="s">
        <v>32</v>
      </c>
      <c r="II8" s="285" t="s">
        <v>30</v>
      </c>
      <c r="IJ8" s="277" t="s">
        <v>31</v>
      </c>
      <c r="IK8" s="297" t="s">
        <v>32</v>
      </c>
      <c r="IL8" s="285" t="s">
        <v>30</v>
      </c>
      <c r="IM8" s="277" t="s">
        <v>31</v>
      </c>
      <c r="IN8" s="297" t="s">
        <v>32</v>
      </c>
      <c r="IO8" s="285" t="s">
        <v>30</v>
      </c>
      <c r="IP8" s="277" t="s">
        <v>31</v>
      </c>
      <c r="IQ8" s="297" t="s">
        <v>32</v>
      </c>
      <c r="IR8" s="285" t="s">
        <v>30</v>
      </c>
      <c r="IS8" s="277" t="s">
        <v>31</v>
      </c>
      <c r="IT8" s="297" t="s">
        <v>32</v>
      </c>
      <c r="IU8" s="285" t="s">
        <v>30</v>
      </c>
      <c r="IV8" s="277" t="s">
        <v>31</v>
      </c>
      <c r="IW8" s="297" t="s">
        <v>32</v>
      </c>
      <c r="IX8" s="285" t="s">
        <v>30</v>
      </c>
      <c r="IY8" s="277" t="s">
        <v>31</v>
      </c>
      <c r="IZ8" s="297" t="s">
        <v>32</v>
      </c>
      <c r="JA8" s="285" t="s">
        <v>30</v>
      </c>
      <c r="JB8" s="277" t="s">
        <v>31</v>
      </c>
      <c r="JC8" s="297" t="s">
        <v>32</v>
      </c>
      <c r="JD8" s="285" t="s">
        <v>30</v>
      </c>
      <c r="JE8" s="277" t="s">
        <v>31</v>
      </c>
      <c r="JF8" s="297" t="s">
        <v>32</v>
      </c>
      <c r="JG8" s="285" t="s">
        <v>30</v>
      </c>
      <c r="JH8" s="277" t="s">
        <v>31</v>
      </c>
      <c r="JI8" s="297" t="s">
        <v>32</v>
      </c>
      <c r="JJ8" s="285" t="s">
        <v>30</v>
      </c>
      <c r="JK8" s="277" t="s">
        <v>31</v>
      </c>
      <c r="JL8" s="297" t="s">
        <v>32</v>
      </c>
      <c r="JM8" s="285" t="s">
        <v>30</v>
      </c>
      <c r="JN8" s="277" t="s">
        <v>31</v>
      </c>
      <c r="JO8" s="297" t="s">
        <v>32</v>
      </c>
      <c r="JP8" s="285" t="s">
        <v>30</v>
      </c>
      <c r="JQ8" s="277" t="s">
        <v>31</v>
      </c>
      <c r="JR8" s="297" t="s">
        <v>32</v>
      </c>
      <c r="JS8" s="285" t="s">
        <v>30</v>
      </c>
      <c r="JT8" s="277" t="s">
        <v>31</v>
      </c>
      <c r="JU8" s="297" t="s">
        <v>32</v>
      </c>
      <c r="JV8" s="285" t="s">
        <v>30</v>
      </c>
      <c r="JW8" s="277" t="s">
        <v>31</v>
      </c>
      <c r="JX8" s="297" t="s">
        <v>32</v>
      </c>
      <c r="JY8" s="285" t="s">
        <v>30</v>
      </c>
      <c r="JZ8" s="277" t="s">
        <v>31</v>
      </c>
      <c r="KA8" s="297" t="s">
        <v>32</v>
      </c>
      <c r="KB8" s="285" t="s">
        <v>30</v>
      </c>
      <c r="KC8" s="277" t="s">
        <v>31</v>
      </c>
      <c r="KD8" s="297" t="s">
        <v>32</v>
      </c>
      <c r="KE8" s="285" t="s">
        <v>30</v>
      </c>
      <c r="KF8" s="277" t="s">
        <v>31</v>
      </c>
      <c r="KG8" s="297" t="s">
        <v>32</v>
      </c>
      <c r="KH8" s="285" t="s">
        <v>30</v>
      </c>
      <c r="KI8" s="277" t="s">
        <v>31</v>
      </c>
      <c r="KJ8" s="297" t="s">
        <v>32</v>
      </c>
      <c r="KK8" s="285" t="s">
        <v>30</v>
      </c>
      <c r="KL8" s="277" t="s">
        <v>31</v>
      </c>
      <c r="KM8" s="297" t="s">
        <v>32</v>
      </c>
      <c r="KN8" s="285" t="s">
        <v>30</v>
      </c>
      <c r="KO8" s="277" t="s">
        <v>31</v>
      </c>
      <c r="KP8" s="297" t="s">
        <v>32</v>
      </c>
      <c r="KQ8" s="285" t="s">
        <v>30</v>
      </c>
      <c r="KR8" s="277" t="s">
        <v>31</v>
      </c>
      <c r="KS8" s="297" t="s">
        <v>32</v>
      </c>
      <c r="KT8" s="285" t="s">
        <v>30</v>
      </c>
      <c r="KU8" s="277" t="s">
        <v>31</v>
      </c>
      <c r="KV8" s="297" t="s">
        <v>32</v>
      </c>
      <c r="KW8" s="285" t="s">
        <v>30</v>
      </c>
      <c r="KX8" s="277" t="s">
        <v>31</v>
      </c>
      <c r="KY8" s="297" t="s">
        <v>32</v>
      </c>
      <c r="KZ8" s="285" t="s">
        <v>30</v>
      </c>
      <c r="LA8" s="277" t="s">
        <v>31</v>
      </c>
      <c r="LB8" s="297" t="s">
        <v>32</v>
      </c>
      <c r="LC8" s="285" t="s">
        <v>30</v>
      </c>
      <c r="LD8" s="277" t="s">
        <v>31</v>
      </c>
      <c r="LE8" s="297" t="s">
        <v>32</v>
      </c>
      <c r="LF8" s="285" t="s">
        <v>30</v>
      </c>
      <c r="LG8" s="277" t="s">
        <v>31</v>
      </c>
      <c r="LH8" s="297" t="s">
        <v>32</v>
      </c>
      <c r="LI8" s="285" t="s">
        <v>30</v>
      </c>
      <c r="LJ8" s="277" t="s">
        <v>31</v>
      </c>
      <c r="LK8" s="297" t="s">
        <v>32</v>
      </c>
      <c r="LL8" s="285" t="s">
        <v>30</v>
      </c>
      <c r="LM8" s="277" t="s">
        <v>31</v>
      </c>
      <c r="LN8" s="297" t="s">
        <v>32</v>
      </c>
      <c r="LO8" s="285" t="s">
        <v>30</v>
      </c>
      <c r="LP8" s="277" t="s">
        <v>31</v>
      </c>
      <c r="LQ8" s="297" t="s">
        <v>32</v>
      </c>
      <c r="LR8" s="285" t="s">
        <v>30</v>
      </c>
      <c r="LS8" s="277" t="s">
        <v>31</v>
      </c>
      <c r="LT8" s="297" t="s">
        <v>32</v>
      </c>
      <c r="LU8" s="285" t="s">
        <v>30</v>
      </c>
      <c r="LV8" s="277" t="s">
        <v>31</v>
      </c>
      <c r="LW8" s="297" t="s">
        <v>32</v>
      </c>
      <c r="LX8" s="285" t="s">
        <v>30</v>
      </c>
      <c r="LY8" s="277" t="s">
        <v>31</v>
      </c>
      <c r="LZ8" s="297" t="s">
        <v>32</v>
      </c>
      <c r="MA8" s="285" t="s">
        <v>30</v>
      </c>
      <c r="MB8" s="277" t="s">
        <v>31</v>
      </c>
      <c r="MC8" s="297" t="s">
        <v>32</v>
      </c>
      <c r="MD8" s="285" t="s">
        <v>30</v>
      </c>
      <c r="ME8" s="277" t="s">
        <v>31</v>
      </c>
      <c r="MF8" s="297" t="s">
        <v>32</v>
      </c>
      <c r="MG8" s="285" t="s">
        <v>30</v>
      </c>
      <c r="MH8" s="277" t="s">
        <v>31</v>
      </c>
      <c r="MI8" s="297" t="s">
        <v>32</v>
      </c>
      <c r="MJ8" s="285" t="s">
        <v>30</v>
      </c>
      <c r="MK8" s="277" t="s">
        <v>31</v>
      </c>
      <c r="ML8" s="297" t="s">
        <v>32</v>
      </c>
      <c r="MM8" s="285" t="s">
        <v>30</v>
      </c>
      <c r="MN8" s="277" t="s">
        <v>31</v>
      </c>
      <c r="MO8" s="297" t="s">
        <v>32</v>
      </c>
      <c r="MP8" s="285" t="s">
        <v>30</v>
      </c>
      <c r="MQ8" s="277" t="s">
        <v>31</v>
      </c>
      <c r="MR8" s="297" t="s">
        <v>32</v>
      </c>
      <c r="MS8" s="285" t="s">
        <v>30</v>
      </c>
      <c r="MT8" s="277" t="s">
        <v>31</v>
      </c>
      <c r="MU8" s="297" t="s">
        <v>32</v>
      </c>
      <c r="MV8" s="285" t="s">
        <v>30</v>
      </c>
      <c r="MW8" s="277" t="s">
        <v>31</v>
      </c>
      <c r="MX8" s="297" t="s">
        <v>32</v>
      </c>
      <c r="MY8" s="285" t="s">
        <v>30</v>
      </c>
      <c r="MZ8" s="277" t="s">
        <v>31</v>
      </c>
      <c r="NA8" s="297" t="s">
        <v>32</v>
      </c>
      <c r="NB8" s="285" t="s">
        <v>30</v>
      </c>
      <c r="NC8" s="277" t="s">
        <v>31</v>
      </c>
      <c r="ND8" s="297" t="s">
        <v>32</v>
      </c>
      <c r="NE8" s="285" t="s">
        <v>30</v>
      </c>
      <c r="NF8" s="277" t="s">
        <v>31</v>
      </c>
      <c r="NG8" s="297" t="s">
        <v>32</v>
      </c>
      <c r="NH8" s="285" t="s">
        <v>30</v>
      </c>
      <c r="NI8" s="277" t="s">
        <v>31</v>
      </c>
      <c r="NJ8" s="297" t="s">
        <v>32</v>
      </c>
      <c r="NK8" s="285" t="s">
        <v>30</v>
      </c>
      <c r="NL8" s="277" t="s">
        <v>31</v>
      </c>
      <c r="NM8" s="297" t="s">
        <v>32</v>
      </c>
      <c r="NN8" s="285" t="s">
        <v>30</v>
      </c>
      <c r="NO8" s="277" t="s">
        <v>31</v>
      </c>
      <c r="NP8" s="297" t="s">
        <v>32</v>
      </c>
      <c r="NQ8" s="285" t="s">
        <v>30</v>
      </c>
      <c r="NR8" s="277" t="s">
        <v>31</v>
      </c>
      <c r="NS8" s="297" t="s">
        <v>32</v>
      </c>
      <c r="NT8" s="285" t="s">
        <v>30</v>
      </c>
      <c r="NU8" s="277" t="s">
        <v>31</v>
      </c>
      <c r="NV8" s="297" t="s">
        <v>32</v>
      </c>
      <c r="NW8" s="285" t="s">
        <v>30</v>
      </c>
      <c r="NX8" s="277" t="s">
        <v>31</v>
      </c>
      <c r="NY8" s="297" t="s">
        <v>32</v>
      </c>
      <c r="NZ8" s="285" t="s">
        <v>30</v>
      </c>
      <c r="OA8" s="277" t="s">
        <v>31</v>
      </c>
      <c r="OB8" s="297" t="s">
        <v>32</v>
      </c>
      <c r="OC8" s="285" t="s">
        <v>30</v>
      </c>
      <c r="OD8" s="277" t="s">
        <v>31</v>
      </c>
      <c r="OE8" s="297" t="s">
        <v>32</v>
      </c>
      <c r="OF8" s="285" t="s">
        <v>30</v>
      </c>
      <c r="OG8" s="277" t="s">
        <v>31</v>
      </c>
      <c r="OH8" s="297" t="s">
        <v>32</v>
      </c>
      <c r="OI8" s="285" t="s">
        <v>30</v>
      </c>
      <c r="OJ8" s="277" t="s">
        <v>31</v>
      </c>
      <c r="OK8" s="297" t="s">
        <v>32</v>
      </c>
      <c r="OL8" s="285" t="s">
        <v>30</v>
      </c>
      <c r="OM8" s="277" t="s">
        <v>31</v>
      </c>
      <c r="ON8" s="297" t="s">
        <v>32</v>
      </c>
      <c r="OO8" s="285" t="s">
        <v>30</v>
      </c>
      <c r="OP8" s="277" t="s">
        <v>31</v>
      </c>
      <c r="OQ8" s="297" t="s">
        <v>32</v>
      </c>
      <c r="OR8" s="285" t="s">
        <v>30</v>
      </c>
      <c r="OS8" s="277" t="s">
        <v>31</v>
      </c>
      <c r="OT8" s="297" t="s">
        <v>32</v>
      </c>
      <c r="OU8" s="285" t="s">
        <v>30</v>
      </c>
      <c r="OV8" s="277" t="s">
        <v>31</v>
      </c>
      <c r="OW8" s="297" t="s">
        <v>32</v>
      </c>
      <c r="OX8" s="285" t="s">
        <v>30</v>
      </c>
      <c r="OY8" s="277" t="s">
        <v>31</v>
      </c>
      <c r="OZ8" s="297" t="s">
        <v>32</v>
      </c>
      <c r="PA8" s="285" t="s">
        <v>30</v>
      </c>
      <c r="PB8" s="277" t="s">
        <v>31</v>
      </c>
      <c r="PC8" s="297" t="s">
        <v>32</v>
      </c>
      <c r="PD8" s="285" t="s">
        <v>30</v>
      </c>
      <c r="PE8" s="277" t="s">
        <v>31</v>
      </c>
      <c r="PF8" s="297" t="s">
        <v>32</v>
      </c>
      <c r="PG8" s="285" t="s">
        <v>30</v>
      </c>
      <c r="PH8" s="277" t="s">
        <v>31</v>
      </c>
      <c r="PI8" s="297" t="s">
        <v>32</v>
      </c>
      <c r="PJ8" s="285" t="s">
        <v>30</v>
      </c>
      <c r="PK8" s="277" t="s">
        <v>31</v>
      </c>
      <c r="PL8" s="297" t="s">
        <v>32</v>
      </c>
      <c r="PM8" s="285" t="s">
        <v>30</v>
      </c>
      <c r="PN8" s="277" t="s">
        <v>31</v>
      </c>
      <c r="PO8" s="297" t="s">
        <v>32</v>
      </c>
      <c r="PP8" s="285" t="s">
        <v>30</v>
      </c>
      <c r="PQ8" s="277" t="s">
        <v>31</v>
      </c>
      <c r="PR8" s="297" t="s">
        <v>32</v>
      </c>
      <c r="PS8" s="285" t="s">
        <v>30</v>
      </c>
      <c r="PT8" s="277" t="s">
        <v>31</v>
      </c>
      <c r="PU8" s="297" t="s">
        <v>32</v>
      </c>
      <c r="PV8" s="285" t="s">
        <v>30</v>
      </c>
      <c r="PW8" s="277" t="s">
        <v>31</v>
      </c>
      <c r="PX8" s="297" t="s">
        <v>32</v>
      </c>
      <c r="PY8" s="285" t="s">
        <v>30</v>
      </c>
      <c r="PZ8" s="277" t="s">
        <v>31</v>
      </c>
      <c r="QA8" s="297" t="s">
        <v>32</v>
      </c>
      <c r="QB8" s="285" t="s">
        <v>30</v>
      </c>
      <c r="QC8" s="277" t="s">
        <v>31</v>
      </c>
      <c r="QD8" s="297" t="s">
        <v>32</v>
      </c>
      <c r="QE8" s="285" t="s">
        <v>30</v>
      </c>
      <c r="QF8" s="277" t="s">
        <v>31</v>
      </c>
      <c r="QG8" s="297" t="s">
        <v>32</v>
      </c>
      <c r="QH8" s="285" t="s">
        <v>30</v>
      </c>
      <c r="QI8" s="277" t="s">
        <v>31</v>
      </c>
      <c r="QJ8" s="297" t="s">
        <v>32</v>
      </c>
      <c r="QK8" s="285" t="s">
        <v>30</v>
      </c>
      <c r="QL8" s="277" t="s">
        <v>31</v>
      </c>
      <c r="QM8" s="297" t="s">
        <v>32</v>
      </c>
      <c r="QN8" s="285" t="s">
        <v>30</v>
      </c>
      <c r="QO8" s="277" t="s">
        <v>31</v>
      </c>
      <c r="QP8" s="297" t="s">
        <v>32</v>
      </c>
      <c r="QQ8" s="285" t="s">
        <v>30</v>
      </c>
      <c r="QR8" s="277" t="s">
        <v>31</v>
      </c>
      <c r="QS8" s="297" t="s">
        <v>32</v>
      </c>
      <c r="QT8" s="285" t="s">
        <v>30</v>
      </c>
      <c r="QU8" s="277" t="s">
        <v>31</v>
      </c>
      <c r="QV8" s="297" t="s">
        <v>32</v>
      </c>
      <c r="QW8" s="285" t="s">
        <v>30</v>
      </c>
      <c r="QX8" s="277" t="s">
        <v>31</v>
      </c>
      <c r="QY8" s="297" t="s">
        <v>32</v>
      </c>
      <c r="QZ8" s="285" t="s">
        <v>30</v>
      </c>
      <c r="RA8" s="277" t="s">
        <v>31</v>
      </c>
      <c r="RB8" s="297" t="s">
        <v>32</v>
      </c>
      <c r="RC8" s="285" t="s">
        <v>30</v>
      </c>
      <c r="RD8" s="277" t="s">
        <v>31</v>
      </c>
      <c r="RE8" s="297" t="s">
        <v>32</v>
      </c>
      <c r="RF8" s="285" t="s">
        <v>30</v>
      </c>
      <c r="RG8" s="277" t="s">
        <v>31</v>
      </c>
      <c r="RH8" s="297" t="s">
        <v>32</v>
      </c>
      <c r="RI8" s="285" t="s">
        <v>30</v>
      </c>
      <c r="RJ8" s="277" t="s">
        <v>31</v>
      </c>
      <c r="RK8" s="297" t="s">
        <v>32</v>
      </c>
      <c r="RL8" s="285" t="s">
        <v>30</v>
      </c>
      <c r="RM8" s="277" t="s">
        <v>31</v>
      </c>
      <c r="RN8" s="297" t="s">
        <v>32</v>
      </c>
      <c r="RO8" s="285" t="s">
        <v>30</v>
      </c>
      <c r="RP8" s="277" t="s">
        <v>31</v>
      </c>
      <c r="RQ8" s="297" t="s">
        <v>32</v>
      </c>
      <c r="RR8" s="285" t="s">
        <v>30</v>
      </c>
      <c r="RS8" s="277" t="s">
        <v>31</v>
      </c>
      <c r="RT8" s="297" t="s">
        <v>32</v>
      </c>
      <c r="RU8" s="285" t="s">
        <v>30</v>
      </c>
      <c r="RV8" s="277" t="s">
        <v>31</v>
      </c>
      <c r="RW8" s="297" t="s">
        <v>32</v>
      </c>
      <c r="RX8" s="285" t="s">
        <v>30</v>
      </c>
      <c r="RY8" s="277" t="s">
        <v>31</v>
      </c>
      <c r="RZ8" s="297" t="s">
        <v>32</v>
      </c>
      <c r="SA8" s="285" t="s">
        <v>30</v>
      </c>
      <c r="SB8" s="277" t="s">
        <v>31</v>
      </c>
      <c r="SC8" s="297" t="s">
        <v>32</v>
      </c>
    </row>
    <row r="9" spans="1:501" s="156" customFormat="1" ht="42.75" customHeight="1" thickBot="1">
      <c r="A9" s="271"/>
      <c r="B9" s="274"/>
      <c r="C9" s="286"/>
      <c r="D9" s="278"/>
      <c r="E9" s="288"/>
      <c r="F9" s="286"/>
      <c r="G9" s="278"/>
      <c r="H9" s="300"/>
      <c r="I9" s="286"/>
      <c r="J9" s="278"/>
      <c r="K9" s="300"/>
      <c r="L9" s="286"/>
      <c r="M9" s="278"/>
      <c r="N9" s="298"/>
      <c r="O9" s="286"/>
      <c r="P9" s="278"/>
      <c r="Q9" s="298"/>
      <c r="R9" s="286"/>
      <c r="S9" s="278"/>
      <c r="T9" s="298"/>
      <c r="U9" s="286"/>
      <c r="V9" s="278"/>
      <c r="W9" s="298"/>
      <c r="X9" s="286"/>
      <c r="Y9" s="278"/>
      <c r="Z9" s="298"/>
      <c r="AA9" s="286"/>
      <c r="AB9" s="278"/>
      <c r="AC9" s="298"/>
      <c r="AD9" s="286"/>
      <c r="AE9" s="278"/>
      <c r="AF9" s="298"/>
      <c r="AG9" s="286"/>
      <c r="AH9" s="278"/>
      <c r="AI9" s="298"/>
      <c r="AJ9" s="286"/>
      <c r="AK9" s="278"/>
      <c r="AL9" s="298"/>
      <c r="AM9" s="286"/>
      <c r="AN9" s="278"/>
      <c r="AO9" s="298"/>
      <c r="AP9" s="286"/>
      <c r="AQ9" s="278"/>
      <c r="AR9" s="298"/>
      <c r="AS9" s="286"/>
      <c r="AT9" s="278"/>
      <c r="AU9" s="298"/>
      <c r="AV9" s="286"/>
      <c r="AW9" s="278"/>
      <c r="AX9" s="298"/>
      <c r="AY9" s="286"/>
      <c r="AZ9" s="278"/>
      <c r="BA9" s="300"/>
      <c r="BB9" s="286"/>
      <c r="BC9" s="278"/>
      <c r="BD9" s="298"/>
      <c r="BE9" s="286"/>
      <c r="BF9" s="278"/>
      <c r="BG9" s="298"/>
      <c r="BH9" s="286"/>
      <c r="BI9" s="278"/>
      <c r="BJ9" s="298"/>
      <c r="BK9" s="286"/>
      <c r="BL9" s="278"/>
      <c r="BM9" s="298"/>
      <c r="BN9" s="286"/>
      <c r="BO9" s="278"/>
      <c r="BP9" s="298"/>
      <c r="BQ9" s="286"/>
      <c r="BR9" s="278"/>
      <c r="BS9" s="298"/>
      <c r="BT9" s="286"/>
      <c r="BU9" s="278"/>
      <c r="BV9" s="298"/>
      <c r="BW9" s="286"/>
      <c r="BX9" s="278"/>
      <c r="BY9" s="300"/>
      <c r="BZ9" s="286"/>
      <c r="CA9" s="278"/>
      <c r="CB9" s="300"/>
      <c r="CC9" s="286"/>
      <c r="CD9" s="278"/>
      <c r="CE9" s="300"/>
      <c r="CF9" s="286"/>
      <c r="CG9" s="278"/>
      <c r="CH9" s="300"/>
      <c r="CI9" s="286"/>
      <c r="CJ9" s="278"/>
      <c r="CK9" s="300"/>
      <c r="CL9" s="286"/>
      <c r="CM9" s="278"/>
      <c r="CN9" s="300"/>
      <c r="CO9" s="286"/>
      <c r="CP9" s="278"/>
      <c r="CQ9" s="300"/>
      <c r="CR9" s="286"/>
      <c r="CS9" s="278"/>
      <c r="CT9" s="300"/>
      <c r="CU9" s="286"/>
      <c r="CV9" s="278"/>
      <c r="CW9" s="300"/>
      <c r="CX9" s="286"/>
      <c r="CY9" s="278"/>
      <c r="CZ9" s="300"/>
      <c r="DA9" s="286"/>
      <c r="DB9" s="278"/>
      <c r="DC9" s="300"/>
      <c r="DD9" s="286"/>
      <c r="DE9" s="278"/>
      <c r="DF9" s="300"/>
      <c r="DG9" s="286"/>
      <c r="DH9" s="278"/>
      <c r="DI9" s="300"/>
      <c r="DJ9" s="286"/>
      <c r="DK9" s="278"/>
      <c r="DL9" s="300"/>
      <c r="DM9" s="286"/>
      <c r="DN9" s="278"/>
      <c r="DO9" s="300"/>
      <c r="DP9" s="286"/>
      <c r="DQ9" s="278"/>
      <c r="DR9" s="300"/>
      <c r="DS9" s="286"/>
      <c r="DT9" s="278"/>
      <c r="DU9" s="300"/>
      <c r="DV9" s="286"/>
      <c r="DW9" s="278"/>
      <c r="DX9" s="298"/>
      <c r="DY9" s="286"/>
      <c r="DZ9" s="278"/>
      <c r="EA9" s="298"/>
      <c r="EB9" s="286"/>
      <c r="EC9" s="278"/>
      <c r="ED9" s="298"/>
      <c r="EE9" s="286"/>
      <c r="EF9" s="278"/>
      <c r="EG9" s="298"/>
      <c r="EH9" s="286"/>
      <c r="EI9" s="278"/>
      <c r="EJ9" s="298"/>
      <c r="EK9" s="286"/>
      <c r="EL9" s="278"/>
      <c r="EM9" s="298"/>
      <c r="EN9" s="286"/>
      <c r="EO9" s="278"/>
      <c r="EP9" s="298"/>
      <c r="EQ9" s="286"/>
      <c r="ER9" s="278"/>
      <c r="ES9" s="298"/>
      <c r="ET9" s="286"/>
      <c r="EU9" s="278"/>
      <c r="EV9" s="298"/>
      <c r="EW9" s="286"/>
      <c r="EX9" s="278"/>
      <c r="EY9" s="298"/>
      <c r="EZ9" s="286"/>
      <c r="FA9" s="278"/>
      <c r="FB9" s="298"/>
      <c r="FC9" s="286"/>
      <c r="FD9" s="278"/>
      <c r="FE9" s="298"/>
      <c r="FF9" s="286"/>
      <c r="FG9" s="278"/>
      <c r="FH9" s="298"/>
      <c r="FI9" s="286"/>
      <c r="FJ9" s="278"/>
      <c r="FK9" s="298"/>
      <c r="FL9" s="286"/>
      <c r="FM9" s="278"/>
      <c r="FN9" s="298"/>
      <c r="FO9" s="286"/>
      <c r="FP9" s="278"/>
      <c r="FQ9" s="298"/>
      <c r="FR9" s="286"/>
      <c r="FS9" s="278"/>
      <c r="FT9" s="298"/>
      <c r="FU9" s="286"/>
      <c r="FV9" s="278"/>
      <c r="FW9" s="298"/>
      <c r="FX9" s="286"/>
      <c r="FY9" s="278"/>
      <c r="FZ9" s="298"/>
      <c r="GA9" s="286"/>
      <c r="GB9" s="278"/>
      <c r="GC9" s="298"/>
      <c r="GD9" s="286"/>
      <c r="GE9" s="278"/>
      <c r="GF9" s="298"/>
      <c r="GG9" s="286"/>
      <c r="GH9" s="278"/>
      <c r="GI9" s="298"/>
      <c r="GJ9" s="286"/>
      <c r="GK9" s="278"/>
      <c r="GL9" s="298"/>
      <c r="GM9" s="286"/>
      <c r="GN9" s="278"/>
      <c r="GO9" s="298"/>
      <c r="GP9" s="286"/>
      <c r="GQ9" s="278"/>
      <c r="GR9" s="298"/>
      <c r="GS9" s="286"/>
      <c r="GT9" s="278"/>
      <c r="GU9" s="298"/>
      <c r="GV9" s="286"/>
      <c r="GW9" s="278"/>
      <c r="GX9" s="298"/>
      <c r="GY9" s="286"/>
      <c r="GZ9" s="278"/>
      <c r="HA9" s="298"/>
      <c r="HB9" s="286"/>
      <c r="HC9" s="278"/>
      <c r="HD9" s="298"/>
      <c r="HE9" s="286"/>
      <c r="HF9" s="278"/>
      <c r="HG9" s="298"/>
      <c r="HH9" s="286"/>
      <c r="HI9" s="278"/>
      <c r="HJ9" s="298"/>
      <c r="HK9" s="286"/>
      <c r="HL9" s="278"/>
      <c r="HM9" s="298"/>
      <c r="HN9" s="286"/>
      <c r="HO9" s="278"/>
      <c r="HP9" s="298"/>
      <c r="HQ9" s="286"/>
      <c r="HR9" s="278"/>
      <c r="HS9" s="298"/>
      <c r="HT9" s="286"/>
      <c r="HU9" s="278"/>
      <c r="HV9" s="298"/>
      <c r="HW9" s="286"/>
      <c r="HX9" s="278"/>
      <c r="HY9" s="298"/>
      <c r="HZ9" s="286"/>
      <c r="IA9" s="278"/>
      <c r="IB9" s="298"/>
      <c r="IC9" s="286"/>
      <c r="ID9" s="278"/>
      <c r="IE9" s="298"/>
      <c r="IF9" s="286"/>
      <c r="IG9" s="278"/>
      <c r="IH9" s="298"/>
      <c r="II9" s="286"/>
      <c r="IJ9" s="278"/>
      <c r="IK9" s="298"/>
      <c r="IL9" s="286"/>
      <c r="IM9" s="278"/>
      <c r="IN9" s="298"/>
      <c r="IO9" s="286"/>
      <c r="IP9" s="278"/>
      <c r="IQ9" s="298"/>
      <c r="IR9" s="286"/>
      <c r="IS9" s="278"/>
      <c r="IT9" s="298"/>
      <c r="IU9" s="286"/>
      <c r="IV9" s="278"/>
      <c r="IW9" s="298"/>
      <c r="IX9" s="286"/>
      <c r="IY9" s="278"/>
      <c r="IZ9" s="298"/>
      <c r="JA9" s="286"/>
      <c r="JB9" s="278"/>
      <c r="JC9" s="298"/>
      <c r="JD9" s="286"/>
      <c r="JE9" s="278"/>
      <c r="JF9" s="298"/>
      <c r="JG9" s="286"/>
      <c r="JH9" s="278"/>
      <c r="JI9" s="298"/>
      <c r="JJ9" s="286"/>
      <c r="JK9" s="278"/>
      <c r="JL9" s="298"/>
      <c r="JM9" s="286"/>
      <c r="JN9" s="278"/>
      <c r="JO9" s="298"/>
      <c r="JP9" s="286"/>
      <c r="JQ9" s="278"/>
      <c r="JR9" s="298"/>
      <c r="JS9" s="286"/>
      <c r="JT9" s="278"/>
      <c r="JU9" s="298"/>
      <c r="JV9" s="286"/>
      <c r="JW9" s="278"/>
      <c r="JX9" s="298"/>
      <c r="JY9" s="286"/>
      <c r="JZ9" s="278"/>
      <c r="KA9" s="298"/>
      <c r="KB9" s="286"/>
      <c r="KC9" s="278"/>
      <c r="KD9" s="298"/>
      <c r="KE9" s="286"/>
      <c r="KF9" s="278"/>
      <c r="KG9" s="298"/>
      <c r="KH9" s="286"/>
      <c r="KI9" s="278"/>
      <c r="KJ9" s="298"/>
      <c r="KK9" s="286"/>
      <c r="KL9" s="278"/>
      <c r="KM9" s="298"/>
      <c r="KN9" s="286"/>
      <c r="KO9" s="278"/>
      <c r="KP9" s="298"/>
      <c r="KQ9" s="286"/>
      <c r="KR9" s="278"/>
      <c r="KS9" s="298"/>
      <c r="KT9" s="286"/>
      <c r="KU9" s="278"/>
      <c r="KV9" s="298"/>
      <c r="KW9" s="286"/>
      <c r="KX9" s="278"/>
      <c r="KY9" s="298"/>
      <c r="KZ9" s="286"/>
      <c r="LA9" s="278"/>
      <c r="LB9" s="298"/>
      <c r="LC9" s="286"/>
      <c r="LD9" s="278"/>
      <c r="LE9" s="298"/>
      <c r="LF9" s="286"/>
      <c r="LG9" s="278"/>
      <c r="LH9" s="298"/>
      <c r="LI9" s="286"/>
      <c r="LJ9" s="278"/>
      <c r="LK9" s="298"/>
      <c r="LL9" s="286"/>
      <c r="LM9" s="278"/>
      <c r="LN9" s="298"/>
      <c r="LO9" s="286"/>
      <c r="LP9" s="278"/>
      <c r="LQ9" s="298"/>
      <c r="LR9" s="286"/>
      <c r="LS9" s="278"/>
      <c r="LT9" s="298"/>
      <c r="LU9" s="286"/>
      <c r="LV9" s="278"/>
      <c r="LW9" s="298"/>
      <c r="LX9" s="286"/>
      <c r="LY9" s="278"/>
      <c r="LZ9" s="298"/>
      <c r="MA9" s="286"/>
      <c r="MB9" s="278"/>
      <c r="MC9" s="298"/>
      <c r="MD9" s="286"/>
      <c r="ME9" s="278"/>
      <c r="MF9" s="298"/>
      <c r="MG9" s="286"/>
      <c r="MH9" s="278"/>
      <c r="MI9" s="298"/>
      <c r="MJ9" s="286"/>
      <c r="MK9" s="278"/>
      <c r="ML9" s="298"/>
      <c r="MM9" s="286"/>
      <c r="MN9" s="278"/>
      <c r="MO9" s="298"/>
      <c r="MP9" s="286"/>
      <c r="MQ9" s="278"/>
      <c r="MR9" s="298"/>
      <c r="MS9" s="286"/>
      <c r="MT9" s="278"/>
      <c r="MU9" s="298"/>
      <c r="MV9" s="286"/>
      <c r="MW9" s="278"/>
      <c r="MX9" s="298"/>
      <c r="MY9" s="286"/>
      <c r="MZ9" s="278"/>
      <c r="NA9" s="298"/>
      <c r="NB9" s="286"/>
      <c r="NC9" s="278"/>
      <c r="ND9" s="298"/>
      <c r="NE9" s="286"/>
      <c r="NF9" s="278"/>
      <c r="NG9" s="298"/>
      <c r="NH9" s="286"/>
      <c r="NI9" s="278"/>
      <c r="NJ9" s="298"/>
      <c r="NK9" s="286"/>
      <c r="NL9" s="278"/>
      <c r="NM9" s="298"/>
      <c r="NN9" s="286"/>
      <c r="NO9" s="278"/>
      <c r="NP9" s="298"/>
      <c r="NQ9" s="286"/>
      <c r="NR9" s="278"/>
      <c r="NS9" s="298"/>
      <c r="NT9" s="286"/>
      <c r="NU9" s="278"/>
      <c r="NV9" s="298"/>
      <c r="NW9" s="286"/>
      <c r="NX9" s="278"/>
      <c r="NY9" s="298"/>
      <c r="NZ9" s="286"/>
      <c r="OA9" s="278"/>
      <c r="OB9" s="298"/>
      <c r="OC9" s="286"/>
      <c r="OD9" s="278"/>
      <c r="OE9" s="298"/>
      <c r="OF9" s="286"/>
      <c r="OG9" s="278"/>
      <c r="OH9" s="298"/>
      <c r="OI9" s="286"/>
      <c r="OJ9" s="278"/>
      <c r="OK9" s="298"/>
      <c r="OL9" s="286"/>
      <c r="OM9" s="278"/>
      <c r="ON9" s="298"/>
      <c r="OO9" s="286"/>
      <c r="OP9" s="278"/>
      <c r="OQ9" s="298"/>
      <c r="OR9" s="286"/>
      <c r="OS9" s="278"/>
      <c r="OT9" s="298"/>
      <c r="OU9" s="286"/>
      <c r="OV9" s="278"/>
      <c r="OW9" s="298"/>
      <c r="OX9" s="286"/>
      <c r="OY9" s="278"/>
      <c r="OZ9" s="298"/>
      <c r="PA9" s="286"/>
      <c r="PB9" s="278"/>
      <c r="PC9" s="298"/>
      <c r="PD9" s="286"/>
      <c r="PE9" s="278"/>
      <c r="PF9" s="298"/>
      <c r="PG9" s="286"/>
      <c r="PH9" s="278"/>
      <c r="PI9" s="298"/>
      <c r="PJ9" s="286"/>
      <c r="PK9" s="278"/>
      <c r="PL9" s="298"/>
      <c r="PM9" s="286"/>
      <c r="PN9" s="278"/>
      <c r="PO9" s="298"/>
      <c r="PP9" s="286"/>
      <c r="PQ9" s="278"/>
      <c r="PR9" s="298"/>
      <c r="PS9" s="286"/>
      <c r="PT9" s="278"/>
      <c r="PU9" s="298"/>
      <c r="PV9" s="286"/>
      <c r="PW9" s="278"/>
      <c r="PX9" s="298"/>
      <c r="PY9" s="286"/>
      <c r="PZ9" s="278"/>
      <c r="QA9" s="298"/>
      <c r="QB9" s="286"/>
      <c r="QC9" s="278"/>
      <c r="QD9" s="298"/>
      <c r="QE9" s="286"/>
      <c r="QF9" s="278"/>
      <c r="QG9" s="298"/>
      <c r="QH9" s="286"/>
      <c r="QI9" s="278"/>
      <c r="QJ9" s="298"/>
      <c r="QK9" s="286"/>
      <c r="QL9" s="278"/>
      <c r="QM9" s="298"/>
      <c r="QN9" s="286"/>
      <c r="QO9" s="278"/>
      <c r="QP9" s="298"/>
      <c r="QQ9" s="286"/>
      <c r="QR9" s="278"/>
      <c r="QS9" s="298"/>
      <c r="QT9" s="286"/>
      <c r="QU9" s="278"/>
      <c r="QV9" s="298"/>
      <c r="QW9" s="286"/>
      <c r="QX9" s="278"/>
      <c r="QY9" s="298"/>
      <c r="QZ9" s="286"/>
      <c r="RA9" s="278"/>
      <c r="RB9" s="298"/>
      <c r="RC9" s="286"/>
      <c r="RD9" s="278"/>
      <c r="RE9" s="298"/>
      <c r="RF9" s="286"/>
      <c r="RG9" s="278"/>
      <c r="RH9" s="298"/>
      <c r="RI9" s="286"/>
      <c r="RJ9" s="278"/>
      <c r="RK9" s="298"/>
      <c r="RL9" s="286"/>
      <c r="RM9" s="278"/>
      <c r="RN9" s="298"/>
      <c r="RO9" s="286"/>
      <c r="RP9" s="278"/>
      <c r="RQ9" s="298"/>
      <c r="RR9" s="286"/>
      <c r="RS9" s="278"/>
      <c r="RT9" s="298"/>
      <c r="RU9" s="286"/>
      <c r="RV9" s="278"/>
      <c r="RW9" s="298"/>
      <c r="RX9" s="286"/>
      <c r="RY9" s="278"/>
      <c r="RZ9" s="298"/>
      <c r="SA9" s="286"/>
      <c r="SB9" s="278"/>
      <c r="SC9" s="298"/>
    </row>
    <row r="10" spans="1:501" s="155" customFormat="1" ht="16.5" thickBot="1">
      <c r="A10" s="281" t="s">
        <v>2</v>
      </c>
      <c r="B10" s="282"/>
      <c r="C10" s="242">
        <v>1</v>
      </c>
      <c r="D10" s="243">
        <v>2</v>
      </c>
      <c r="E10" s="244">
        <v>3</v>
      </c>
      <c r="F10" s="6">
        <v>4</v>
      </c>
      <c r="G10" s="245">
        <v>5</v>
      </c>
      <c r="H10" s="244">
        <v>6</v>
      </c>
      <c r="I10" s="6">
        <v>7</v>
      </c>
      <c r="J10" s="245">
        <v>8</v>
      </c>
      <c r="K10" s="244">
        <v>9</v>
      </c>
      <c r="L10" s="205">
        <v>10</v>
      </c>
      <c r="M10" s="245">
        <v>11</v>
      </c>
      <c r="N10" s="244">
        <v>12</v>
      </c>
      <c r="O10" s="6">
        <v>13</v>
      </c>
      <c r="P10" s="243">
        <v>14</v>
      </c>
      <c r="Q10" s="2">
        <v>15</v>
      </c>
      <c r="R10" s="6">
        <v>16</v>
      </c>
      <c r="S10" s="245">
        <v>17</v>
      </c>
      <c r="T10" s="244">
        <v>18</v>
      </c>
      <c r="U10" s="246">
        <v>19</v>
      </c>
      <c r="V10" s="4">
        <v>20</v>
      </c>
      <c r="W10" s="244">
        <v>21</v>
      </c>
      <c r="X10" s="246">
        <v>28</v>
      </c>
      <c r="Y10" s="4">
        <v>29</v>
      </c>
      <c r="Z10" s="244">
        <v>30</v>
      </c>
      <c r="AA10" s="6">
        <v>31</v>
      </c>
      <c r="AB10" s="245">
        <v>32</v>
      </c>
      <c r="AC10" s="244">
        <v>33</v>
      </c>
      <c r="AD10" s="205">
        <v>34</v>
      </c>
      <c r="AE10" s="4">
        <v>35</v>
      </c>
      <c r="AF10" s="244">
        <v>36</v>
      </c>
      <c r="AG10" s="6">
        <v>37</v>
      </c>
      <c r="AH10" s="243">
        <v>38</v>
      </c>
      <c r="AI10" s="2">
        <v>39</v>
      </c>
      <c r="AJ10" s="6">
        <v>40</v>
      </c>
      <c r="AK10" s="245">
        <v>41</v>
      </c>
      <c r="AL10" s="244">
        <v>42</v>
      </c>
      <c r="AM10" s="6">
        <v>43</v>
      </c>
      <c r="AN10" s="245">
        <v>44</v>
      </c>
      <c r="AO10" s="244">
        <v>45</v>
      </c>
      <c r="AP10" s="205">
        <v>46</v>
      </c>
      <c r="AQ10" s="243">
        <v>47</v>
      </c>
      <c r="AR10" s="2">
        <v>48</v>
      </c>
      <c r="AS10" s="6">
        <v>49</v>
      </c>
      <c r="AT10" s="243">
        <v>50</v>
      </c>
      <c r="AU10" s="2">
        <v>51</v>
      </c>
      <c r="AV10" s="6">
        <v>52</v>
      </c>
      <c r="AW10" s="245">
        <v>53</v>
      </c>
      <c r="AX10" s="244">
        <v>54</v>
      </c>
      <c r="AY10" s="6">
        <v>55</v>
      </c>
      <c r="AZ10" s="245">
        <v>56</v>
      </c>
      <c r="BA10" s="244">
        <v>57</v>
      </c>
      <c r="BB10" s="205">
        <v>58</v>
      </c>
      <c r="BC10" s="4">
        <v>59</v>
      </c>
      <c r="BD10" s="244">
        <v>60</v>
      </c>
      <c r="BE10" s="246">
        <v>61</v>
      </c>
      <c r="BF10" s="3">
        <v>62</v>
      </c>
      <c r="BG10" s="2">
        <v>63</v>
      </c>
      <c r="BH10" s="246">
        <v>64</v>
      </c>
      <c r="BI10" s="4">
        <v>65</v>
      </c>
      <c r="BJ10" s="244">
        <v>66</v>
      </c>
      <c r="BK10" s="6">
        <v>67</v>
      </c>
      <c r="BL10" s="243">
        <v>68</v>
      </c>
      <c r="BM10" s="2">
        <v>69</v>
      </c>
      <c r="BN10" s="205">
        <v>70</v>
      </c>
      <c r="BO10" s="4">
        <v>71</v>
      </c>
      <c r="BP10" s="244">
        <v>72</v>
      </c>
      <c r="BQ10" s="6">
        <v>73</v>
      </c>
      <c r="BR10" s="243">
        <v>74</v>
      </c>
      <c r="BS10" s="2">
        <v>75</v>
      </c>
      <c r="BT10" s="6">
        <v>76</v>
      </c>
      <c r="BU10" s="243">
        <v>77</v>
      </c>
      <c r="BV10" s="2">
        <v>78</v>
      </c>
      <c r="BW10" s="6">
        <v>79</v>
      </c>
      <c r="BX10" s="245">
        <v>80</v>
      </c>
      <c r="BY10" s="244">
        <v>81</v>
      </c>
      <c r="BZ10" s="205">
        <v>82</v>
      </c>
      <c r="CA10" s="243">
        <v>83</v>
      </c>
      <c r="CB10" s="2">
        <v>84</v>
      </c>
      <c r="CC10" s="246">
        <v>85</v>
      </c>
      <c r="CD10" s="3">
        <v>86</v>
      </c>
      <c r="CE10" s="2">
        <v>87</v>
      </c>
      <c r="CF10" s="6">
        <v>88</v>
      </c>
      <c r="CG10" s="244">
        <v>89</v>
      </c>
      <c r="CH10" s="2">
        <v>90</v>
      </c>
      <c r="CI10" s="5">
        <v>91</v>
      </c>
      <c r="CJ10" s="6">
        <v>92</v>
      </c>
      <c r="CK10" s="5">
        <v>93</v>
      </c>
      <c r="CL10" s="205">
        <v>94</v>
      </c>
      <c r="CM10" s="2">
        <v>95</v>
      </c>
      <c r="CN10" s="5">
        <v>96</v>
      </c>
      <c r="CO10" s="5">
        <v>97</v>
      </c>
      <c r="CP10" s="3">
        <v>98</v>
      </c>
      <c r="CQ10" s="2">
        <v>99</v>
      </c>
      <c r="CR10" s="6">
        <v>100</v>
      </c>
      <c r="CS10" s="5">
        <v>101</v>
      </c>
      <c r="CT10" s="2">
        <v>102</v>
      </c>
      <c r="CU10" s="5">
        <v>103</v>
      </c>
      <c r="CV10" s="6">
        <v>104</v>
      </c>
      <c r="CW10" s="5">
        <v>105</v>
      </c>
      <c r="CX10" s="205">
        <v>106</v>
      </c>
      <c r="CY10" s="2">
        <v>107</v>
      </c>
      <c r="CZ10" s="5">
        <v>108</v>
      </c>
      <c r="DA10" s="5">
        <v>109</v>
      </c>
      <c r="DB10" s="3">
        <v>110</v>
      </c>
      <c r="DC10" s="2">
        <v>111</v>
      </c>
      <c r="DD10" s="6">
        <v>112</v>
      </c>
      <c r="DE10" s="5">
        <v>113</v>
      </c>
      <c r="DF10" s="2">
        <v>114</v>
      </c>
      <c r="DG10" s="5">
        <v>115</v>
      </c>
      <c r="DH10" s="6">
        <v>116</v>
      </c>
      <c r="DI10" s="5">
        <v>117</v>
      </c>
      <c r="DJ10" s="205">
        <v>118</v>
      </c>
      <c r="DK10" s="2">
        <v>119</v>
      </c>
      <c r="DL10" s="5">
        <v>120</v>
      </c>
      <c r="DM10" s="5">
        <v>121</v>
      </c>
      <c r="DN10" s="3">
        <v>122</v>
      </c>
      <c r="DO10" s="2">
        <v>123</v>
      </c>
      <c r="DP10" s="6">
        <v>124</v>
      </c>
      <c r="DQ10" s="5">
        <v>125</v>
      </c>
      <c r="DR10" s="2">
        <v>126</v>
      </c>
      <c r="DS10" s="5">
        <v>127</v>
      </c>
      <c r="DT10" s="6">
        <v>128</v>
      </c>
      <c r="DU10" s="5">
        <v>129</v>
      </c>
      <c r="DV10" s="205">
        <v>130</v>
      </c>
      <c r="DW10" s="2">
        <v>131</v>
      </c>
      <c r="DX10" s="5">
        <v>132</v>
      </c>
      <c r="DY10" s="5">
        <v>133</v>
      </c>
      <c r="DZ10" s="3">
        <v>134</v>
      </c>
      <c r="EA10" s="2">
        <v>135</v>
      </c>
      <c r="EB10" s="6">
        <v>136</v>
      </c>
      <c r="EC10" s="5">
        <v>137</v>
      </c>
      <c r="ED10" s="2">
        <v>138</v>
      </c>
      <c r="EE10" s="5">
        <v>139</v>
      </c>
      <c r="EF10" s="6">
        <v>140</v>
      </c>
      <c r="EG10" s="5">
        <v>141</v>
      </c>
      <c r="EH10" s="205">
        <v>142</v>
      </c>
      <c r="EI10" s="2">
        <v>143</v>
      </c>
      <c r="EJ10" s="5">
        <v>144</v>
      </c>
      <c r="EK10" s="5">
        <v>145</v>
      </c>
      <c r="EL10" s="3">
        <v>146</v>
      </c>
      <c r="EM10" s="2">
        <v>147</v>
      </c>
      <c r="EN10" s="6">
        <v>148</v>
      </c>
      <c r="EO10" s="5">
        <v>149</v>
      </c>
      <c r="EP10" s="2">
        <v>150</v>
      </c>
      <c r="EQ10" s="5">
        <v>151</v>
      </c>
      <c r="ER10" s="6">
        <v>152</v>
      </c>
      <c r="ES10" s="5">
        <v>153</v>
      </c>
      <c r="ET10" s="205">
        <v>154</v>
      </c>
      <c r="EU10" s="2">
        <v>155</v>
      </c>
      <c r="EV10" s="5">
        <v>156</v>
      </c>
      <c r="EW10" s="5">
        <v>157</v>
      </c>
      <c r="EX10" s="3">
        <v>158</v>
      </c>
      <c r="EY10" s="2">
        <v>159</v>
      </c>
      <c r="EZ10" s="6">
        <v>160</v>
      </c>
      <c r="FA10" s="5">
        <v>161</v>
      </c>
      <c r="FB10" s="2">
        <v>162</v>
      </c>
      <c r="FC10" s="5">
        <v>163</v>
      </c>
      <c r="FD10" s="6">
        <v>164</v>
      </c>
      <c r="FE10" s="5">
        <v>165</v>
      </c>
      <c r="FF10" s="205">
        <v>166</v>
      </c>
      <c r="FG10" s="2">
        <v>167</v>
      </c>
      <c r="FH10" s="5">
        <v>168</v>
      </c>
      <c r="FI10" s="5">
        <v>169</v>
      </c>
      <c r="FJ10" s="3">
        <v>170</v>
      </c>
      <c r="FK10" s="2">
        <v>171</v>
      </c>
      <c r="FL10" s="6">
        <v>172</v>
      </c>
      <c r="FM10" s="5">
        <v>173</v>
      </c>
      <c r="FN10" s="2">
        <v>174</v>
      </c>
      <c r="FO10" s="5">
        <v>175</v>
      </c>
      <c r="FP10" s="6">
        <v>176</v>
      </c>
      <c r="FQ10" s="5">
        <v>177</v>
      </c>
      <c r="FR10" s="205">
        <v>178</v>
      </c>
      <c r="FS10" s="2">
        <v>179</v>
      </c>
      <c r="FT10" s="5">
        <v>180</v>
      </c>
      <c r="FU10" s="5">
        <v>181</v>
      </c>
      <c r="FV10" s="3">
        <v>182</v>
      </c>
      <c r="FW10" s="2">
        <v>183</v>
      </c>
      <c r="FX10" s="6">
        <v>184</v>
      </c>
      <c r="FY10" s="5">
        <v>185</v>
      </c>
      <c r="FZ10" s="2">
        <v>186</v>
      </c>
      <c r="GA10" s="5">
        <v>187</v>
      </c>
      <c r="GB10" s="6">
        <v>188</v>
      </c>
      <c r="GC10" s="5">
        <v>189</v>
      </c>
      <c r="GD10" s="205">
        <v>190</v>
      </c>
      <c r="GE10" s="2">
        <v>191</v>
      </c>
      <c r="GF10" s="5">
        <v>192</v>
      </c>
      <c r="GG10" s="5">
        <v>193</v>
      </c>
      <c r="GH10" s="3">
        <v>194</v>
      </c>
      <c r="GI10" s="2">
        <v>195</v>
      </c>
      <c r="GJ10" s="6">
        <v>196</v>
      </c>
      <c r="GK10" s="5">
        <v>197</v>
      </c>
      <c r="GL10" s="2">
        <v>198</v>
      </c>
      <c r="GM10" s="5">
        <v>199</v>
      </c>
      <c r="GN10" s="6">
        <v>200</v>
      </c>
      <c r="GO10" s="5">
        <v>201</v>
      </c>
      <c r="GP10" s="205">
        <v>202</v>
      </c>
      <c r="GQ10" s="2">
        <v>203</v>
      </c>
      <c r="GR10" s="5">
        <v>204</v>
      </c>
      <c r="GS10" s="5">
        <v>205</v>
      </c>
      <c r="GT10" s="3">
        <v>206</v>
      </c>
      <c r="GU10" s="2">
        <v>207</v>
      </c>
      <c r="GV10" s="6">
        <v>208</v>
      </c>
      <c r="GW10" s="5">
        <v>209</v>
      </c>
      <c r="GX10" s="2">
        <v>210</v>
      </c>
      <c r="GY10" s="5">
        <v>211</v>
      </c>
      <c r="GZ10" s="6">
        <v>212</v>
      </c>
      <c r="HA10" s="5">
        <v>213</v>
      </c>
      <c r="HB10" s="205">
        <v>214</v>
      </c>
      <c r="HC10" s="2">
        <v>215</v>
      </c>
      <c r="HD10" s="5">
        <v>216</v>
      </c>
      <c r="HE10" s="5">
        <v>217</v>
      </c>
      <c r="HF10" s="3">
        <v>218</v>
      </c>
      <c r="HG10" s="2">
        <v>219</v>
      </c>
      <c r="HH10" s="6">
        <v>220</v>
      </c>
      <c r="HI10" s="5">
        <v>221</v>
      </c>
      <c r="HJ10" s="2">
        <v>222</v>
      </c>
      <c r="HK10" s="5">
        <v>223</v>
      </c>
      <c r="HL10" s="6">
        <v>224</v>
      </c>
      <c r="HM10" s="5">
        <v>225</v>
      </c>
      <c r="HN10" s="205">
        <v>226</v>
      </c>
      <c r="HO10" s="2">
        <v>227</v>
      </c>
      <c r="HP10" s="5">
        <v>228</v>
      </c>
      <c r="HQ10" s="5">
        <v>229</v>
      </c>
      <c r="HR10" s="3">
        <v>230</v>
      </c>
      <c r="HS10" s="2">
        <v>231</v>
      </c>
      <c r="HT10" s="6">
        <v>232</v>
      </c>
      <c r="HU10" s="5">
        <v>233</v>
      </c>
      <c r="HV10" s="2">
        <v>234</v>
      </c>
      <c r="HW10" s="5">
        <v>235</v>
      </c>
      <c r="HX10" s="6">
        <v>236</v>
      </c>
      <c r="HY10" s="5">
        <v>237</v>
      </c>
      <c r="HZ10" s="205">
        <v>238</v>
      </c>
      <c r="IA10" s="2">
        <v>239</v>
      </c>
      <c r="IB10" s="5">
        <v>240</v>
      </c>
      <c r="IC10" s="5">
        <v>241</v>
      </c>
      <c r="ID10" s="3">
        <v>242</v>
      </c>
      <c r="IE10" s="2">
        <v>243</v>
      </c>
      <c r="IF10" s="6">
        <v>244</v>
      </c>
      <c r="IG10" s="5">
        <v>245</v>
      </c>
      <c r="IH10" s="2">
        <v>246</v>
      </c>
      <c r="II10" s="5">
        <v>247</v>
      </c>
      <c r="IJ10" s="6">
        <v>248</v>
      </c>
      <c r="IK10" s="5">
        <v>249</v>
      </c>
      <c r="IL10" s="205">
        <v>250</v>
      </c>
      <c r="IM10" s="2">
        <v>251</v>
      </c>
      <c r="IN10" s="5">
        <v>252</v>
      </c>
      <c r="IO10" s="5">
        <v>253</v>
      </c>
      <c r="IP10" s="3">
        <v>254</v>
      </c>
      <c r="IQ10" s="2">
        <v>255</v>
      </c>
      <c r="IR10" s="6">
        <v>256</v>
      </c>
      <c r="IS10" s="5">
        <v>257</v>
      </c>
      <c r="IT10" s="2">
        <v>258</v>
      </c>
      <c r="IU10" s="5">
        <v>259</v>
      </c>
      <c r="IV10" s="6">
        <v>260</v>
      </c>
      <c r="IW10" s="5">
        <v>261</v>
      </c>
      <c r="IX10" s="205">
        <v>262</v>
      </c>
      <c r="IY10" s="2">
        <v>263</v>
      </c>
      <c r="IZ10" s="5">
        <v>264</v>
      </c>
      <c r="JA10" s="5">
        <v>265</v>
      </c>
      <c r="JB10" s="3">
        <v>266</v>
      </c>
      <c r="JC10" s="2">
        <v>267</v>
      </c>
      <c r="JD10" s="6">
        <v>268</v>
      </c>
      <c r="JE10" s="5">
        <v>269</v>
      </c>
      <c r="JF10" s="2">
        <v>270</v>
      </c>
      <c r="JG10" s="5">
        <v>271</v>
      </c>
      <c r="JH10" s="6">
        <v>272</v>
      </c>
      <c r="JI10" s="5">
        <v>273</v>
      </c>
      <c r="JJ10" s="205">
        <v>274</v>
      </c>
      <c r="JK10" s="2">
        <v>275</v>
      </c>
      <c r="JL10" s="5">
        <v>276</v>
      </c>
      <c r="JM10" s="5">
        <v>277</v>
      </c>
      <c r="JN10" s="3">
        <v>278</v>
      </c>
      <c r="JO10" s="2">
        <v>279</v>
      </c>
      <c r="JP10" s="6">
        <v>280</v>
      </c>
      <c r="JQ10" s="5">
        <v>281</v>
      </c>
      <c r="JR10" s="2">
        <v>282</v>
      </c>
      <c r="JS10" s="5">
        <v>283</v>
      </c>
      <c r="JT10" s="6">
        <v>284</v>
      </c>
      <c r="JU10" s="5">
        <v>285</v>
      </c>
      <c r="JV10" s="205">
        <v>286</v>
      </c>
      <c r="JW10" s="2">
        <v>287</v>
      </c>
      <c r="JX10" s="5">
        <v>288</v>
      </c>
      <c r="JY10" s="5">
        <v>289</v>
      </c>
      <c r="JZ10" s="3">
        <v>290</v>
      </c>
      <c r="KA10" s="2">
        <v>291</v>
      </c>
      <c r="KB10" s="6">
        <v>292</v>
      </c>
      <c r="KC10" s="5">
        <v>293</v>
      </c>
      <c r="KD10" s="2">
        <v>294</v>
      </c>
      <c r="KE10" s="5">
        <v>295</v>
      </c>
      <c r="KF10" s="6">
        <v>296</v>
      </c>
      <c r="KG10" s="5">
        <v>297</v>
      </c>
      <c r="KH10" s="205">
        <v>298</v>
      </c>
      <c r="KI10" s="2">
        <v>299</v>
      </c>
      <c r="KJ10" s="5">
        <v>300</v>
      </c>
      <c r="KK10" s="5">
        <v>301</v>
      </c>
      <c r="KL10" s="3">
        <v>302</v>
      </c>
      <c r="KM10" s="2">
        <v>303</v>
      </c>
      <c r="KN10" s="6">
        <v>304</v>
      </c>
      <c r="KO10" s="5">
        <v>305</v>
      </c>
      <c r="KP10" s="2">
        <v>306</v>
      </c>
      <c r="KQ10" s="5">
        <v>307</v>
      </c>
      <c r="KR10" s="6">
        <v>308</v>
      </c>
      <c r="KS10" s="5">
        <v>309</v>
      </c>
      <c r="KT10" s="205">
        <v>310</v>
      </c>
      <c r="KU10" s="2">
        <v>311</v>
      </c>
      <c r="KV10" s="5">
        <v>312</v>
      </c>
      <c r="KW10" s="5">
        <v>313</v>
      </c>
      <c r="KX10" s="3">
        <v>314</v>
      </c>
      <c r="KY10" s="2">
        <v>315</v>
      </c>
      <c r="KZ10" s="6">
        <v>316</v>
      </c>
      <c r="LA10" s="5">
        <v>317</v>
      </c>
      <c r="LB10" s="2">
        <v>318</v>
      </c>
      <c r="LC10" s="5">
        <v>319</v>
      </c>
      <c r="LD10" s="6">
        <v>320</v>
      </c>
      <c r="LE10" s="5">
        <v>321</v>
      </c>
      <c r="LF10" s="205">
        <v>322</v>
      </c>
      <c r="LG10" s="2">
        <v>323</v>
      </c>
      <c r="LH10" s="5">
        <v>324</v>
      </c>
      <c r="LI10" s="6">
        <v>325</v>
      </c>
      <c r="LJ10" s="243">
        <v>326</v>
      </c>
      <c r="LK10" s="2">
        <v>327</v>
      </c>
      <c r="LL10" s="6">
        <v>328</v>
      </c>
      <c r="LM10" s="5">
        <v>329</v>
      </c>
      <c r="LN10" s="2">
        <v>330</v>
      </c>
      <c r="LO10" s="5">
        <v>331</v>
      </c>
      <c r="LP10" s="6">
        <v>332</v>
      </c>
      <c r="LQ10" s="5">
        <v>333</v>
      </c>
      <c r="LR10" s="205">
        <v>334</v>
      </c>
      <c r="LS10" s="2">
        <v>335</v>
      </c>
      <c r="LT10" s="5">
        <v>336</v>
      </c>
      <c r="LU10" s="5">
        <v>337</v>
      </c>
      <c r="LV10" s="3">
        <v>338</v>
      </c>
      <c r="LW10" s="2">
        <v>339</v>
      </c>
      <c r="LX10" s="6">
        <v>340</v>
      </c>
      <c r="LY10" s="5">
        <v>341</v>
      </c>
      <c r="LZ10" s="2">
        <v>342</v>
      </c>
      <c r="MA10" s="5">
        <v>343</v>
      </c>
      <c r="MB10" s="6">
        <v>344</v>
      </c>
      <c r="MC10" s="5">
        <v>345</v>
      </c>
      <c r="MD10" s="205">
        <v>346</v>
      </c>
      <c r="ME10" s="2">
        <v>347</v>
      </c>
      <c r="MF10" s="5">
        <v>348</v>
      </c>
      <c r="MG10" s="5">
        <v>349</v>
      </c>
      <c r="MH10" s="3">
        <v>350</v>
      </c>
      <c r="MI10" s="2">
        <v>351</v>
      </c>
      <c r="MJ10" s="6">
        <v>352</v>
      </c>
      <c r="MK10" s="5">
        <v>353</v>
      </c>
      <c r="ML10" s="2">
        <v>354</v>
      </c>
      <c r="MM10" s="5">
        <v>355</v>
      </c>
      <c r="MN10" s="6">
        <v>356</v>
      </c>
      <c r="MO10" s="5">
        <v>357</v>
      </c>
      <c r="MP10" s="205">
        <v>358</v>
      </c>
      <c r="MQ10" s="2">
        <v>359</v>
      </c>
      <c r="MR10" s="5">
        <v>360</v>
      </c>
      <c r="MS10" s="5">
        <v>361</v>
      </c>
      <c r="MT10" s="3">
        <v>362</v>
      </c>
      <c r="MU10" s="2">
        <v>363</v>
      </c>
      <c r="MV10" s="6">
        <v>364</v>
      </c>
      <c r="MW10" s="5">
        <v>365</v>
      </c>
      <c r="MX10" s="2">
        <v>366</v>
      </c>
      <c r="MY10" s="5">
        <v>367</v>
      </c>
      <c r="MZ10" s="6">
        <v>368</v>
      </c>
      <c r="NA10" s="5">
        <v>369</v>
      </c>
      <c r="NB10" s="205">
        <v>370</v>
      </c>
      <c r="NC10" s="2">
        <v>371</v>
      </c>
      <c r="ND10" s="5">
        <v>372</v>
      </c>
      <c r="NE10" s="5">
        <v>373</v>
      </c>
      <c r="NF10" s="3">
        <v>374</v>
      </c>
      <c r="NG10" s="2">
        <v>375</v>
      </c>
      <c r="NH10" s="6">
        <v>376</v>
      </c>
      <c r="NI10" s="5">
        <v>377</v>
      </c>
      <c r="NJ10" s="2">
        <v>378</v>
      </c>
      <c r="NK10" s="5">
        <v>379</v>
      </c>
      <c r="NL10" s="6">
        <v>380</v>
      </c>
      <c r="NM10" s="5">
        <v>381</v>
      </c>
      <c r="NN10" s="205">
        <v>382</v>
      </c>
      <c r="NO10" s="2">
        <v>383</v>
      </c>
      <c r="NP10" s="5">
        <v>384</v>
      </c>
      <c r="NQ10" s="5">
        <v>385</v>
      </c>
      <c r="NR10" s="3">
        <v>386</v>
      </c>
      <c r="NS10" s="2">
        <v>387</v>
      </c>
      <c r="NT10" s="6">
        <v>388</v>
      </c>
      <c r="NU10" s="5">
        <v>389</v>
      </c>
      <c r="NV10" s="2">
        <v>390</v>
      </c>
      <c r="NW10" s="5">
        <v>391</v>
      </c>
      <c r="NX10" s="6">
        <v>392</v>
      </c>
      <c r="NY10" s="5">
        <v>393</v>
      </c>
      <c r="NZ10" s="205">
        <v>394</v>
      </c>
      <c r="OA10" s="2">
        <v>395</v>
      </c>
      <c r="OB10" s="5">
        <v>396</v>
      </c>
      <c r="OC10" s="5">
        <v>397</v>
      </c>
      <c r="OD10" s="3">
        <v>398</v>
      </c>
      <c r="OE10" s="2">
        <v>399</v>
      </c>
      <c r="OF10" s="6">
        <v>400</v>
      </c>
      <c r="OG10" s="5">
        <v>401</v>
      </c>
      <c r="OH10" s="2">
        <v>402</v>
      </c>
      <c r="OI10" s="5">
        <v>403</v>
      </c>
      <c r="OJ10" s="6">
        <v>404</v>
      </c>
      <c r="OK10" s="5">
        <v>405</v>
      </c>
      <c r="OL10" s="205">
        <v>406</v>
      </c>
      <c r="OM10" s="2">
        <v>407</v>
      </c>
      <c r="ON10" s="5">
        <v>408</v>
      </c>
      <c r="OO10" s="5">
        <v>409</v>
      </c>
      <c r="OP10" s="3">
        <v>410</v>
      </c>
      <c r="OQ10" s="2">
        <v>411</v>
      </c>
      <c r="OR10" s="6">
        <v>412</v>
      </c>
      <c r="OS10" s="5">
        <v>413</v>
      </c>
      <c r="OT10" s="2">
        <v>414</v>
      </c>
      <c r="OU10" s="5">
        <v>415</v>
      </c>
      <c r="OV10" s="6">
        <v>416</v>
      </c>
      <c r="OW10" s="5">
        <v>417</v>
      </c>
      <c r="OX10" s="205">
        <v>418</v>
      </c>
      <c r="OY10" s="2">
        <v>419</v>
      </c>
      <c r="OZ10" s="5">
        <v>420</v>
      </c>
      <c r="PA10" s="5">
        <v>421</v>
      </c>
      <c r="PB10" s="3">
        <v>422</v>
      </c>
      <c r="PC10" s="2">
        <v>423</v>
      </c>
      <c r="PD10" s="6">
        <v>424</v>
      </c>
      <c r="PE10" s="5">
        <v>425</v>
      </c>
      <c r="PF10" s="2">
        <v>426</v>
      </c>
      <c r="PG10" s="5">
        <v>427</v>
      </c>
      <c r="PH10" s="6">
        <v>428</v>
      </c>
      <c r="PI10" s="5">
        <v>429</v>
      </c>
      <c r="PJ10" s="205">
        <v>430</v>
      </c>
      <c r="PK10" s="2">
        <v>431</v>
      </c>
      <c r="PL10" s="5">
        <v>432</v>
      </c>
      <c r="PM10" s="5">
        <v>433</v>
      </c>
      <c r="PN10" s="3">
        <v>434</v>
      </c>
      <c r="PO10" s="2">
        <v>435</v>
      </c>
      <c r="PP10" s="6">
        <v>436</v>
      </c>
      <c r="PQ10" s="5">
        <v>437</v>
      </c>
      <c r="PR10" s="2">
        <v>438</v>
      </c>
      <c r="PS10" s="5">
        <v>439</v>
      </c>
      <c r="PT10" s="6">
        <v>440</v>
      </c>
      <c r="PU10" s="5">
        <v>441</v>
      </c>
      <c r="PV10" s="205">
        <v>442</v>
      </c>
      <c r="PW10" s="2">
        <v>443</v>
      </c>
      <c r="PX10" s="5">
        <v>444</v>
      </c>
      <c r="PY10" s="5">
        <v>445</v>
      </c>
      <c r="PZ10" s="3">
        <v>446</v>
      </c>
      <c r="QA10" s="2">
        <v>447</v>
      </c>
      <c r="QB10" s="6">
        <v>448</v>
      </c>
      <c r="QC10" s="5">
        <v>449</v>
      </c>
      <c r="QD10" s="2">
        <v>450</v>
      </c>
      <c r="QE10" s="5">
        <v>451</v>
      </c>
      <c r="QF10" s="6">
        <v>452</v>
      </c>
      <c r="QG10" s="5">
        <v>453</v>
      </c>
      <c r="QH10" s="205">
        <v>454</v>
      </c>
      <c r="QI10" s="2">
        <v>455</v>
      </c>
      <c r="QJ10" s="5">
        <v>456</v>
      </c>
      <c r="QK10" s="5">
        <v>457</v>
      </c>
      <c r="QL10" s="3">
        <v>458</v>
      </c>
      <c r="QM10" s="2">
        <v>459</v>
      </c>
      <c r="QN10" s="6">
        <v>460</v>
      </c>
      <c r="QO10" s="5">
        <v>461</v>
      </c>
      <c r="QP10" s="2">
        <v>462</v>
      </c>
      <c r="QQ10" s="5">
        <v>463</v>
      </c>
      <c r="QR10" s="6">
        <v>464</v>
      </c>
      <c r="QS10" s="5">
        <v>465</v>
      </c>
      <c r="QT10" s="205">
        <v>466</v>
      </c>
      <c r="QU10" s="2">
        <v>467</v>
      </c>
      <c r="QV10" s="5">
        <v>468</v>
      </c>
      <c r="QW10" s="5">
        <v>469</v>
      </c>
      <c r="QX10" s="3">
        <v>470</v>
      </c>
      <c r="QY10" s="2">
        <v>471</v>
      </c>
      <c r="QZ10" s="6">
        <v>472</v>
      </c>
      <c r="RA10" s="7">
        <v>473</v>
      </c>
      <c r="RB10" s="8">
        <v>474</v>
      </c>
      <c r="RC10" s="6"/>
      <c r="RD10" s="7"/>
      <c r="RE10" s="8"/>
      <c r="RF10" s="6">
        <v>475</v>
      </c>
      <c r="RG10" s="7">
        <v>476</v>
      </c>
      <c r="RH10" s="8">
        <v>477</v>
      </c>
      <c r="RI10" s="205">
        <v>478</v>
      </c>
      <c r="RJ10" s="4">
        <v>479</v>
      </c>
      <c r="RK10" s="8">
        <v>480</v>
      </c>
      <c r="RL10" s="246">
        <v>481</v>
      </c>
      <c r="RM10" s="3">
        <v>482</v>
      </c>
      <c r="RN10" s="2">
        <v>483</v>
      </c>
      <c r="RO10" s="6">
        <v>484</v>
      </c>
      <c r="RP10" s="9">
        <v>485</v>
      </c>
      <c r="RQ10" s="8">
        <v>486</v>
      </c>
      <c r="RR10" s="6">
        <v>487</v>
      </c>
      <c r="RS10" s="9">
        <v>488</v>
      </c>
      <c r="RT10" s="8">
        <v>489</v>
      </c>
      <c r="RU10" s="205">
        <v>490</v>
      </c>
      <c r="RV10" s="2">
        <v>491</v>
      </c>
      <c r="RW10" s="5">
        <v>492</v>
      </c>
      <c r="RX10" s="5">
        <v>496</v>
      </c>
      <c r="RY10" s="3">
        <v>497</v>
      </c>
      <c r="RZ10" s="2">
        <v>498</v>
      </c>
      <c r="SA10" s="6">
        <v>499</v>
      </c>
      <c r="SB10" s="5">
        <v>500</v>
      </c>
      <c r="SC10" s="2">
        <v>501</v>
      </c>
    </row>
    <row r="11" spans="1:501" s="13" customFormat="1" ht="15.75">
      <c r="A11" s="10">
        <v>1</v>
      </c>
      <c r="B11" s="163" t="s">
        <v>3</v>
      </c>
      <c r="C11" s="181">
        <v>510921</v>
      </c>
      <c r="D11" s="11">
        <v>487461</v>
      </c>
      <c r="E11" s="186">
        <v>0.95408292084294832</v>
      </c>
      <c r="F11" s="181">
        <v>106237</v>
      </c>
      <c r="G11" s="11">
        <v>102927</v>
      </c>
      <c r="H11" s="45">
        <v>0.96884324670312605</v>
      </c>
      <c r="I11" s="181">
        <f>C11+F11</f>
        <v>617158</v>
      </c>
      <c r="J11" s="11">
        <f t="shared" ref="J11:J67" si="0">D11+G11</f>
        <v>590388</v>
      </c>
      <c r="K11" s="48">
        <f>J11/I11</f>
        <v>0.95662374950984996</v>
      </c>
      <c r="L11" s="181">
        <v>267062</v>
      </c>
      <c r="M11" s="11">
        <v>233546</v>
      </c>
      <c r="N11" s="206">
        <f t="shared" ref="N11:N17" si="1">SUM(M11/L11)</f>
        <v>0.87450105219012808</v>
      </c>
      <c r="O11" s="181">
        <v>168280</v>
      </c>
      <c r="P11" s="11">
        <v>165779</v>
      </c>
      <c r="Q11" s="206">
        <f>P11/O11</f>
        <v>0.98513786546232474</v>
      </c>
      <c r="R11" s="181">
        <v>308243</v>
      </c>
      <c r="S11" s="11">
        <v>282338</v>
      </c>
      <c r="T11" s="206">
        <f>S11/R11</f>
        <v>0.91595916208965</v>
      </c>
      <c r="U11" s="181">
        <f t="shared" ref="U11:V14" si="2">L11+O11+R11</f>
        <v>743585</v>
      </c>
      <c r="V11" s="11">
        <f t="shared" si="2"/>
        <v>681663</v>
      </c>
      <c r="W11" s="206">
        <f>V11/U11</f>
        <v>0.91672505497017831</v>
      </c>
      <c r="X11" s="181">
        <v>57422</v>
      </c>
      <c r="Y11" s="11">
        <v>59607</v>
      </c>
      <c r="Z11" s="206">
        <f t="shared" ref="Z11:Z16" si="3">Y11/X11</f>
        <v>1.0380516178468182</v>
      </c>
      <c r="AA11" s="181">
        <v>50118</v>
      </c>
      <c r="AB11" s="11">
        <v>54577</v>
      </c>
      <c r="AC11" s="206">
        <f t="shared" ref="AC11:AC16" si="4">AB11/AA11</f>
        <v>1.0889700307274832</v>
      </c>
      <c r="AD11" s="181">
        <v>29742</v>
      </c>
      <c r="AE11" s="11">
        <v>34191</v>
      </c>
      <c r="AF11" s="206">
        <f t="shared" ref="AF11:AF16" si="5">AE11/AD11</f>
        <v>1.1495864434133549</v>
      </c>
      <c r="AG11" s="181">
        <v>37802</v>
      </c>
      <c r="AH11" s="11">
        <v>38327</v>
      </c>
      <c r="AI11" s="206">
        <f t="shared" ref="AI11:AI17" si="6">SUM(AH11/AG11)</f>
        <v>1.0138881540659224</v>
      </c>
      <c r="AJ11" s="181">
        <v>53741</v>
      </c>
      <c r="AK11" s="11">
        <v>55562</v>
      </c>
      <c r="AL11" s="206">
        <f t="shared" ref="AL11:AL17" si="7">SUM(AK11/AJ11)</f>
        <v>1.0338847434919336</v>
      </c>
      <c r="AM11" s="181">
        <v>34956</v>
      </c>
      <c r="AN11" s="11">
        <v>37111</v>
      </c>
      <c r="AO11" s="206">
        <f t="shared" ref="AO11:AO17" si="8">SUM(AN11/AM11)</f>
        <v>1.0616489300835337</v>
      </c>
      <c r="AP11" s="181">
        <v>59557</v>
      </c>
      <c r="AQ11" s="11">
        <v>60663</v>
      </c>
      <c r="AR11" s="206">
        <f t="shared" ref="AR11:AR17" si="9">SUM(AQ11/AP11)</f>
        <v>1.0185704451198012</v>
      </c>
      <c r="AS11" s="181">
        <f>X11+AA11+AD11+AG11+AJ11+AM11+AP11</f>
        <v>323338</v>
      </c>
      <c r="AT11" s="11">
        <f t="shared" ref="AT11:AT17" si="10">Y11+AB11+AE11+AH11+AK11+AN11+AQ11</f>
        <v>340038</v>
      </c>
      <c r="AU11" s="206">
        <f t="shared" ref="AU11:AU17" si="11">SUM(AT11/AS11)</f>
        <v>1.0516487390903637</v>
      </c>
      <c r="AV11" s="181">
        <v>84018</v>
      </c>
      <c r="AW11" s="11">
        <v>85595</v>
      </c>
      <c r="AX11" s="206">
        <f>SUM(AW11/AV11)</f>
        <v>1.0187697874265038</v>
      </c>
      <c r="AY11" s="181">
        <v>34783</v>
      </c>
      <c r="AZ11" s="11">
        <v>0.05</v>
      </c>
      <c r="BA11" s="206">
        <f>SUM(AZ11/AY11)</f>
        <v>1.4374838283069317E-6</v>
      </c>
      <c r="BB11" s="181">
        <v>77994</v>
      </c>
      <c r="BC11" s="11">
        <v>81420</v>
      </c>
      <c r="BD11" s="206">
        <f>SUM(BC11/BB11)</f>
        <v>1.0439264558812216</v>
      </c>
      <c r="BE11" s="181">
        <f t="shared" ref="BE11:BF16" si="12">U11+AS11+AV11+AY11+BB11</f>
        <v>1263718</v>
      </c>
      <c r="BF11" s="11">
        <f t="shared" si="12"/>
        <v>1188716.05</v>
      </c>
      <c r="BG11" s="206">
        <f t="shared" ref="BG11:BG17" si="13">SUM(BF11/BE11)</f>
        <v>0.94064977312976472</v>
      </c>
      <c r="BH11" s="181">
        <v>12730</v>
      </c>
      <c r="BI11" s="11">
        <v>12920</v>
      </c>
      <c r="BJ11" s="206">
        <f>SUM(BI11/BH11)</f>
        <v>1.0149253731343284</v>
      </c>
      <c r="BK11" s="181">
        <v>22684</v>
      </c>
      <c r="BL11" s="11">
        <v>20790</v>
      </c>
      <c r="BM11" s="206">
        <f>SUM(BL11/BK11)</f>
        <v>0.91650502556868274</v>
      </c>
      <c r="BN11" s="181">
        <f t="shared" ref="BN11:BO15" si="14">BH11+BK11</f>
        <v>35414</v>
      </c>
      <c r="BO11" s="11">
        <f t="shared" si="14"/>
        <v>33710</v>
      </c>
      <c r="BP11" s="206">
        <f>SUM(BO11/BN11)</f>
        <v>0.95188343592929348</v>
      </c>
      <c r="BQ11" s="181">
        <f t="shared" ref="BQ11:BR17" si="15">BE11+BN11</f>
        <v>1299132</v>
      </c>
      <c r="BR11" s="11">
        <f t="shared" si="15"/>
        <v>1222426.05</v>
      </c>
      <c r="BS11" s="206">
        <f t="shared" ref="BS11:BS17" si="16">SUM(BR11/BQ11)</f>
        <v>0.94095599985220901</v>
      </c>
      <c r="BT11" s="181">
        <v>122660</v>
      </c>
      <c r="BU11" s="11">
        <v>214542</v>
      </c>
      <c r="BV11" s="48">
        <f t="shared" ref="BV11:BV42" si="17">SUM(BU11/BT11)</f>
        <v>1.7490787542801238</v>
      </c>
      <c r="BW11" s="181">
        <f t="shared" ref="BW11:BX14" si="18">+I11+BQ11+BT11</f>
        <v>2038950</v>
      </c>
      <c r="BX11" s="12">
        <f t="shared" si="18"/>
        <v>2027356.05</v>
      </c>
      <c r="BY11" s="48">
        <f t="shared" ref="BY11:BY42" si="19">SUM(BX11/BW11)</f>
        <v>0.99431376443757824</v>
      </c>
      <c r="BZ11" s="181">
        <v>1230854</v>
      </c>
      <c r="CA11" s="11">
        <v>1142383</v>
      </c>
      <c r="CB11" s="48">
        <f t="shared" ref="CB11:CB42" si="20">SUM(CA11/BZ11)</f>
        <v>0.92812226307913037</v>
      </c>
      <c r="CC11" s="181">
        <v>36381</v>
      </c>
      <c r="CD11" s="11">
        <v>31612</v>
      </c>
      <c r="CE11" s="48">
        <f t="shared" ref="CE11:CE42" si="21">SUM(CD11/CC11)</f>
        <v>0.86891509304307191</v>
      </c>
      <c r="CF11" s="181"/>
      <c r="CG11" s="11"/>
      <c r="CH11" s="48"/>
      <c r="CI11" s="181">
        <v>0</v>
      </c>
      <c r="CJ11" s="11">
        <v>21657</v>
      </c>
      <c r="CK11" s="48">
        <v>0</v>
      </c>
      <c r="CL11" s="181">
        <f>+BZ11+CC11+CF11+CI11</f>
        <v>1267235</v>
      </c>
      <c r="CM11" s="12">
        <f>+CA11+CD11+CG11+CJ11</f>
        <v>1195652</v>
      </c>
      <c r="CN11" s="48">
        <f t="shared" ref="CN11:CN42" si="22">SUM(CM11/CL11)</f>
        <v>0.94351245033478404</v>
      </c>
      <c r="CO11" s="181"/>
      <c r="CP11" s="11"/>
      <c r="CQ11" s="48"/>
      <c r="CR11" s="181"/>
      <c r="CS11" s="11"/>
      <c r="CT11" s="48"/>
      <c r="CU11" s="181"/>
      <c r="CV11" s="11"/>
      <c r="CW11" s="48"/>
      <c r="CX11" s="181"/>
      <c r="CY11" s="11"/>
      <c r="CZ11" s="48"/>
      <c r="DA11" s="181"/>
      <c r="DB11" s="11"/>
      <c r="DC11" s="48"/>
      <c r="DD11" s="181">
        <v>4921</v>
      </c>
      <c r="DE11" s="11"/>
      <c r="DF11" s="48"/>
      <c r="DG11" s="181"/>
      <c r="DH11" s="11"/>
      <c r="DI11" s="48"/>
      <c r="DJ11" s="181">
        <f>+CO11+CR11+CU11+CX11+DA11+DD11+DG11</f>
        <v>4921</v>
      </c>
      <c r="DK11" s="11">
        <f>+CP11+CS11+CV11+CY11+DB11+DE11+DH11</f>
        <v>0</v>
      </c>
      <c r="DL11" s="48">
        <f t="shared" ref="DL11:DL42" si="23">SUM(DK11/DJ11)</f>
        <v>0</v>
      </c>
      <c r="DM11" s="181"/>
      <c r="DN11" s="11"/>
      <c r="DO11" s="48"/>
      <c r="DP11" s="181"/>
      <c r="DQ11" s="11"/>
      <c r="DR11" s="48"/>
      <c r="DS11" s="181"/>
      <c r="DT11" s="11"/>
      <c r="DU11" s="48"/>
      <c r="DV11" s="181"/>
      <c r="DW11" s="11"/>
      <c r="DX11" s="48"/>
      <c r="DY11" s="181"/>
      <c r="DZ11" s="11"/>
      <c r="EA11" s="48"/>
      <c r="EB11" s="181"/>
      <c r="EC11" s="11"/>
      <c r="ED11" s="48"/>
      <c r="EE11" s="181"/>
      <c r="EF11" s="11"/>
      <c r="EG11" s="48"/>
      <c r="EH11" s="181"/>
      <c r="EI11" s="11"/>
      <c r="EJ11" s="48"/>
      <c r="EK11" s="181"/>
      <c r="EL11" s="12"/>
      <c r="EM11" s="48"/>
      <c r="EN11" s="181"/>
      <c r="EO11" s="11"/>
      <c r="EP11" s="48"/>
      <c r="EQ11" s="181"/>
      <c r="ER11" s="11"/>
      <c r="ES11" s="48"/>
      <c r="ET11" s="181"/>
      <c r="EU11" s="11"/>
      <c r="EV11" s="48"/>
      <c r="EW11" s="181"/>
      <c r="EX11" s="11"/>
      <c r="EY11" s="48"/>
      <c r="EZ11" s="181"/>
      <c r="FA11" s="11"/>
      <c r="FB11" s="48"/>
      <c r="FC11" s="181"/>
      <c r="FD11" s="11"/>
      <c r="FE11" s="48"/>
      <c r="FF11" s="181"/>
      <c r="FG11" s="11"/>
      <c r="FH11" s="48"/>
      <c r="FI11" s="181"/>
      <c r="FJ11" s="12"/>
      <c r="FK11" s="48"/>
      <c r="FL11" s="181">
        <v>2500</v>
      </c>
      <c r="FM11" s="11"/>
      <c r="FN11" s="48"/>
      <c r="FO11" s="181">
        <v>3700</v>
      </c>
      <c r="FP11" s="11"/>
      <c r="FQ11" s="48"/>
      <c r="FR11" s="181"/>
      <c r="FS11" s="11"/>
      <c r="FT11" s="48"/>
      <c r="FU11" s="181"/>
      <c r="FV11" s="11"/>
      <c r="FW11" s="48"/>
      <c r="FX11" s="181"/>
      <c r="FY11" s="11"/>
      <c r="FZ11" s="48"/>
      <c r="GA11" s="181"/>
      <c r="GB11" s="11"/>
      <c r="GC11" s="48"/>
      <c r="GD11" s="181">
        <f>+FL11+FO11+FR11+FU11+FX11+GA11</f>
        <v>6200</v>
      </c>
      <c r="GE11" s="12">
        <f>+FM11+FP11+FS11+FV11+FY11+GB11</f>
        <v>0</v>
      </c>
      <c r="GF11" s="48">
        <f t="shared" ref="GF11:GF42" si="24">SUM(GE11/GD11)</f>
        <v>0</v>
      </c>
      <c r="GG11" s="181">
        <v>1800</v>
      </c>
      <c r="GH11" s="11">
        <v>0</v>
      </c>
      <c r="GI11" s="48">
        <f t="shared" ref="GI11:GI42" si="25">SUM(GH11/GG11)</f>
        <v>0</v>
      </c>
      <c r="GJ11" s="181">
        <v>1200</v>
      </c>
      <c r="GK11" s="11">
        <v>0</v>
      </c>
      <c r="GL11" s="48">
        <f t="shared" ref="GL11:GL42" si="26">SUM(GK11/GJ11)</f>
        <v>0</v>
      </c>
      <c r="GM11" s="181"/>
      <c r="GN11" s="11"/>
      <c r="GO11" s="48"/>
      <c r="GP11" s="181">
        <v>1000</v>
      </c>
      <c r="GQ11" s="11">
        <v>0</v>
      </c>
      <c r="GR11" s="48">
        <f t="shared" ref="GR11:GR42" si="27">SUM(GQ11/GP11)</f>
        <v>0</v>
      </c>
      <c r="GS11" s="181">
        <f>+GG11+GJ11+GM11+GP11</f>
        <v>4000</v>
      </c>
      <c r="GT11" s="12">
        <f>+GH11+GK11+GN11+GQ11</f>
        <v>0</v>
      </c>
      <c r="GU11" s="48">
        <f t="shared" ref="GU11:GU42" si="28">SUM(GT11/GS11)</f>
        <v>0</v>
      </c>
      <c r="GV11" s="181"/>
      <c r="GW11" s="11"/>
      <c r="GX11" s="48"/>
      <c r="GY11" s="181"/>
      <c r="GZ11" s="11"/>
      <c r="HA11" s="48"/>
      <c r="HB11" s="181"/>
      <c r="HC11" s="12"/>
      <c r="HD11" s="48"/>
      <c r="HE11" s="181">
        <f>+DJ11+DV11+EK11+FI11+GD11+GS11+HB11+RF11</f>
        <v>28438</v>
      </c>
      <c r="HF11" s="11">
        <f>+DK11+DW11+EL11+FJ11+GE11+GT11+HC11+RG11</f>
        <v>0</v>
      </c>
      <c r="HG11" s="48">
        <f t="shared" ref="HG11:HG42" si="29">SUM(HF11/HE11)</f>
        <v>0</v>
      </c>
      <c r="HH11" s="181"/>
      <c r="HI11" s="11"/>
      <c r="HJ11" s="48"/>
      <c r="HK11" s="181"/>
      <c r="HL11" s="11"/>
      <c r="HM11" s="48"/>
      <c r="HN11" s="181"/>
      <c r="HO11" s="11"/>
      <c r="HP11" s="48"/>
      <c r="HQ11" s="181"/>
      <c r="HR11" s="11"/>
      <c r="HS11" s="48"/>
      <c r="HT11" s="181">
        <f>+HH11+HK11+HN11+HQ11</f>
        <v>0</v>
      </c>
      <c r="HU11" s="12">
        <f>+HI11+HL11+HO11+HR11</f>
        <v>0</v>
      </c>
      <c r="HV11" s="48">
        <v>0</v>
      </c>
      <c r="HW11" s="181"/>
      <c r="HX11" s="11"/>
      <c r="HY11" s="48"/>
      <c r="HZ11" s="181"/>
      <c r="IA11" s="11"/>
      <c r="IB11" s="48"/>
      <c r="IC11" s="181"/>
      <c r="ID11" s="12"/>
      <c r="IE11" s="48"/>
      <c r="IF11" s="181"/>
      <c r="IG11" s="11"/>
      <c r="IH11" s="48"/>
      <c r="II11" s="181"/>
      <c r="IJ11" s="11"/>
      <c r="IK11" s="48"/>
      <c r="IL11" s="181"/>
      <c r="IM11" s="11"/>
      <c r="IN11" s="48"/>
      <c r="IO11" s="181"/>
      <c r="IP11" s="11"/>
      <c r="IQ11" s="48"/>
      <c r="IR11" s="181"/>
      <c r="IS11" s="12"/>
      <c r="IT11" s="48"/>
      <c r="IU11" s="181"/>
      <c r="IV11" s="11"/>
      <c r="IW11" s="48"/>
      <c r="IX11" s="181"/>
      <c r="IY11" s="11"/>
      <c r="IZ11" s="48"/>
      <c r="JA11" s="181"/>
      <c r="JB11" s="11"/>
      <c r="JC11" s="48"/>
      <c r="JD11" s="181"/>
      <c r="JE11" s="12"/>
      <c r="JF11" s="48"/>
      <c r="JG11" s="181"/>
      <c r="JH11" s="11"/>
      <c r="JI11" s="48"/>
      <c r="JJ11" s="181"/>
      <c r="JK11" s="11"/>
      <c r="JL11" s="48"/>
      <c r="JM11" s="181"/>
      <c r="JN11" s="11"/>
      <c r="JO11" s="48"/>
      <c r="JP11" s="181"/>
      <c r="JQ11" s="11"/>
      <c r="JR11" s="48"/>
      <c r="JS11" s="181"/>
      <c r="JT11" s="12"/>
      <c r="JU11" s="48"/>
      <c r="JV11" s="181"/>
      <c r="JW11" s="11"/>
      <c r="JX11" s="48"/>
      <c r="JY11" s="181"/>
      <c r="JZ11" s="11"/>
      <c r="KA11" s="48"/>
      <c r="KB11" s="181"/>
      <c r="KC11" s="11"/>
      <c r="KD11" s="48"/>
      <c r="KE11" s="181"/>
      <c r="KF11" s="12"/>
      <c r="KG11" s="48"/>
      <c r="KH11" s="181"/>
      <c r="KI11" s="11"/>
      <c r="KJ11" s="48"/>
      <c r="KK11" s="181"/>
      <c r="KL11" s="11"/>
      <c r="KM11" s="48"/>
      <c r="KN11" s="181"/>
      <c r="KO11" s="11"/>
      <c r="KP11" s="48"/>
      <c r="KQ11" s="181"/>
      <c r="KR11" s="11"/>
      <c r="KS11" s="48"/>
      <c r="KT11" s="181"/>
      <c r="KU11" s="11"/>
      <c r="KV11" s="48"/>
      <c r="KW11" s="181"/>
      <c r="KX11" s="11"/>
      <c r="KY11" s="48"/>
      <c r="KZ11" s="181"/>
      <c r="LA11" s="11"/>
      <c r="LB11" s="48"/>
      <c r="LC11" s="181"/>
      <c r="LD11" s="11"/>
      <c r="LE11" s="48"/>
      <c r="LF11" s="181"/>
      <c r="LG11" s="11"/>
      <c r="LH11" s="46"/>
      <c r="LI11" s="181"/>
      <c r="LJ11" s="12"/>
      <c r="LK11" s="48"/>
      <c r="LL11" s="248"/>
      <c r="LM11" s="11"/>
      <c r="LN11" s="48"/>
      <c r="LO11" s="181"/>
      <c r="LP11" s="11"/>
      <c r="LQ11" s="48"/>
      <c r="LR11" s="181"/>
      <c r="LS11" s="12"/>
      <c r="LT11" s="48"/>
      <c r="LU11" s="181"/>
      <c r="LV11" s="11"/>
      <c r="LW11" s="48"/>
      <c r="LX11" s="181"/>
      <c r="LY11" s="12"/>
      <c r="LZ11" s="48"/>
      <c r="MA11" s="181"/>
      <c r="MB11" s="11"/>
      <c r="MC11" s="48"/>
      <c r="MD11" s="181"/>
      <c r="ME11" s="11"/>
      <c r="MF11" s="48"/>
      <c r="MG11" s="181"/>
      <c r="MH11" s="11"/>
      <c r="MI11" s="48"/>
      <c r="MJ11" s="181"/>
      <c r="MK11" s="11"/>
      <c r="ML11" s="48"/>
      <c r="MM11" s="181"/>
      <c r="MN11" s="11"/>
      <c r="MO11" s="48"/>
      <c r="MP11" s="181"/>
      <c r="MQ11" s="11"/>
      <c r="MR11" s="48"/>
      <c r="MS11" s="181"/>
      <c r="MT11" s="11"/>
      <c r="MU11" s="48"/>
      <c r="MV11" s="181"/>
      <c r="MW11" s="11"/>
      <c r="MX11" s="48"/>
      <c r="MY11" s="181"/>
      <c r="MZ11" s="11"/>
      <c r="NA11" s="48"/>
      <c r="NB11" s="181"/>
      <c r="NC11" s="11"/>
      <c r="ND11" s="48"/>
      <c r="NE11" s="181"/>
      <c r="NF11" s="11"/>
      <c r="NG11" s="48"/>
      <c r="NH11" s="181"/>
      <c r="NI11" s="11"/>
      <c r="NJ11" s="48"/>
      <c r="NK11" s="181"/>
      <c r="NL11" s="11"/>
      <c r="NM11" s="48"/>
      <c r="NN11" s="181"/>
      <c r="NO11" s="11"/>
      <c r="NP11" s="48"/>
      <c r="NQ11" s="181"/>
      <c r="NR11" s="12"/>
      <c r="NS11" s="48"/>
      <c r="NT11" s="181"/>
      <c r="NU11" s="11"/>
      <c r="NV11" s="48"/>
      <c r="NW11" s="181"/>
      <c r="NX11" s="11"/>
      <c r="NY11" s="48"/>
      <c r="NZ11" s="181"/>
      <c r="OA11" s="11"/>
      <c r="OB11" s="48"/>
      <c r="OC11" s="181"/>
      <c r="OD11" s="11"/>
      <c r="OE11" s="48"/>
      <c r="OF11" s="181"/>
      <c r="OG11" s="11"/>
      <c r="OH11" s="48"/>
      <c r="OI11" s="181"/>
      <c r="OJ11" s="11"/>
      <c r="OK11" s="48"/>
      <c r="OL11" s="181"/>
      <c r="OM11" s="11"/>
      <c r="ON11" s="48"/>
      <c r="OO11" s="181"/>
      <c r="OP11" s="11"/>
      <c r="OQ11" s="48"/>
      <c r="OR11" s="181"/>
      <c r="OS11" s="11"/>
      <c r="OT11" s="48"/>
      <c r="OU11" s="181"/>
      <c r="OV11" s="11"/>
      <c r="OW11" s="48"/>
      <c r="OX11" s="181"/>
      <c r="OY11" s="12"/>
      <c r="OZ11" s="48"/>
      <c r="PA11" s="181"/>
      <c r="PB11" s="11"/>
      <c r="PC11" s="48"/>
      <c r="PD11" s="181"/>
      <c r="PE11" s="11"/>
      <c r="PF11" s="48"/>
      <c r="PG11" s="181">
        <v>2930</v>
      </c>
      <c r="PH11" s="11">
        <v>0</v>
      </c>
      <c r="PI11" s="48">
        <f t="shared" ref="PI11:PI42" si="30">SUM(PH11/PG11)</f>
        <v>0</v>
      </c>
      <c r="PJ11" s="181"/>
      <c r="PK11" s="11"/>
      <c r="PL11" s="48"/>
      <c r="PM11" s="181"/>
      <c r="PN11" s="11"/>
      <c r="PO11" s="48"/>
      <c r="PP11" s="181"/>
      <c r="PQ11" s="11"/>
      <c r="PR11" s="48"/>
      <c r="PS11" s="181"/>
      <c r="PT11" s="11"/>
      <c r="PU11" s="48"/>
      <c r="PV11" s="181">
        <f>PS11+PP11+PM11+PJ11+PG11+PD11+PA11</f>
        <v>2930</v>
      </c>
      <c r="PW11" s="11">
        <f>+PB11+PE11+PH11+PK11+PN11+PQ11+PT11</f>
        <v>0</v>
      </c>
      <c r="PX11" s="48">
        <f t="shared" ref="PX11:PX42" si="31">SUM(PW11/PV11)</f>
        <v>0</v>
      </c>
      <c r="PY11" s="181">
        <v>271</v>
      </c>
      <c r="PZ11" s="11">
        <v>0</v>
      </c>
      <c r="QA11" s="48">
        <f t="shared" ref="QA11:QA42" si="32">SUM(PZ11/PY11)</f>
        <v>0</v>
      </c>
      <c r="QB11" s="181"/>
      <c r="QC11" s="11"/>
      <c r="QD11" s="48"/>
      <c r="QE11" s="181"/>
      <c r="QF11" s="11"/>
      <c r="QG11" s="48"/>
      <c r="QH11" s="181"/>
      <c r="QI11" s="11"/>
      <c r="QJ11" s="48"/>
      <c r="QK11" s="181"/>
      <c r="QL11" s="11"/>
      <c r="QM11" s="48"/>
      <c r="QN11" s="181"/>
      <c r="QO11" s="11"/>
      <c r="QP11" s="48"/>
      <c r="QQ11" s="181"/>
      <c r="QR11" s="11"/>
      <c r="QS11" s="48"/>
      <c r="QT11" s="181"/>
      <c r="QU11" s="11"/>
      <c r="QV11" s="48"/>
      <c r="QW11" s="181">
        <f>QT11+QQ11+QN11+QK11+QH11+QE11+QB11+PY11</f>
        <v>271</v>
      </c>
      <c r="QX11" s="11">
        <f>+PZ11+QC11+QF11+QI11+QL11+QO11+QR11+QU11</f>
        <v>0</v>
      </c>
      <c r="QY11" s="48">
        <f t="shared" ref="QY11:QY42" si="33">SUM(QX11/QW11)</f>
        <v>0</v>
      </c>
      <c r="QZ11" s="181">
        <f>+PV11+QW11+RL11</f>
        <v>3201</v>
      </c>
      <c r="RA11" s="12">
        <f>+PW11+QX11</f>
        <v>0</v>
      </c>
      <c r="RB11" s="48">
        <f t="shared" ref="RB11:RB42" si="34">SUM(RA11/QZ11)</f>
        <v>0</v>
      </c>
      <c r="RC11" s="181"/>
      <c r="RD11" s="11"/>
      <c r="RE11" s="48"/>
      <c r="RF11" s="181">
        <f>2126+6926+4250+15</f>
        <v>13317</v>
      </c>
      <c r="RG11" s="11"/>
      <c r="RH11" s="48"/>
      <c r="RI11" s="181"/>
      <c r="RJ11" s="11"/>
      <c r="RK11" s="48"/>
      <c r="RL11" s="181"/>
      <c r="RM11" s="11"/>
      <c r="RN11" s="48"/>
      <c r="RO11" s="181">
        <f t="shared" ref="RO11:RP15" si="35">+RF11+RI11+RL11</f>
        <v>13317</v>
      </c>
      <c r="RP11" s="12">
        <f t="shared" si="35"/>
        <v>0</v>
      </c>
      <c r="RQ11" s="48">
        <f t="shared" ref="RQ11:RQ42" si="36">SUM(RP11/RO11)</f>
        <v>0</v>
      </c>
      <c r="RR11" s="181">
        <f>+HE11+LX11+NQ11+OX11+QZ11</f>
        <v>31639</v>
      </c>
      <c r="RS11" s="11">
        <f>+HF11+LY11+NR11+OY11+RA11+RG11</f>
        <v>0</v>
      </c>
      <c r="RT11" s="48">
        <f t="shared" ref="RT11:RT42" si="37">SUM(RS11/RR11)</f>
        <v>0</v>
      </c>
      <c r="RU11" s="181"/>
      <c r="RV11" s="11"/>
      <c r="RW11" s="48"/>
      <c r="RX11" s="181">
        <f t="shared" ref="RX11:RY15" si="38">RR11+RU11</f>
        <v>31639</v>
      </c>
      <c r="RY11" s="11">
        <f t="shared" si="38"/>
        <v>0</v>
      </c>
      <c r="RZ11" s="48">
        <f t="shared" ref="RZ11:RZ42" si="39">SUM(RY11/RX11)</f>
        <v>0</v>
      </c>
      <c r="SA11" s="181">
        <f t="shared" ref="SA11:SB17" si="40">BW11+RX11+CL11</f>
        <v>3337824</v>
      </c>
      <c r="SB11" s="11">
        <f t="shared" si="40"/>
        <v>3223008.05</v>
      </c>
      <c r="SC11" s="48">
        <f>SB11/SA11</f>
        <v>0.96560155658297131</v>
      </c>
      <c r="SD11" s="219"/>
      <c r="SF11" s="226"/>
      <c r="SG11" s="148"/>
    </row>
    <row r="12" spans="1:501" s="17" customFormat="1" ht="15.75">
      <c r="A12" s="14">
        <v>2</v>
      </c>
      <c r="B12" s="1" t="s">
        <v>33</v>
      </c>
      <c r="C12" s="91">
        <v>131685</v>
      </c>
      <c r="D12" s="15">
        <v>129434</v>
      </c>
      <c r="E12" s="187">
        <v>0.98290617762083765</v>
      </c>
      <c r="F12" s="91">
        <v>31999</v>
      </c>
      <c r="G12" s="15">
        <v>27586</v>
      </c>
      <c r="H12" s="49">
        <v>0.86208944029500922</v>
      </c>
      <c r="I12" s="91">
        <f>C12+F12</f>
        <v>163684</v>
      </c>
      <c r="J12" s="15">
        <f t="shared" si="0"/>
        <v>157020</v>
      </c>
      <c r="K12" s="52">
        <f t="shared" ref="K12:K67" si="41">J12/I12</f>
        <v>0.95928740744361085</v>
      </c>
      <c r="L12" s="91">
        <v>71244</v>
      </c>
      <c r="M12" s="15">
        <v>62346</v>
      </c>
      <c r="N12" s="207">
        <f t="shared" si="1"/>
        <v>0.87510527202290722</v>
      </c>
      <c r="O12" s="91">
        <v>43215</v>
      </c>
      <c r="P12" s="15">
        <v>42486</v>
      </c>
      <c r="Q12" s="207">
        <f>P12/O12</f>
        <v>0.98313085734120098</v>
      </c>
      <c r="R12" s="91">
        <v>81282</v>
      </c>
      <c r="S12" s="15">
        <v>74626</v>
      </c>
      <c r="T12" s="207">
        <f>S12/R12</f>
        <v>0.9181122511749219</v>
      </c>
      <c r="U12" s="91">
        <f t="shared" si="2"/>
        <v>195741</v>
      </c>
      <c r="V12" s="15">
        <f t="shared" si="2"/>
        <v>179458</v>
      </c>
      <c r="W12" s="207">
        <f>V12/U12</f>
        <v>0.91681354442860719</v>
      </c>
      <c r="X12" s="91">
        <v>14901</v>
      </c>
      <c r="Y12" s="15">
        <v>15579</v>
      </c>
      <c r="Z12" s="207">
        <f t="shared" si="3"/>
        <v>1.0455003019931548</v>
      </c>
      <c r="AA12" s="91">
        <v>13293</v>
      </c>
      <c r="AB12" s="15">
        <v>14444</v>
      </c>
      <c r="AC12" s="207">
        <f t="shared" si="4"/>
        <v>1.0865869254494847</v>
      </c>
      <c r="AD12" s="91">
        <v>7983</v>
      </c>
      <c r="AE12" s="15">
        <v>9045</v>
      </c>
      <c r="AF12" s="207">
        <f t="shared" si="5"/>
        <v>1.1330326944757609</v>
      </c>
      <c r="AG12" s="91">
        <v>10049</v>
      </c>
      <c r="AH12" s="15">
        <v>10240</v>
      </c>
      <c r="AI12" s="207">
        <f t="shared" si="6"/>
        <v>1.0190068663548613</v>
      </c>
      <c r="AJ12" s="91">
        <v>13207</v>
      </c>
      <c r="AK12" s="15">
        <v>13659</v>
      </c>
      <c r="AL12" s="207">
        <f t="shared" si="7"/>
        <v>1.0342242750056787</v>
      </c>
      <c r="AM12" s="91">
        <v>9320</v>
      </c>
      <c r="AN12" s="15">
        <v>9926</v>
      </c>
      <c r="AO12" s="207">
        <f t="shared" si="8"/>
        <v>1.0650214592274678</v>
      </c>
      <c r="AP12" s="91">
        <v>15106</v>
      </c>
      <c r="AQ12" s="15">
        <v>15470</v>
      </c>
      <c r="AR12" s="207">
        <f t="shared" si="9"/>
        <v>1.0240963855421688</v>
      </c>
      <c r="AS12" s="91">
        <f t="shared" ref="AS12:AS17" si="42">X12+AA12+AD12+AG12+AJ12+AM12+AP12</f>
        <v>83859</v>
      </c>
      <c r="AT12" s="15">
        <f t="shared" si="10"/>
        <v>88363</v>
      </c>
      <c r="AU12" s="207">
        <f t="shared" si="11"/>
        <v>1.0537092023515664</v>
      </c>
      <c r="AV12" s="91">
        <v>22459</v>
      </c>
      <c r="AW12" s="15">
        <v>22898</v>
      </c>
      <c r="AX12" s="207">
        <f>SUM(AW12/AV12)</f>
        <v>1.0195467295961529</v>
      </c>
      <c r="AY12" s="91">
        <v>9150</v>
      </c>
      <c r="AZ12" s="15">
        <v>0</v>
      </c>
      <c r="BA12" s="207">
        <f>SUM(AZ12/AY12)</f>
        <v>0</v>
      </c>
      <c r="BB12" s="91">
        <v>20918</v>
      </c>
      <c r="BC12" s="15">
        <v>21789</v>
      </c>
      <c r="BD12" s="207">
        <f>SUM(BC12/BB12)</f>
        <v>1.0416387799980877</v>
      </c>
      <c r="BE12" s="91">
        <f t="shared" si="12"/>
        <v>332127</v>
      </c>
      <c r="BF12" s="15">
        <f t="shared" si="12"/>
        <v>312508</v>
      </c>
      <c r="BG12" s="207">
        <f t="shared" si="13"/>
        <v>0.94092922285752134</v>
      </c>
      <c r="BH12" s="91">
        <v>3415</v>
      </c>
      <c r="BI12" s="15">
        <v>3467</v>
      </c>
      <c r="BJ12" s="207">
        <f>SUM(BI12/BH12)</f>
        <v>1.0152269399707174</v>
      </c>
      <c r="BK12" s="91">
        <v>6157</v>
      </c>
      <c r="BL12" s="15">
        <v>5753</v>
      </c>
      <c r="BM12" s="207">
        <f>SUM(BL12/BK12)</f>
        <v>0.93438362839044986</v>
      </c>
      <c r="BN12" s="91">
        <f t="shared" si="14"/>
        <v>9572</v>
      </c>
      <c r="BO12" s="15">
        <f t="shared" si="14"/>
        <v>9220</v>
      </c>
      <c r="BP12" s="207">
        <f>SUM(BO12/BN12)</f>
        <v>0.96322607605516086</v>
      </c>
      <c r="BQ12" s="91">
        <f t="shared" si="15"/>
        <v>341699</v>
      </c>
      <c r="BR12" s="15">
        <f t="shared" si="15"/>
        <v>321728</v>
      </c>
      <c r="BS12" s="207">
        <f t="shared" si="16"/>
        <v>0.94155382368692919</v>
      </c>
      <c r="BT12" s="91">
        <v>30735</v>
      </c>
      <c r="BU12" s="15">
        <v>55094</v>
      </c>
      <c r="BV12" s="52">
        <f t="shared" si="17"/>
        <v>1.7925492109972345</v>
      </c>
      <c r="BW12" s="91">
        <f t="shared" si="18"/>
        <v>536118</v>
      </c>
      <c r="BX12" s="16">
        <f t="shared" si="18"/>
        <v>533842</v>
      </c>
      <c r="BY12" s="52">
        <f t="shared" si="19"/>
        <v>0.9957546659504064</v>
      </c>
      <c r="BZ12" s="91">
        <v>320298</v>
      </c>
      <c r="CA12" s="15">
        <v>301386</v>
      </c>
      <c r="CB12" s="52">
        <f t="shared" si="20"/>
        <v>0.94095498566959523</v>
      </c>
      <c r="CC12" s="91">
        <v>9421</v>
      </c>
      <c r="CD12" s="15">
        <v>8131</v>
      </c>
      <c r="CE12" s="52">
        <f t="shared" si="21"/>
        <v>0.86307186073665221</v>
      </c>
      <c r="CF12" s="91"/>
      <c r="CG12" s="15"/>
      <c r="CH12" s="52"/>
      <c r="CI12" s="91">
        <v>0</v>
      </c>
      <c r="CJ12" s="15">
        <v>6137</v>
      </c>
      <c r="CK12" s="52">
        <v>0</v>
      </c>
      <c r="CL12" s="91">
        <f t="shared" ref="CL12:CL14" si="43">+BZ12+CC12+CF12+CI12</f>
        <v>329719</v>
      </c>
      <c r="CM12" s="16">
        <f t="shared" ref="CM12:CM14" si="44">+CA12+CD12+CG12+CJ12</f>
        <v>315654</v>
      </c>
      <c r="CN12" s="52">
        <f t="shared" si="22"/>
        <v>0.9573424643408478</v>
      </c>
      <c r="CO12" s="91"/>
      <c r="CP12" s="15"/>
      <c r="CQ12" s="52"/>
      <c r="CR12" s="91"/>
      <c r="CS12" s="15"/>
      <c r="CT12" s="52"/>
      <c r="CU12" s="91"/>
      <c r="CV12" s="15"/>
      <c r="CW12" s="52"/>
      <c r="CX12" s="91"/>
      <c r="CY12" s="15"/>
      <c r="CZ12" s="52"/>
      <c r="DA12" s="91"/>
      <c r="DB12" s="15"/>
      <c r="DC12" s="52"/>
      <c r="DD12" s="91">
        <v>1329</v>
      </c>
      <c r="DE12" s="15"/>
      <c r="DF12" s="52"/>
      <c r="DG12" s="91"/>
      <c r="DH12" s="15"/>
      <c r="DI12" s="52"/>
      <c r="DJ12" s="91">
        <f t="shared" ref="DJ12:DJ13" si="45">+CO12+CR12+CU12+CX12+DA12+DD12+DG12</f>
        <v>1329</v>
      </c>
      <c r="DK12" s="15">
        <f t="shared" ref="DK12:DK13" si="46">+CP12+CS12+CV12+CY12+DB12+DE12+DH12</f>
        <v>0</v>
      </c>
      <c r="DL12" s="52">
        <f t="shared" si="23"/>
        <v>0</v>
      </c>
      <c r="DM12" s="91"/>
      <c r="DN12" s="15"/>
      <c r="DO12" s="52"/>
      <c r="DP12" s="91"/>
      <c r="DQ12" s="15"/>
      <c r="DR12" s="52"/>
      <c r="DS12" s="91"/>
      <c r="DT12" s="15"/>
      <c r="DU12" s="52"/>
      <c r="DV12" s="91"/>
      <c r="DW12" s="15"/>
      <c r="DX12" s="52"/>
      <c r="DY12" s="91"/>
      <c r="DZ12" s="15"/>
      <c r="EA12" s="52"/>
      <c r="EB12" s="91"/>
      <c r="EC12" s="15"/>
      <c r="ED12" s="52"/>
      <c r="EE12" s="91"/>
      <c r="EF12" s="15"/>
      <c r="EG12" s="52"/>
      <c r="EH12" s="91"/>
      <c r="EI12" s="15"/>
      <c r="EJ12" s="52"/>
      <c r="EK12" s="91"/>
      <c r="EL12" s="16"/>
      <c r="EM12" s="52"/>
      <c r="EN12" s="91"/>
      <c r="EO12" s="15"/>
      <c r="EP12" s="52"/>
      <c r="EQ12" s="91"/>
      <c r="ER12" s="15"/>
      <c r="ES12" s="52"/>
      <c r="ET12" s="91"/>
      <c r="EU12" s="15"/>
      <c r="EV12" s="52"/>
      <c r="EW12" s="91"/>
      <c r="EX12" s="15"/>
      <c r="EY12" s="52"/>
      <c r="EZ12" s="91"/>
      <c r="FA12" s="15"/>
      <c r="FB12" s="52"/>
      <c r="FC12" s="91">
        <v>17000</v>
      </c>
      <c r="FD12" s="15">
        <v>22124</v>
      </c>
      <c r="FE12" s="52">
        <f t="shared" ref="FE12:FE42" si="47">SUM(FD12/FC12)</f>
        <v>1.3014117647058823</v>
      </c>
      <c r="FF12" s="91"/>
      <c r="FG12" s="15"/>
      <c r="FH12" s="52"/>
      <c r="FI12" s="91">
        <f t="shared" ref="FI12:FI14" si="48">+EN12+EQ12+ET12+EW12+EZ12+FC12+FF12</f>
        <v>17000</v>
      </c>
      <c r="FJ12" s="16">
        <f t="shared" ref="FJ12:FJ14" si="49">+EO12+ER12+EU12+EX12+FA12+FD12+FG12</f>
        <v>22124</v>
      </c>
      <c r="FK12" s="52">
        <f t="shared" ref="FK12:FK42" si="50">SUM(FJ12/FI12)</f>
        <v>1.3014117647058823</v>
      </c>
      <c r="FL12" s="91">
        <v>675</v>
      </c>
      <c r="FM12" s="15"/>
      <c r="FN12" s="52"/>
      <c r="FO12" s="91">
        <v>999</v>
      </c>
      <c r="FP12" s="15"/>
      <c r="FQ12" s="52"/>
      <c r="FR12" s="91"/>
      <c r="FS12" s="15"/>
      <c r="FT12" s="52"/>
      <c r="FU12" s="91"/>
      <c r="FV12" s="15"/>
      <c r="FW12" s="52"/>
      <c r="FX12" s="91"/>
      <c r="FY12" s="15"/>
      <c r="FZ12" s="52"/>
      <c r="GA12" s="91"/>
      <c r="GB12" s="15"/>
      <c r="GC12" s="52"/>
      <c r="GD12" s="91">
        <f t="shared" ref="GD12:GD13" si="51">+FL12+FO12+FR12+FU12+FX12+GA12</f>
        <v>1674</v>
      </c>
      <c r="GE12" s="16">
        <f t="shared" ref="GE12:GE13" si="52">+FM12+FP12+FS12+FV12+FY12+GB12</f>
        <v>0</v>
      </c>
      <c r="GF12" s="52">
        <f t="shared" si="24"/>
        <v>0</v>
      </c>
      <c r="GG12" s="91">
        <v>486</v>
      </c>
      <c r="GH12" s="15">
        <v>0</v>
      </c>
      <c r="GI12" s="52">
        <f t="shared" si="25"/>
        <v>0</v>
      </c>
      <c r="GJ12" s="91">
        <v>324</v>
      </c>
      <c r="GK12" s="15">
        <v>0</v>
      </c>
      <c r="GL12" s="52">
        <f t="shared" si="26"/>
        <v>0</v>
      </c>
      <c r="GM12" s="91"/>
      <c r="GN12" s="15"/>
      <c r="GO12" s="52"/>
      <c r="GP12" s="91">
        <v>270</v>
      </c>
      <c r="GQ12" s="15">
        <v>0</v>
      </c>
      <c r="GR12" s="52">
        <f t="shared" si="27"/>
        <v>0</v>
      </c>
      <c r="GS12" s="91">
        <f t="shared" ref="GS12:GS13" si="53">+GG12+GJ12+GM12+GP12</f>
        <v>1080</v>
      </c>
      <c r="GT12" s="16">
        <f t="shared" ref="GT12:GT13" si="54">+GH12+GK12+GN12+GQ12</f>
        <v>0</v>
      </c>
      <c r="GU12" s="52">
        <f t="shared" si="28"/>
        <v>0</v>
      </c>
      <c r="GV12" s="91"/>
      <c r="GW12" s="15"/>
      <c r="GX12" s="52"/>
      <c r="GY12" s="91"/>
      <c r="GZ12" s="15"/>
      <c r="HA12" s="52"/>
      <c r="HB12" s="91"/>
      <c r="HC12" s="16"/>
      <c r="HD12" s="52"/>
      <c r="HE12" s="91">
        <f t="shared" ref="HE12:HE67" si="55">+DJ12+DV12+EK12+FI12+GD12+GS12+HB12+RF12</f>
        <v>24677</v>
      </c>
      <c r="HF12" s="15">
        <f t="shared" ref="HF12:HF67" si="56">+DK12+DW12+EL12+FJ12+GE12+GT12+HC12+RG12</f>
        <v>22124</v>
      </c>
      <c r="HG12" s="52">
        <f t="shared" si="29"/>
        <v>0.89654333995218216</v>
      </c>
      <c r="HH12" s="91"/>
      <c r="HI12" s="15"/>
      <c r="HJ12" s="52"/>
      <c r="HK12" s="91">
        <v>2079</v>
      </c>
      <c r="HL12" s="15">
        <v>2249</v>
      </c>
      <c r="HM12" s="52">
        <f t="shared" ref="HM12:HM42" si="57">SUM(HL12/HK12)</f>
        <v>1.0817700817700817</v>
      </c>
      <c r="HN12" s="91"/>
      <c r="HO12" s="15"/>
      <c r="HP12" s="52"/>
      <c r="HQ12" s="91"/>
      <c r="HR12" s="15"/>
      <c r="HS12" s="52"/>
      <c r="HT12" s="91">
        <f t="shared" ref="HT12:HT14" si="58">+HH12+HK12+HN12+HQ12</f>
        <v>2079</v>
      </c>
      <c r="HU12" s="16">
        <f t="shared" ref="HU12:HU14" si="59">+HI12+HL12+HO12+HR12</f>
        <v>2249</v>
      </c>
      <c r="HV12" s="52">
        <f t="shared" ref="HV12:HV42" si="60">SUM(HU12/HT12)</f>
        <v>1.0817700817700817</v>
      </c>
      <c r="HW12" s="91"/>
      <c r="HX12" s="15"/>
      <c r="HY12" s="52"/>
      <c r="HZ12" s="91"/>
      <c r="IA12" s="15"/>
      <c r="IB12" s="52"/>
      <c r="IC12" s="91"/>
      <c r="ID12" s="16"/>
      <c r="IE12" s="52"/>
      <c r="IF12" s="91"/>
      <c r="IG12" s="15"/>
      <c r="IH12" s="52"/>
      <c r="II12" s="91"/>
      <c r="IJ12" s="15"/>
      <c r="IK12" s="52"/>
      <c r="IL12" s="91"/>
      <c r="IM12" s="15"/>
      <c r="IN12" s="52"/>
      <c r="IO12" s="91"/>
      <c r="IP12" s="15"/>
      <c r="IQ12" s="52"/>
      <c r="IR12" s="91"/>
      <c r="IS12" s="16"/>
      <c r="IT12" s="52"/>
      <c r="IU12" s="91"/>
      <c r="IV12" s="15"/>
      <c r="IW12" s="52"/>
      <c r="IX12" s="91"/>
      <c r="IY12" s="15"/>
      <c r="IZ12" s="52"/>
      <c r="JA12" s="91"/>
      <c r="JB12" s="15"/>
      <c r="JC12" s="52"/>
      <c r="JD12" s="91"/>
      <c r="JE12" s="16"/>
      <c r="JF12" s="52"/>
      <c r="JG12" s="91"/>
      <c r="JH12" s="15"/>
      <c r="JI12" s="52"/>
      <c r="JJ12" s="91"/>
      <c r="JK12" s="15"/>
      <c r="JL12" s="52"/>
      <c r="JM12" s="91"/>
      <c r="JN12" s="15"/>
      <c r="JO12" s="52"/>
      <c r="JP12" s="91"/>
      <c r="JQ12" s="15"/>
      <c r="JR12" s="52"/>
      <c r="JS12" s="91"/>
      <c r="JT12" s="16"/>
      <c r="JU12" s="52"/>
      <c r="JV12" s="91"/>
      <c r="JW12" s="15"/>
      <c r="JX12" s="52"/>
      <c r="JY12" s="91"/>
      <c r="JZ12" s="15"/>
      <c r="KA12" s="52"/>
      <c r="KB12" s="91"/>
      <c r="KC12" s="15"/>
      <c r="KD12" s="52"/>
      <c r="KE12" s="91"/>
      <c r="KF12" s="16"/>
      <c r="KG12" s="52"/>
      <c r="KH12" s="91"/>
      <c r="KI12" s="15"/>
      <c r="KJ12" s="52"/>
      <c r="KK12" s="91"/>
      <c r="KL12" s="15"/>
      <c r="KM12" s="52"/>
      <c r="KN12" s="91"/>
      <c r="KO12" s="15"/>
      <c r="KP12" s="52"/>
      <c r="KQ12" s="91"/>
      <c r="KR12" s="15"/>
      <c r="KS12" s="52"/>
      <c r="KT12" s="91"/>
      <c r="KU12" s="15"/>
      <c r="KV12" s="52"/>
      <c r="KW12" s="91"/>
      <c r="KX12" s="15"/>
      <c r="KY12" s="52"/>
      <c r="KZ12" s="91"/>
      <c r="LA12" s="15"/>
      <c r="LB12" s="52"/>
      <c r="LC12" s="91"/>
      <c r="LD12" s="15"/>
      <c r="LE12" s="52"/>
      <c r="LF12" s="91"/>
      <c r="LG12" s="15"/>
      <c r="LH12" s="50"/>
      <c r="LI12" s="91"/>
      <c r="LJ12" s="16"/>
      <c r="LK12" s="52"/>
      <c r="LL12" s="249"/>
      <c r="LM12" s="15"/>
      <c r="LN12" s="52"/>
      <c r="LO12" s="91"/>
      <c r="LP12" s="15"/>
      <c r="LQ12" s="52"/>
      <c r="LR12" s="91"/>
      <c r="LS12" s="16"/>
      <c r="LT12" s="52"/>
      <c r="LU12" s="91"/>
      <c r="LV12" s="15"/>
      <c r="LW12" s="52"/>
      <c r="LX12" s="91">
        <f t="shared" ref="LX12:LX15" si="61">+HT12+IC12+IR12+JD12+JS12+KE12+LI12+LR12+LU12+RI12</f>
        <v>2079</v>
      </c>
      <c r="LY12" s="16">
        <f t="shared" ref="LY12:LY14" si="62">+HU12+ID12+IS12+JE12+JT12+KF12+LJ12+LS12+LV12</f>
        <v>2249</v>
      </c>
      <c r="LZ12" s="52">
        <f t="shared" ref="LZ12:LZ42" si="63">SUM(LY12/LX12)</f>
        <v>1.0817700817700817</v>
      </c>
      <c r="MA12" s="91"/>
      <c r="MB12" s="15"/>
      <c r="MC12" s="52"/>
      <c r="MD12" s="91"/>
      <c r="ME12" s="15"/>
      <c r="MF12" s="52"/>
      <c r="MG12" s="91"/>
      <c r="MH12" s="15"/>
      <c r="MI12" s="52"/>
      <c r="MJ12" s="91"/>
      <c r="MK12" s="15"/>
      <c r="ML12" s="52"/>
      <c r="MM12" s="91"/>
      <c r="MN12" s="15"/>
      <c r="MO12" s="52"/>
      <c r="MP12" s="91"/>
      <c r="MQ12" s="15"/>
      <c r="MR12" s="52"/>
      <c r="MS12" s="91"/>
      <c r="MT12" s="15"/>
      <c r="MU12" s="52"/>
      <c r="MV12" s="91"/>
      <c r="MW12" s="15"/>
      <c r="MX12" s="52"/>
      <c r="MY12" s="91"/>
      <c r="MZ12" s="15"/>
      <c r="NA12" s="52"/>
      <c r="NB12" s="91"/>
      <c r="NC12" s="15"/>
      <c r="ND12" s="52"/>
      <c r="NE12" s="91"/>
      <c r="NF12" s="15"/>
      <c r="NG12" s="52"/>
      <c r="NH12" s="91"/>
      <c r="NI12" s="15"/>
      <c r="NJ12" s="52"/>
      <c r="NK12" s="91"/>
      <c r="NL12" s="15"/>
      <c r="NM12" s="52"/>
      <c r="NN12" s="91"/>
      <c r="NO12" s="15"/>
      <c r="NP12" s="52"/>
      <c r="NQ12" s="91"/>
      <c r="NR12" s="16"/>
      <c r="NS12" s="52"/>
      <c r="NT12" s="91"/>
      <c r="NU12" s="15"/>
      <c r="NV12" s="52"/>
      <c r="NW12" s="91"/>
      <c r="NX12" s="15"/>
      <c r="NY12" s="52"/>
      <c r="NZ12" s="91"/>
      <c r="OA12" s="15"/>
      <c r="OB12" s="52"/>
      <c r="OC12" s="91"/>
      <c r="OD12" s="15"/>
      <c r="OE12" s="52"/>
      <c r="OF12" s="91"/>
      <c r="OG12" s="15"/>
      <c r="OH12" s="52"/>
      <c r="OI12" s="91"/>
      <c r="OJ12" s="15"/>
      <c r="OK12" s="52"/>
      <c r="OL12" s="91"/>
      <c r="OM12" s="15"/>
      <c r="ON12" s="52"/>
      <c r="OO12" s="91"/>
      <c r="OP12" s="15"/>
      <c r="OQ12" s="52"/>
      <c r="OR12" s="91"/>
      <c r="OS12" s="15"/>
      <c r="OT12" s="52"/>
      <c r="OU12" s="91"/>
      <c r="OV12" s="15"/>
      <c r="OW12" s="52"/>
      <c r="OX12" s="91"/>
      <c r="OY12" s="16"/>
      <c r="OZ12" s="52"/>
      <c r="PA12" s="91"/>
      <c r="PB12" s="15"/>
      <c r="PC12" s="52"/>
      <c r="PD12" s="91"/>
      <c r="PE12" s="15"/>
      <c r="PF12" s="52"/>
      <c r="PG12" s="91">
        <v>791</v>
      </c>
      <c r="PH12" s="15">
        <v>0</v>
      </c>
      <c r="PI12" s="52">
        <f t="shared" si="30"/>
        <v>0</v>
      </c>
      <c r="PJ12" s="91"/>
      <c r="PK12" s="15"/>
      <c r="PL12" s="52"/>
      <c r="PM12" s="91"/>
      <c r="PN12" s="15"/>
      <c r="PO12" s="52"/>
      <c r="PP12" s="91"/>
      <c r="PQ12" s="15"/>
      <c r="PR12" s="52"/>
      <c r="PS12" s="91"/>
      <c r="PT12" s="15"/>
      <c r="PU12" s="52"/>
      <c r="PV12" s="91">
        <f t="shared" ref="PV12:PV67" si="64">PS12+PP12+PM12+PJ12+PG12+PD12+PA12</f>
        <v>791</v>
      </c>
      <c r="PW12" s="15">
        <f t="shared" ref="PW12:PW37" si="65">+PB12+PE12+PH12+PK12+PN12+PQ12+PT12</f>
        <v>0</v>
      </c>
      <c r="PX12" s="52">
        <f t="shared" si="31"/>
        <v>0</v>
      </c>
      <c r="PY12" s="91"/>
      <c r="PZ12" s="15"/>
      <c r="QA12" s="52"/>
      <c r="QB12" s="91"/>
      <c r="QC12" s="15"/>
      <c r="QD12" s="52"/>
      <c r="QE12" s="91"/>
      <c r="QF12" s="15"/>
      <c r="QG12" s="52"/>
      <c r="QH12" s="91"/>
      <c r="QI12" s="15"/>
      <c r="QJ12" s="52"/>
      <c r="QK12" s="91"/>
      <c r="QL12" s="15"/>
      <c r="QM12" s="52"/>
      <c r="QN12" s="91"/>
      <c r="QO12" s="15"/>
      <c r="QP12" s="52"/>
      <c r="QQ12" s="91"/>
      <c r="QR12" s="15"/>
      <c r="QS12" s="52"/>
      <c r="QT12" s="91"/>
      <c r="QU12" s="15"/>
      <c r="QV12" s="52"/>
      <c r="QW12" s="91"/>
      <c r="QX12" s="15"/>
      <c r="QY12" s="52"/>
      <c r="QZ12" s="91">
        <f t="shared" ref="QZ12:QZ67" si="66">+PV12+QW12+RL12</f>
        <v>791</v>
      </c>
      <c r="RA12" s="16">
        <f t="shared" ref="RA12:RA13" si="67">+PW12+QX12</f>
        <v>0</v>
      </c>
      <c r="RB12" s="52">
        <f t="shared" si="34"/>
        <v>0</v>
      </c>
      <c r="RC12" s="91"/>
      <c r="RD12" s="15"/>
      <c r="RE12" s="52"/>
      <c r="RF12" s="91">
        <f>626+1816+1148+4</f>
        <v>3594</v>
      </c>
      <c r="RG12" s="15"/>
      <c r="RH12" s="52"/>
      <c r="RI12" s="91"/>
      <c r="RJ12" s="15"/>
      <c r="RK12" s="52"/>
      <c r="RL12" s="91"/>
      <c r="RM12" s="15"/>
      <c r="RN12" s="52"/>
      <c r="RO12" s="91">
        <f t="shared" si="35"/>
        <v>3594</v>
      </c>
      <c r="RP12" s="15">
        <f t="shared" si="35"/>
        <v>0</v>
      </c>
      <c r="RQ12" s="52">
        <f t="shared" si="36"/>
        <v>0</v>
      </c>
      <c r="RR12" s="91">
        <f t="shared" ref="RR12:RR67" si="68">+HE12+LX12+NQ12+OX12+QZ12</f>
        <v>27547</v>
      </c>
      <c r="RS12" s="15">
        <f>+HF12+LY12+NR12+OY12+RA12+RG12</f>
        <v>24373</v>
      </c>
      <c r="RT12" s="52">
        <f t="shared" si="37"/>
        <v>0.88477874178676441</v>
      </c>
      <c r="RU12" s="91"/>
      <c r="RV12" s="15"/>
      <c r="RW12" s="52"/>
      <c r="RX12" s="91">
        <f t="shared" si="38"/>
        <v>27547</v>
      </c>
      <c r="RY12" s="15">
        <f t="shared" si="38"/>
        <v>24373</v>
      </c>
      <c r="RZ12" s="52">
        <f t="shared" si="39"/>
        <v>0.88477874178676441</v>
      </c>
      <c r="SA12" s="91">
        <f t="shared" si="40"/>
        <v>893384</v>
      </c>
      <c r="SB12" s="15">
        <f t="shared" si="40"/>
        <v>873869</v>
      </c>
      <c r="SC12" s="52">
        <f t="shared" ref="SC12:SC67" si="69">SB12/SA12</f>
        <v>0.97815608965461665</v>
      </c>
      <c r="SD12" s="220"/>
    </row>
    <row r="13" spans="1:501" s="17" customFormat="1" ht="15.75">
      <c r="A13" s="14">
        <v>3</v>
      </c>
      <c r="B13" s="164" t="s">
        <v>36</v>
      </c>
      <c r="C13" s="91">
        <v>305828</v>
      </c>
      <c r="D13" s="15">
        <v>271322</v>
      </c>
      <c r="E13" s="187">
        <v>0.88717187438691025</v>
      </c>
      <c r="F13" s="91">
        <v>91893</v>
      </c>
      <c r="G13" s="15">
        <v>98356</v>
      </c>
      <c r="H13" s="49">
        <v>1.0703317989400716</v>
      </c>
      <c r="I13" s="91">
        <f t="shared" ref="I13:I67" si="70">C13+F13</f>
        <v>397721</v>
      </c>
      <c r="J13" s="15">
        <f t="shared" si="0"/>
        <v>369678</v>
      </c>
      <c r="K13" s="52">
        <f t="shared" si="41"/>
        <v>0.92949077368305921</v>
      </c>
      <c r="L13" s="91">
        <v>105799</v>
      </c>
      <c r="M13" s="15">
        <v>85166</v>
      </c>
      <c r="N13" s="207">
        <f t="shared" si="1"/>
        <v>0.80497925311203322</v>
      </c>
      <c r="O13" s="91">
        <v>56164</v>
      </c>
      <c r="P13" s="15">
        <v>50462</v>
      </c>
      <c r="Q13" s="207">
        <f>P13/O13</f>
        <v>0.89847589203048217</v>
      </c>
      <c r="R13" s="91">
        <v>79809</v>
      </c>
      <c r="S13" s="15">
        <v>93199</v>
      </c>
      <c r="T13" s="207">
        <f>S13/R13</f>
        <v>1.1677755641594307</v>
      </c>
      <c r="U13" s="91">
        <f t="shared" si="2"/>
        <v>241772</v>
      </c>
      <c r="V13" s="15">
        <f t="shared" si="2"/>
        <v>228827</v>
      </c>
      <c r="W13" s="207">
        <f>V13/U13</f>
        <v>0.94645781976407528</v>
      </c>
      <c r="X13" s="91">
        <v>32188</v>
      </c>
      <c r="Y13" s="15">
        <v>33582</v>
      </c>
      <c r="Z13" s="207">
        <f t="shared" si="3"/>
        <v>1.0433080651174351</v>
      </c>
      <c r="AA13" s="91">
        <v>24684</v>
      </c>
      <c r="AB13" s="15">
        <v>25633</v>
      </c>
      <c r="AC13" s="207">
        <f t="shared" si="4"/>
        <v>1.0384459568951547</v>
      </c>
      <c r="AD13" s="91">
        <v>12086</v>
      </c>
      <c r="AE13" s="15">
        <v>12509</v>
      </c>
      <c r="AF13" s="207">
        <f t="shared" si="5"/>
        <v>1.0349991725963925</v>
      </c>
      <c r="AG13" s="91">
        <v>17205</v>
      </c>
      <c r="AH13" s="15">
        <v>19409</v>
      </c>
      <c r="AI13" s="207">
        <f t="shared" si="6"/>
        <v>1.1281022958442313</v>
      </c>
      <c r="AJ13" s="91">
        <v>32873</v>
      </c>
      <c r="AK13" s="15">
        <v>34840</v>
      </c>
      <c r="AL13" s="207">
        <f t="shared" si="7"/>
        <v>1.0598363398533752</v>
      </c>
      <c r="AM13" s="91">
        <v>17041</v>
      </c>
      <c r="AN13" s="15">
        <v>18717</v>
      </c>
      <c r="AO13" s="207">
        <f t="shared" si="8"/>
        <v>1.0983510357373394</v>
      </c>
      <c r="AP13" s="91">
        <v>24292</v>
      </c>
      <c r="AQ13" s="15">
        <v>26814</v>
      </c>
      <c r="AR13" s="207">
        <f t="shared" si="9"/>
        <v>1.1038201877161204</v>
      </c>
      <c r="AS13" s="91">
        <f t="shared" si="42"/>
        <v>160369</v>
      </c>
      <c r="AT13" s="15">
        <f t="shared" si="10"/>
        <v>171504</v>
      </c>
      <c r="AU13" s="207">
        <f t="shared" si="11"/>
        <v>1.0694336187168343</v>
      </c>
      <c r="AV13" s="91">
        <v>8007</v>
      </c>
      <c r="AW13" s="15">
        <v>8123</v>
      </c>
      <c r="AX13" s="207">
        <f>SUM(AW13/AV13)</f>
        <v>1.0144873235918572</v>
      </c>
      <c r="AY13" s="91">
        <v>12400</v>
      </c>
      <c r="AZ13" s="15">
        <v>0</v>
      </c>
      <c r="BA13" s="207">
        <f>SUM(AZ13/AY13)</f>
        <v>0</v>
      </c>
      <c r="BB13" s="91">
        <v>5106</v>
      </c>
      <c r="BC13" s="15">
        <v>5188</v>
      </c>
      <c r="BD13" s="207">
        <f>SUM(BC13/BB13)</f>
        <v>1.0160595377986683</v>
      </c>
      <c r="BE13" s="91">
        <f t="shared" si="12"/>
        <v>427654</v>
      </c>
      <c r="BF13" s="15">
        <f t="shared" si="12"/>
        <v>413642</v>
      </c>
      <c r="BG13" s="207">
        <f t="shared" si="13"/>
        <v>0.96723519480701692</v>
      </c>
      <c r="BH13" s="91">
        <v>4260</v>
      </c>
      <c r="BI13" s="15">
        <v>4331</v>
      </c>
      <c r="BJ13" s="207">
        <f>SUM(BI13/BH13)</f>
        <v>1.0166666666666666</v>
      </c>
      <c r="BK13" s="91">
        <v>24111</v>
      </c>
      <c r="BL13" s="15">
        <v>24449</v>
      </c>
      <c r="BM13" s="207">
        <f>SUM(BL13/BK13)</f>
        <v>1.0140184977810958</v>
      </c>
      <c r="BN13" s="91">
        <f t="shared" si="14"/>
        <v>28371</v>
      </c>
      <c r="BO13" s="15">
        <f t="shared" si="14"/>
        <v>28780</v>
      </c>
      <c r="BP13" s="207">
        <f>SUM(BO13/BN13)</f>
        <v>1.0144161291459588</v>
      </c>
      <c r="BQ13" s="91">
        <f t="shared" si="15"/>
        <v>456025</v>
      </c>
      <c r="BR13" s="15">
        <f t="shared" si="15"/>
        <v>442422</v>
      </c>
      <c r="BS13" s="207">
        <f t="shared" si="16"/>
        <v>0.97017049503864916</v>
      </c>
      <c r="BT13" s="91">
        <v>324500</v>
      </c>
      <c r="BU13" s="15">
        <v>98913</v>
      </c>
      <c r="BV13" s="52">
        <f t="shared" si="17"/>
        <v>0.30481664098613254</v>
      </c>
      <c r="BW13" s="91">
        <f t="shared" si="18"/>
        <v>1178246</v>
      </c>
      <c r="BX13" s="16">
        <f t="shared" si="18"/>
        <v>911013</v>
      </c>
      <c r="BY13" s="52">
        <f t="shared" si="19"/>
        <v>0.77319422259867632</v>
      </c>
      <c r="BZ13" s="91">
        <v>439967</v>
      </c>
      <c r="CA13" s="15">
        <v>478471</v>
      </c>
      <c r="CB13" s="52">
        <f t="shared" si="20"/>
        <v>1.0875156545831846</v>
      </c>
      <c r="CC13" s="91"/>
      <c r="CD13" s="15"/>
      <c r="CE13" s="52"/>
      <c r="CF13" s="91">
        <v>139170</v>
      </c>
      <c r="CG13" s="15">
        <v>159100</v>
      </c>
      <c r="CH13" s="52">
        <f t="shared" ref="CH13:CH42" si="71">SUM(CG13/CF13)</f>
        <v>1.1432061507508802</v>
      </c>
      <c r="CI13" s="91"/>
      <c r="CJ13" s="15"/>
      <c r="CK13" s="52"/>
      <c r="CL13" s="91">
        <f t="shared" si="43"/>
        <v>579137</v>
      </c>
      <c r="CM13" s="16">
        <f t="shared" si="44"/>
        <v>637571</v>
      </c>
      <c r="CN13" s="52">
        <f t="shared" si="22"/>
        <v>1.1008984057312863</v>
      </c>
      <c r="CO13" s="91">
        <v>98000</v>
      </c>
      <c r="CP13" s="15">
        <v>114256</v>
      </c>
      <c r="CQ13" s="52">
        <f t="shared" ref="CQ13:CQ42" si="72">SUM(CP13/CO13)</f>
        <v>1.1658775510204082</v>
      </c>
      <c r="CR13" s="91">
        <v>23900</v>
      </c>
      <c r="CS13" s="15">
        <v>13219</v>
      </c>
      <c r="CT13" s="52">
        <f t="shared" ref="CT13:CT42" si="73">SUM(CS13/CR13)</f>
        <v>0.5530962343096234</v>
      </c>
      <c r="CU13" s="91">
        <v>142000</v>
      </c>
      <c r="CV13" s="15">
        <v>157293</v>
      </c>
      <c r="CW13" s="52">
        <f t="shared" ref="CW13:CW42" si="74">SUM(CV13/CU13)</f>
        <v>1.1076971830985916</v>
      </c>
      <c r="CX13" s="91">
        <v>19750</v>
      </c>
      <c r="CY13" s="15">
        <v>19049</v>
      </c>
      <c r="CZ13" s="52">
        <f t="shared" ref="CZ13:CZ42" si="75">SUM(CY13/CX13)</f>
        <v>0.96450632911392409</v>
      </c>
      <c r="DA13" s="91">
        <v>3125</v>
      </c>
      <c r="DB13" s="15">
        <v>3175</v>
      </c>
      <c r="DC13" s="52">
        <f t="shared" ref="DC13:DC42" si="76">SUM(DB13/DA13)</f>
        <v>1.016</v>
      </c>
      <c r="DD13" s="91">
        <v>32330</v>
      </c>
      <c r="DE13" s="15">
        <v>27075</v>
      </c>
      <c r="DF13" s="52">
        <f t="shared" ref="DF13:DF42" si="77">SUM(DE13/DD13)</f>
        <v>0.83745746984225178</v>
      </c>
      <c r="DG13" s="91">
        <v>26800</v>
      </c>
      <c r="DH13" s="15">
        <v>28975</v>
      </c>
      <c r="DI13" s="52">
        <f t="shared" ref="DI13:DI42" si="78">SUM(DH13/DG13)</f>
        <v>1.0811567164179106</v>
      </c>
      <c r="DJ13" s="91">
        <f t="shared" si="45"/>
        <v>345905</v>
      </c>
      <c r="DK13" s="15">
        <f t="shared" si="46"/>
        <v>363042</v>
      </c>
      <c r="DL13" s="52">
        <f t="shared" si="23"/>
        <v>1.0495425044448621</v>
      </c>
      <c r="DM13" s="91">
        <v>358370</v>
      </c>
      <c r="DN13" s="15">
        <v>282407</v>
      </c>
      <c r="DO13" s="52">
        <f t="shared" ref="DO13:DO42" si="79">SUM(DN13/DM13)</f>
        <v>0.78803192231492591</v>
      </c>
      <c r="DP13" s="91"/>
      <c r="DQ13" s="15"/>
      <c r="DR13" s="52"/>
      <c r="DS13" s="91"/>
      <c r="DT13" s="15"/>
      <c r="DU13" s="52"/>
      <c r="DV13" s="91">
        <v>358370</v>
      </c>
      <c r="DW13" s="15">
        <f t="shared" ref="DW13:DW28" si="80">+DN13+DQ13+DT13</f>
        <v>282407</v>
      </c>
      <c r="DX13" s="52">
        <f t="shared" ref="DX13:DX42" si="81">SUM(DW13/DV13)</f>
        <v>0.78803192231492591</v>
      </c>
      <c r="DY13" s="91">
        <v>238470</v>
      </c>
      <c r="DZ13" s="15">
        <v>161570</v>
      </c>
      <c r="EA13" s="52">
        <f t="shared" ref="EA13:EA42" si="82">SUM(DZ13/DY13)</f>
        <v>0.67752757160229793</v>
      </c>
      <c r="EB13" s="91">
        <v>45550</v>
      </c>
      <c r="EC13" s="15">
        <v>70538</v>
      </c>
      <c r="ED13" s="52">
        <f t="shared" ref="ED13:ED42" si="83">SUM(EC13/EB13)</f>
        <v>1.5485839736553237</v>
      </c>
      <c r="EE13" s="91">
        <v>107940</v>
      </c>
      <c r="EF13" s="15">
        <v>98000</v>
      </c>
      <c r="EG13" s="52">
        <f t="shared" ref="EG13:EG42" si="84">SUM(EF13/EE13)</f>
        <v>0.90791180285343709</v>
      </c>
      <c r="EH13" s="91"/>
      <c r="EI13" s="15">
        <v>70388</v>
      </c>
      <c r="EJ13" s="52"/>
      <c r="EK13" s="91">
        <f t="shared" ref="EK13" si="85">+DY13+EB13+EE13+EH13</f>
        <v>391960</v>
      </c>
      <c r="EL13" s="16">
        <f t="shared" ref="EL13" si="86">+DZ13+EC13+EF13+EI13</f>
        <v>400496</v>
      </c>
      <c r="EM13" s="52">
        <f t="shared" ref="EM13:EM42" si="87">SUM(EL13/EK13)</f>
        <v>1.0217777324216757</v>
      </c>
      <c r="EN13" s="91"/>
      <c r="EO13" s="15"/>
      <c r="EP13" s="52"/>
      <c r="EQ13" s="91"/>
      <c r="ER13" s="15"/>
      <c r="ES13" s="52"/>
      <c r="ET13" s="91"/>
      <c r="EU13" s="15"/>
      <c r="EV13" s="52"/>
      <c r="EW13" s="91">
        <v>1600</v>
      </c>
      <c r="EX13" s="15">
        <v>2000</v>
      </c>
      <c r="EY13" s="52">
        <f t="shared" ref="EY13:EY42" si="88">SUM(EX13/EW13)</f>
        <v>1.25</v>
      </c>
      <c r="EZ13" s="91"/>
      <c r="FA13" s="15"/>
      <c r="FB13" s="52"/>
      <c r="FC13" s="91">
        <v>12600</v>
      </c>
      <c r="FD13" s="15">
        <v>23817</v>
      </c>
      <c r="FE13" s="52">
        <f t="shared" si="47"/>
        <v>1.8902380952380953</v>
      </c>
      <c r="FF13" s="91"/>
      <c r="FG13" s="15">
        <v>30000</v>
      </c>
      <c r="FH13" s="52"/>
      <c r="FI13" s="91">
        <f t="shared" si="48"/>
        <v>14200</v>
      </c>
      <c r="FJ13" s="16">
        <f t="shared" si="49"/>
        <v>55817</v>
      </c>
      <c r="FK13" s="52">
        <f t="shared" si="50"/>
        <v>3.9307746478873238</v>
      </c>
      <c r="FL13" s="91">
        <v>75540</v>
      </c>
      <c r="FM13" s="15">
        <v>99779</v>
      </c>
      <c r="FN13" s="52">
        <f t="shared" ref="FN13:FN42" si="89">SUM(FM13/FL13)</f>
        <v>1.3208763568970081</v>
      </c>
      <c r="FO13" s="91">
        <v>25980</v>
      </c>
      <c r="FP13" s="15">
        <v>37576</v>
      </c>
      <c r="FQ13" s="52">
        <f t="shared" ref="FQ13:FQ42" si="90">SUM(FP13/FO13)</f>
        <v>1.4463433410315627</v>
      </c>
      <c r="FR13" s="91"/>
      <c r="FS13" s="15">
        <v>36143</v>
      </c>
      <c r="FT13" s="52"/>
      <c r="FU13" s="91"/>
      <c r="FV13" s="15">
        <v>10000</v>
      </c>
      <c r="FW13" s="52"/>
      <c r="FX13" s="91"/>
      <c r="FY13" s="15">
        <v>64899</v>
      </c>
      <c r="FZ13" s="52"/>
      <c r="GA13" s="91"/>
      <c r="GB13" s="15">
        <v>52701</v>
      </c>
      <c r="GC13" s="52"/>
      <c r="GD13" s="91">
        <f t="shared" si="51"/>
        <v>101520</v>
      </c>
      <c r="GE13" s="16">
        <f t="shared" si="52"/>
        <v>301098</v>
      </c>
      <c r="GF13" s="52">
        <f t="shared" si="24"/>
        <v>2.9658983451536645</v>
      </c>
      <c r="GG13" s="91">
        <v>1434</v>
      </c>
      <c r="GH13" s="15">
        <v>1434</v>
      </c>
      <c r="GI13" s="52">
        <f t="shared" si="25"/>
        <v>1</v>
      </c>
      <c r="GJ13" s="91">
        <v>2934</v>
      </c>
      <c r="GK13" s="15">
        <v>2922</v>
      </c>
      <c r="GL13" s="52">
        <f t="shared" si="26"/>
        <v>0.99591002044989774</v>
      </c>
      <c r="GM13" s="91">
        <v>1300</v>
      </c>
      <c r="GN13" s="15">
        <v>1536</v>
      </c>
      <c r="GO13" s="52">
        <f t="shared" ref="GO13:GO42" si="91">SUM(GN13/GM13)</f>
        <v>1.1815384615384616</v>
      </c>
      <c r="GP13" s="91">
        <v>422</v>
      </c>
      <c r="GQ13" s="15">
        <v>400</v>
      </c>
      <c r="GR13" s="52">
        <f t="shared" si="27"/>
        <v>0.94786729857819907</v>
      </c>
      <c r="GS13" s="91">
        <f t="shared" si="53"/>
        <v>6090</v>
      </c>
      <c r="GT13" s="16">
        <f t="shared" si="54"/>
        <v>6292</v>
      </c>
      <c r="GU13" s="52">
        <f t="shared" si="28"/>
        <v>1.0331691297208538</v>
      </c>
      <c r="GV13" s="91">
        <v>70945</v>
      </c>
      <c r="GW13" s="15">
        <v>66633</v>
      </c>
      <c r="GX13" s="52">
        <f t="shared" ref="GX13:GX42" si="92">SUM(GW13/GV13)</f>
        <v>0.93922052294030589</v>
      </c>
      <c r="GY13" s="91">
        <v>280400</v>
      </c>
      <c r="GZ13" s="15">
        <v>338475</v>
      </c>
      <c r="HA13" s="52">
        <f t="shared" ref="HA13:HA42" si="93">SUM(GZ13/GY13)</f>
        <v>1.2071148359486448</v>
      </c>
      <c r="HB13" s="91">
        <f t="shared" ref="HB13" si="94">+GV13+GY13</f>
        <v>351345</v>
      </c>
      <c r="HC13" s="16">
        <f t="shared" ref="HC13" si="95">+GW13+GZ13</f>
        <v>405108</v>
      </c>
      <c r="HD13" s="52">
        <f t="shared" ref="HD13:HD42" si="96">SUM(HC13/HB13)</f>
        <v>1.1530205353712164</v>
      </c>
      <c r="HE13" s="91">
        <f t="shared" si="55"/>
        <v>1612887</v>
      </c>
      <c r="HF13" s="15">
        <f t="shared" si="56"/>
        <v>1814260</v>
      </c>
      <c r="HG13" s="52">
        <f t="shared" si="29"/>
        <v>1.1248525160163112</v>
      </c>
      <c r="HH13" s="91"/>
      <c r="HI13" s="15"/>
      <c r="HJ13" s="52"/>
      <c r="HK13" s="91"/>
      <c r="HL13" s="15"/>
      <c r="HM13" s="52"/>
      <c r="HN13" s="91"/>
      <c r="HO13" s="15"/>
      <c r="HP13" s="52"/>
      <c r="HQ13" s="91"/>
      <c r="HR13" s="15"/>
      <c r="HS13" s="52"/>
      <c r="HT13" s="91">
        <f t="shared" si="58"/>
        <v>0</v>
      </c>
      <c r="HU13" s="16">
        <f t="shared" si="59"/>
        <v>0</v>
      </c>
      <c r="HV13" s="52">
        <v>0</v>
      </c>
      <c r="HW13" s="91"/>
      <c r="HX13" s="15"/>
      <c r="HY13" s="52"/>
      <c r="HZ13" s="91"/>
      <c r="IA13" s="15"/>
      <c r="IB13" s="52"/>
      <c r="IC13" s="91"/>
      <c r="ID13" s="16"/>
      <c r="IE13" s="52"/>
      <c r="IF13" s="91"/>
      <c r="IG13" s="15"/>
      <c r="IH13" s="52"/>
      <c r="II13" s="91"/>
      <c r="IJ13" s="15"/>
      <c r="IK13" s="52"/>
      <c r="IL13" s="91"/>
      <c r="IM13" s="15"/>
      <c r="IN13" s="52"/>
      <c r="IO13" s="91"/>
      <c r="IP13" s="15"/>
      <c r="IQ13" s="52"/>
      <c r="IR13" s="91"/>
      <c r="IS13" s="16"/>
      <c r="IT13" s="52"/>
      <c r="IU13" s="91"/>
      <c r="IV13" s="15"/>
      <c r="IW13" s="52"/>
      <c r="IX13" s="91"/>
      <c r="IY13" s="15"/>
      <c r="IZ13" s="52"/>
      <c r="JA13" s="91"/>
      <c r="JB13" s="15"/>
      <c r="JC13" s="52"/>
      <c r="JD13" s="91"/>
      <c r="JE13" s="16"/>
      <c r="JF13" s="52"/>
      <c r="JG13" s="91"/>
      <c r="JH13" s="15"/>
      <c r="JI13" s="52"/>
      <c r="JJ13" s="91"/>
      <c r="JK13" s="15"/>
      <c r="JL13" s="52"/>
      <c r="JM13" s="91"/>
      <c r="JN13" s="15"/>
      <c r="JO13" s="52"/>
      <c r="JP13" s="91"/>
      <c r="JQ13" s="15"/>
      <c r="JR13" s="52"/>
      <c r="JS13" s="91"/>
      <c r="JT13" s="16"/>
      <c r="JU13" s="52"/>
      <c r="JV13" s="91"/>
      <c r="JW13" s="15"/>
      <c r="JX13" s="52"/>
      <c r="JY13" s="91"/>
      <c r="JZ13" s="15"/>
      <c r="KA13" s="52"/>
      <c r="KB13" s="91"/>
      <c r="KC13" s="15"/>
      <c r="KD13" s="52"/>
      <c r="KE13" s="91"/>
      <c r="KF13" s="16"/>
      <c r="KG13" s="52"/>
      <c r="KH13" s="91">
        <v>210</v>
      </c>
      <c r="KI13" s="15"/>
      <c r="KJ13" s="52"/>
      <c r="KK13" s="91">
        <v>210</v>
      </c>
      <c r="KL13" s="15"/>
      <c r="KM13" s="52"/>
      <c r="KN13" s="91">
        <v>210</v>
      </c>
      <c r="KO13" s="15"/>
      <c r="KP13" s="52"/>
      <c r="KQ13" s="91">
        <v>209</v>
      </c>
      <c r="KR13" s="15"/>
      <c r="KS13" s="52"/>
      <c r="KT13" s="91">
        <v>209</v>
      </c>
      <c r="KU13" s="15"/>
      <c r="KV13" s="52"/>
      <c r="KW13" s="91">
        <v>209</v>
      </c>
      <c r="KX13" s="15"/>
      <c r="KY13" s="52"/>
      <c r="KZ13" s="91">
        <v>210</v>
      </c>
      <c r="LA13" s="15"/>
      <c r="LB13" s="52"/>
      <c r="LC13" s="91">
        <v>209</v>
      </c>
      <c r="LD13" s="15"/>
      <c r="LE13" s="52"/>
      <c r="LF13" s="91">
        <v>210</v>
      </c>
      <c r="LG13" s="15"/>
      <c r="LH13" s="50"/>
      <c r="LI13" s="91">
        <f>+KH13+KK13+KN13+KQ13+KT13+KW13+KZ13+LC13+LF13</f>
        <v>1886</v>
      </c>
      <c r="LJ13" s="16">
        <f t="shared" ref="LJ13" si="97">+KI13+KL13+KO13+KR13+KU13+KX13+LA13+LD13+LG13</f>
        <v>0</v>
      </c>
      <c r="LK13" s="52">
        <f t="shared" ref="LK13:LK42" si="98">SUM(LJ13/LI13)</f>
        <v>0</v>
      </c>
      <c r="LL13" s="249"/>
      <c r="LM13" s="15"/>
      <c r="LN13" s="52"/>
      <c r="LO13" s="91"/>
      <c r="LP13" s="15"/>
      <c r="LQ13" s="52"/>
      <c r="LR13" s="91"/>
      <c r="LS13" s="16"/>
      <c r="LT13" s="52"/>
      <c r="LU13" s="91"/>
      <c r="LV13" s="15"/>
      <c r="LW13" s="52"/>
      <c r="LX13" s="91">
        <f t="shared" si="61"/>
        <v>1886</v>
      </c>
      <c r="LY13" s="16">
        <f t="shared" si="62"/>
        <v>0</v>
      </c>
      <c r="LZ13" s="52">
        <f t="shared" si="63"/>
        <v>0</v>
      </c>
      <c r="MA13" s="91"/>
      <c r="MB13" s="15"/>
      <c r="MC13" s="52"/>
      <c r="MD13" s="91"/>
      <c r="ME13" s="15"/>
      <c r="MF13" s="52"/>
      <c r="MG13" s="91"/>
      <c r="MH13" s="15"/>
      <c r="MI13" s="52"/>
      <c r="MJ13" s="91"/>
      <c r="MK13" s="15"/>
      <c r="ML13" s="52"/>
      <c r="MM13" s="91"/>
      <c r="MN13" s="15"/>
      <c r="MO13" s="52"/>
      <c r="MP13" s="91"/>
      <c r="MQ13" s="15"/>
      <c r="MR13" s="52"/>
      <c r="MS13" s="91"/>
      <c r="MT13" s="15"/>
      <c r="MU13" s="52"/>
      <c r="MV13" s="91"/>
      <c r="MW13" s="15"/>
      <c r="MX13" s="52"/>
      <c r="MY13" s="91"/>
      <c r="MZ13" s="15"/>
      <c r="NA13" s="52"/>
      <c r="NB13" s="91"/>
      <c r="NC13" s="15"/>
      <c r="ND13" s="52"/>
      <c r="NE13" s="91"/>
      <c r="NF13" s="15"/>
      <c r="NG13" s="52"/>
      <c r="NH13" s="91"/>
      <c r="NI13" s="15"/>
      <c r="NJ13" s="52"/>
      <c r="NK13" s="91"/>
      <c r="NL13" s="15"/>
      <c r="NM13" s="52"/>
      <c r="NN13" s="91"/>
      <c r="NO13" s="15"/>
      <c r="NP13" s="52"/>
      <c r="NQ13" s="91"/>
      <c r="NR13" s="16"/>
      <c r="NS13" s="52"/>
      <c r="NT13" s="91"/>
      <c r="NU13" s="15"/>
      <c r="NV13" s="52"/>
      <c r="NW13" s="91"/>
      <c r="NX13" s="15"/>
      <c r="NY13" s="52"/>
      <c r="NZ13" s="91"/>
      <c r="OA13" s="15"/>
      <c r="OB13" s="52"/>
      <c r="OC13" s="91"/>
      <c r="OD13" s="15"/>
      <c r="OE13" s="52"/>
      <c r="OF13" s="91"/>
      <c r="OG13" s="15"/>
      <c r="OH13" s="52"/>
      <c r="OI13" s="91"/>
      <c r="OJ13" s="15"/>
      <c r="OK13" s="52"/>
      <c r="OL13" s="91"/>
      <c r="OM13" s="15"/>
      <c r="ON13" s="52"/>
      <c r="OO13" s="91"/>
      <c r="OP13" s="15"/>
      <c r="OQ13" s="52"/>
      <c r="OR13" s="91"/>
      <c r="OS13" s="15"/>
      <c r="OT13" s="52"/>
      <c r="OU13" s="91"/>
      <c r="OV13" s="15"/>
      <c r="OW13" s="52"/>
      <c r="OX13" s="91"/>
      <c r="OY13" s="16"/>
      <c r="OZ13" s="52"/>
      <c r="PA13" s="91">
        <v>91725</v>
      </c>
      <c r="PB13" s="15">
        <v>41741</v>
      </c>
      <c r="PC13" s="52">
        <f t="shared" ref="PC13:PC42" si="99">SUM(PB13/PA13)</f>
        <v>0.45506677568819842</v>
      </c>
      <c r="PD13" s="91"/>
      <c r="PE13" s="15"/>
      <c r="PF13" s="52"/>
      <c r="PG13" s="91">
        <v>7111</v>
      </c>
      <c r="PH13" s="15">
        <v>1774</v>
      </c>
      <c r="PI13" s="52">
        <f t="shared" si="30"/>
        <v>0.24947264801012517</v>
      </c>
      <c r="PJ13" s="91">
        <v>0</v>
      </c>
      <c r="PK13" s="15">
        <v>731</v>
      </c>
      <c r="PL13" s="52">
        <v>0</v>
      </c>
      <c r="PM13" s="91">
        <v>0</v>
      </c>
      <c r="PN13" s="15">
        <v>10740</v>
      </c>
      <c r="PO13" s="52">
        <v>0</v>
      </c>
      <c r="PP13" s="91">
        <v>0</v>
      </c>
      <c r="PQ13" s="15">
        <v>3400</v>
      </c>
      <c r="PR13" s="52">
        <v>0</v>
      </c>
      <c r="PS13" s="91">
        <v>0</v>
      </c>
      <c r="PT13" s="15">
        <v>21477</v>
      </c>
      <c r="PU13" s="52">
        <v>0</v>
      </c>
      <c r="PV13" s="91">
        <f t="shared" si="64"/>
        <v>98836</v>
      </c>
      <c r="PW13" s="15">
        <f t="shared" si="65"/>
        <v>79863</v>
      </c>
      <c r="PX13" s="52">
        <f t="shared" si="31"/>
        <v>0.80803553361123481</v>
      </c>
      <c r="PY13" s="91">
        <v>179</v>
      </c>
      <c r="PZ13" s="15"/>
      <c r="QA13" s="52">
        <f t="shared" si="32"/>
        <v>0</v>
      </c>
      <c r="QB13" s="91">
        <v>400</v>
      </c>
      <c r="QC13" s="15">
        <v>0</v>
      </c>
      <c r="QD13" s="52">
        <f t="shared" ref="QD13:QD42" si="100">SUM(QC13/QB13)</f>
        <v>0</v>
      </c>
      <c r="QE13" s="91">
        <v>0</v>
      </c>
      <c r="QF13" s="15">
        <v>482</v>
      </c>
      <c r="QG13" s="52">
        <v>0</v>
      </c>
      <c r="QH13" s="91">
        <v>0</v>
      </c>
      <c r="QI13" s="15">
        <v>572</v>
      </c>
      <c r="QJ13" s="52">
        <v>0</v>
      </c>
      <c r="QK13" s="91"/>
      <c r="QL13" s="15"/>
      <c r="QM13" s="52"/>
      <c r="QN13" s="91">
        <v>0</v>
      </c>
      <c r="QO13" s="15">
        <v>500</v>
      </c>
      <c r="QP13" s="52">
        <v>0</v>
      </c>
      <c r="QQ13" s="91"/>
      <c r="QR13" s="15"/>
      <c r="QS13" s="52"/>
      <c r="QT13" s="91"/>
      <c r="QU13" s="15"/>
      <c r="QV13" s="52"/>
      <c r="QW13" s="91">
        <f t="shared" ref="QW13:QW65" si="101">QT13+QQ13+QN13+QK13+QH13+QE13+QB13+PY13</f>
        <v>579</v>
      </c>
      <c r="QX13" s="15">
        <f t="shared" ref="QX13" si="102">+PZ13+QC13+QF13+QI13+QL13+QO13+QR13+QU13</f>
        <v>1554</v>
      </c>
      <c r="QY13" s="52">
        <f t="shared" si="33"/>
        <v>2.6839378238341971</v>
      </c>
      <c r="QZ13" s="91">
        <f t="shared" si="66"/>
        <v>103905</v>
      </c>
      <c r="RA13" s="16">
        <f t="shared" si="67"/>
        <v>81417</v>
      </c>
      <c r="RB13" s="52">
        <f t="shared" si="34"/>
        <v>0.7835715316875993</v>
      </c>
      <c r="RC13" s="91"/>
      <c r="RD13" s="15"/>
      <c r="RE13" s="52"/>
      <c r="RF13" s="91">
        <f>2966+1873+7700+30945+8+5</f>
        <v>43497</v>
      </c>
      <c r="RG13" s="15"/>
      <c r="RH13" s="52"/>
      <c r="RI13" s="91"/>
      <c r="RJ13" s="15"/>
      <c r="RK13" s="52"/>
      <c r="RL13" s="91">
        <v>4490</v>
      </c>
      <c r="RM13" s="15">
        <v>0</v>
      </c>
      <c r="RN13" s="52">
        <f t="shared" ref="RN13:RN42" si="103">SUM(RM13/RL13)</f>
        <v>0</v>
      </c>
      <c r="RO13" s="91">
        <f t="shared" si="35"/>
        <v>47987</v>
      </c>
      <c r="RP13" s="15">
        <f t="shared" si="35"/>
        <v>0</v>
      </c>
      <c r="RQ13" s="52">
        <f t="shared" si="36"/>
        <v>0</v>
      </c>
      <c r="RR13" s="91">
        <f t="shared" si="68"/>
        <v>1718678</v>
      </c>
      <c r="RS13" s="15">
        <f>+HF13+LY13+NR13+OY13+RA13+RG13</f>
        <v>1895677</v>
      </c>
      <c r="RT13" s="52">
        <f t="shared" si="37"/>
        <v>1.102985550521971</v>
      </c>
      <c r="RU13" s="91"/>
      <c r="RV13" s="15"/>
      <c r="RW13" s="52"/>
      <c r="RX13" s="91">
        <f t="shared" si="38"/>
        <v>1718678</v>
      </c>
      <c r="RY13" s="15">
        <f t="shared" si="38"/>
        <v>1895677</v>
      </c>
      <c r="RZ13" s="52">
        <f t="shared" si="39"/>
        <v>1.102985550521971</v>
      </c>
      <c r="SA13" s="91">
        <f t="shared" si="40"/>
        <v>3476061</v>
      </c>
      <c r="SB13" s="15">
        <f t="shared" si="40"/>
        <v>3444261</v>
      </c>
      <c r="SC13" s="52">
        <f t="shared" si="69"/>
        <v>0.99085171405219874</v>
      </c>
      <c r="SD13" s="220"/>
    </row>
    <row r="14" spans="1:501" s="17" customFormat="1" ht="15.75">
      <c r="A14" s="14">
        <v>4</v>
      </c>
      <c r="B14" s="164" t="s">
        <v>34</v>
      </c>
      <c r="C14" s="91">
        <v>16376</v>
      </c>
      <c r="D14" s="15">
        <v>16376</v>
      </c>
      <c r="E14" s="187">
        <v>1</v>
      </c>
      <c r="F14" s="91">
        <v>1624</v>
      </c>
      <c r="G14" s="15">
        <v>1607</v>
      </c>
      <c r="H14" s="49">
        <v>0.9895320197044335</v>
      </c>
      <c r="I14" s="91">
        <f t="shared" si="70"/>
        <v>18000</v>
      </c>
      <c r="J14" s="15">
        <f t="shared" si="0"/>
        <v>17983</v>
      </c>
      <c r="K14" s="52">
        <f t="shared" si="41"/>
        <v>0.99905555555555559</v>
      </c>
      <c r="L14" s="91">
        <v>6330</v>
      </c>
      <c r="M14" s="15">
        <v>6334</v>
      </c>
      <c r="N14" s="207">
        <f t="shared" si="1"/>
        <v>1.0006319115323854</v>
      </c>
      <c r="O14" s="91">
        <v>4274</v>
      </c>
      <c r="P14" s="15">
        <v>4274</v>
      </c>
      <c r="Q14" s="207">
        <f>P14/O14</f>
        <v>1</v>
      </c>
      <c r="R14" s="91">
        <v>5406</v>
      </c>
      <c r="S14" s="15">
        <v>5380</v>
      </c>
      <c r="T14" s="207">
        <f>S14/R14</f>
        <v>0.99519052904180538</v>
      </c>
      <c r="U14" s="91">
        <f t="shared" si="2"/>
        <v>16010</v>
      </c>
      <c r="V14" s="15">
        <f t="shared" si="2"/>
        <v>15988</v>
      </c>
      <c r="W14" s="207">
        <f>V14/U14</f>
        <v>0.99862585883822608</v>
      </c>
      <c r="X14" s="91">
        <v>1564</v>
      </c>
      <c r="Y14" s="15">
        <v>1564</v>
      </c>
      <c r="Z14" s="207">
        <f t="shared" si="3"/>
        <v>1</v>
      </c>
      <c r="AA14" s="91">
        <v>1564</v>
      </c>
      <c r="AB14" s="15">
        <v>1564</v>
      </c>
      <c r="AC14" s="207">
        <f t="shared" si="4"/>
        <v>1</v>
      </c>
      <c r="AD14" s="91">
        <v>22</v>
      </c>
      <c r="AE14" s="15">
        <v>24</v>
      </c>
      <c r="AF14" s="207">
        <f t="shared" si="5"/>
        <v>1.0909090909090908</v>
      </c>
      <c r="AG14" s="91">
        <v>270</v>
      </c>
      <c r="AH14" s="15">
        <v>270</v>
      </c>
      <c r="AI14" s="207">
        <f t="shared" si="6"/>
        <v>1</v>
      </c>
      <c r="AJ14" s="91">
        <v>1468</v>
      </c>
      <c r="AK14" s="15">
        <v>1489</v>
      </c>
      <c r="AL14" s="207">
        <f t="shared" si="7"/>
        <v>1.0143051771117166</v>
      </c>
      <c r="AM14" s="91">
        <v>1008</v>
      </c>
      <c r="AN14" s="15">
        <v>986</v>
      </c>
      <c r="AO14" s="207">
        <f t="shared" si="8"/>
        <v>0.97817460317460314</v>
      </c>
      <c r="AP14" s="91">
        <v>1708</v>
      </c>
      <c r="AQ14" s="15">
        <v>1701</v>
      </c>
      <c r="AR14" s="207">
        <f t="shared" si="9"/>
        <v>0.99590163934426235</v>
      </c>
      <c r="AS14" s="91">
        <f t="shared" si="42"/>
        <v>7604</v>
      </c>
      <c r="AT14" s="15">
        <f t="shared" si="10"/>
        <v>7598</v>
      </c>
      <c r="AU14" s="207">
        <f t="shared" si="11"/>
        <v>0.99921094160967916</v>
      </c>
      <c r="AV14" s="91">
        <v>1096</v>
      </c>
      <c r="AW14" s="15">
        <v>1156</v>
      </c>
      <c r="AX14" s="207">
        <f>SUM(AW14/AV14)</f>
        <v>1.0547445255474452</v>
      </c>
      <c r="AY14" s="91">
        <v>157</v>
      </c>
      <c r="AZ14" s="15">
        <v>0</v>
      </c>
      <c r="BA14" s="207">
        <f>SUM(AZ14/AY14)</f>
        <v>0</v>
      </c>
      <c r="BB14" s="91">
        <v>1612</v>
      </c>
      <c r="BC14" s="15">
        <v>1616</v>
      </c>
      <c r="BD14" s="207">
        <f>SUM(BC14/BB14)</f>
        <v>1.0024813895781637</v>
      </c>
      <c r="BE14" s="91">
        <f t="shared" si="12"/>
        <v>26479</v>
      </c>
      <c r="BF14" s="15">
        <f t="shared" si="12"/>
        <v>26358</v>
      </c>
      <c r="BG14" s="207">
        <f t="shared" si="13"/>
        <v>0.99543034102496319</v>
      </c>
      <c r="BH14" s="91">
        <v>13</v>
      </c>
      <c r="BI14" s="15">
        <v>13</v>
      </c>
      <c r="BJ14" s="207">
        <f>SUM(BI14/BH14)</f>
        <v>1</v>
      </c>
      <c r="BK14" s="91">
        <v>474</v>
      </c>
      <c r="BL14" s="15">
        <v>430</v>
      </c>
      <c r="BM14" s="207">
        <f>SUM(BL14/BK14)</f>
        <v>0.90717299578059074</v>
      </c>
      <c r="BN14" s="91">
        <f t="shared" si="14"/>
        <v>487</v>
      </c>
      <c r="BO14" s="15">
        <f t="shared" si="14"/>
        <v>443</v>
      </c>
      <c r="BP14" s="207">
        <f>SUM(BO14/BN14)</f>
        <v>0.90965092402464065</v>
      </c>
      <c r="BQ14" s="91">
        <f t="shared" si="15"/>
        <v>26966</v>
      </c>
      <c r="BR14" s="15">
        <f t="shared" si="15"/>
        <v>26801</v>
      </c>
      <c r="BS14" s="207">
        <f t="shared" si="16"/>
        <v>0.99388118371282352</v>
      </c>
      <c r="BT14" s="91">
        <v>1455</v>
      </c>
      <c r="BU14" s="15">
        <v>2617</v>
      </c>
      <c r="BV14" s="52">
        <f t="shared" si="17"/>
        <v>1.7986254295532647</v>
      </c>
      <c r="BW14" s="91">
        <f t="shared" si="18"/>
        <v>46421</v>
      </c>
      <c r="BX14" s="16">
        <f t="shared" si="18"/>
        <v>47401</v>
      </c>
      <c r="BY14" s="52">
        <f t="shared" si="19"/>
        <v>1.0211111350466384</v>
      </c>
      <c r="BZ14" s="91">
        <v>23127</v>
      </c>
      <c r="CA14" s="15">
        <v>20360</v>
      </c>
      <c r="CB14" s="52">
        <f t="shared" si="20"/>
        <v>0.88035629350975053</v>
      </c>
      <c r="CC14" s="91">
        <v>283</v>
      </c>
      <c r="CD14" s="15">
        <v>285</v>
      </c>
      <c r="CE14" s="52">
        <f t="shared" si="21"/>
        <v>1.0070671378091873</v>
      </c>
      <c r="CF14" s="91"/>
      <c r="CG14" s="15"/>
      <c r="CH14" s="52"/>
      <c r="CI14" s="91"/>
      <c r="CJ14" s="15"/>
      <c r="CK14" s="52"/>
      <c r="CL14" s="91">
        <f t="shared" si="43"/>
        <v>23410</v>
      </c>
      <c r="CM14" s="16">
        <f t="shared" si="44"/>
        <v>20645</v>
      </c>
      <c r="CN14" s="52">
        <f t="shared" si="22"/>
        <v>0.88188808201623237</v>
      </c>
      <c r="CO14" s="91"/>
      <c r="CP14" s="15"/>
      <c r="CQ14" s="52"/>
      <c r="CR14" s="91"/>
      <c r="CS14" s="15"/>
      <c r="CT14" s="52"/>
      <c r="CU14" s="91"/>
      <c r="CV14" s="15"/>
      <c r="CW14" s="52"/>
      <c r="CX14" s="91"/>
      <c r="CY14" s="15"/>
      <c r="CZ14" s="52"/>
      <c r="DA14" s="91"/>
      <c r="DB14" s="15"/>
      <c r="DC14" s="52"/>
      <c r="DD14" s="91"/>
      <c r="DE14" s="15"/>
      <c r="DF14" s="52"/>
      <c r="DG14" s="91"/>
      <c r="DH14" s="15"/>
      <c r="DI14" s="52"/>
      <c r="DJ14" s="91"/>
      <c r="DK14" s="15"/>
      <c r="DL14" s="52"/>
      <c r="DM14" s="91"/>
      <c r="DN14" s="15"/>
      <c r="DO14" s="52"/>
      <c r="DP14" s="91"/>
      <c r="DQ14" s="15"/>
      <c r="DR14" s="52"/>
      <c r="DS14" s="91"/>
      <c r="DT14" s="15"/>
      <c r="DU14" s="52"/>
      <c r="DV14" s="91"/>
      <c r="DW14" s="15"/>
      <c r="DX14" s="52"/>
      <c r="DY14" s="91"/>
      <c r="DZ14" s="15"/>
      <c r="EA14" s="52"/>
      <c r="EB14" s="91"/>
      <c r="EC14" s="15"/>
      <c r="ED14" s="52"/>
      <c r="EE14" s="91"/>
      <c r="EF14" s="15"/>
      <c r="EG14" s="52"/>
      <c r="EH14" s="91"/>
      <c r="EI14" s="15"/>
      <c r="EJ14" s="52"/>
      <c r="EK14" s="91"/>
      <c r="EL14" s="16"/>
      <c r="EM14" s="52"/>
      <c r="EN14" s="91"/>
      <c r="EO14" s="15"/>
      <c r="EP14" s="52"/>
      <c r="EQ14" s="91"/>
      <c r="ER14" s="15"/>
      <c r="ES14" s="52"/>
      <c r="ET14" s="91"/>
      <c r="EU14" s="15"/>
      <c r="EV14" s="52"/>
      <c r="EW14" s="91"/>
      <c r="EX14" s="15"/>
      <c r="EY14" s="52"/>
      <c r="EZ14" s="91"/>
      <c r="FA14" s="15"/>
      <c r="FB14" s="52"/>
      <c r="FC14" s="91"/>
      <c r="FD14" s="15">
        <v>666</v>
      </c>
      <c r="FE14" s="52"/>
      <c r="FF14" s="91"/>
      <c r="FG14" s="15"/>
      <c r="FH14" s="52"/>
      <c r="FI14" s="91">
        <f t="shared" si="48"/>
        <v>0</v>
      </c>
      <c r="FJ14" s="16">
        <f t="shared" si="49"/>
        <v>666</v>
      </c>
      <c r="FK14" s="52"/>
      <c r="FL14" s="91"/>
      <c r="FM14" s="15"/>
      <c r="FN14" s="52"/>
      <c r="FO14" s="91"/>
      <c r="FP14" s="15"/>
      <c r="FQ14" s="52"/>
      <c r="FR14" s="91"/>
      <c r="FS14" s="15"/>
      <c r="FT14" s="52"/>
      <c r="FU14" s="91"/>
      <c r="FV14" s="15"/>
      <c r="FW14" s="52"/>
      <c r="FX14" s="91"/>
      <c r="FY14" s="15"/>
      <c r="FZ14" s="52"/>
      <c r="GA14" s="91"/>
      <c r="GB14" s="15"/>
      <c r="GC14" s="52"/>
      <c r="GD14" s="91"/>
      <c r="GE14" s="16"/>
      <c r="GF14" s="52"/>
      <c r="GG14" s="91"/>
      <c r="GH14" s="15"/>
      <c r="GI14" s="52"/>
      <c r="GJ14" s="91"/>
      <c r="GK14" s="15"/>
      <c r="GL14" s="52"/>
      <c r="GM14" s="91"/>
      <c r="GN14" s="15"/>
      <c r="GO14" s="52"/>
      <c r="GP14" s="91"/>
      <c r="GQ14" s="15"/>
      <c r="GR14" s="52"/>
      <c r="GS14" s="91"/>
      <c r="GT14" s="16"/>
      <c r="GU14" s="52"/>
      <c r="GV14" s="91"/>
      <c r="GW14" s="15"/>
      <c r="GX14" s="52"/>
      <c r="GY14" s="91"/>
      <c r="GZ14" s="15"/>
      <c r="HA14" s="52"/>
      <c r="HB14" s="91"/>
      <c r="HC14" s="16"/>
      <c r="HD14" s="52"/>
      <c r="HE14" s="91">
        <f t="shared" si="55"/>
        <v>103</v>
      </c>
      <c r="HF14" s="15">
        <f t="shared" si="56"/>
        <v>666</v>
      </c>
      <c r="HG14" s="52">
        <f t="shared" si="29"/>
        <v>6.4660194174757279</v>
      </c>
      <c r="HH14" s="91"/>
      <c r="HI14" s="15"/>
      <c r="HJ14" s="52"/>
      <c r="HK14" s="91">
        <v>1466</v>
      </c>
      <c r="HL14" s="15">
        <v>1586</v>
      </c>
      <c r="HM14" s="52">
        <f t="shared" si="57"/>
        <v>1.0818553888130968</v>
      </c>
      <c r="HN14" s="91"/>
      <c r="HO14" s="15"/>
      <c r="HP14" s="52"/>
      <c r="HQ14" s="91"/>
      <c r="HR14" s="15"/>
      <c r="HS14" s="52"/>
      <c r="HT14" s="91">
        <f t="shared" si="58"/>
        <v>1466</v>
      </c>
      <c r="HU14" s="16">
        <f t="shared" si="59"/>
        <v>1586</v>
      </c>
      <c r="HV14" s="52">
        <f t="shared" si="60"/>
        <v>1.0818553888130968</v>
      </c>
      <c r="HW14" s="91"/>
      <c r="HX14" s="15"/>
      <c r="HY14" s="52"/>
      <c r="HZ14" s="91"/>
      <c r="IA14" s="15"/>
      <c r="IB14" s="52"/>
      <c r="IC14" s="91"/>
      <c r="ID14" s="16"/>
      <c r="IE14" s="52"/>
      <c r="IF14" s="91"/>
      <c r="IG14" s="15"/>
      <c r="IH14" s="52"/>
      <c r="II14" s="91"/>
      <c r="IJ14" s="15"/>
      <c r="IK14" s="52"/>
      <c r="IL14" s="91"/>
      <c r="IM14" s="15"/>
      <c r="IN14" s="52"/>
      <c r="IO14" s="91"/>
      <c r="IP14" s="15"/>
      <c r="IQ14" s="52"/>
      <c r="IR14" s="91"/>
      <c r="IS14" s="16"/>
      <c r="IT14" s="52"/>
      <c r="IU14" s="91"/>
      <c r="IV14" s="15"/>
      <c r="IW14" s="52"/>
      <c r="IX14" s="91"/>
      <c r="IY14" s="15"/>
      <c r="IZ14" s="52"/>
      <c r="JA14" s="91"/>
      <c r="JB14" s="15"/>
      <c r="JC14" s="52"/>
      <c r="JD14" s="91"/>
      <c r="JE14" s="16"/>
      <c r="JF14" s="52"/>
      <c r="JG14" s="91"/>
      <c r="JH14" s="15"/>
      <c r="JI14" s="52"/>
      <c r="JJ14" s="91"/>
      <c r="JK14" s="15"/>
      <c r="JL14" s="52"/>
      <c r="JM14" s="91"/>
      <c r="JN14" s="15"/>
      <c r="JO14" s="52"/>
      <c r="JP14" s="91"/>
      <c r="JQ14" s="15"/>
      <c r="JR14" s="52"/>
      <c r="JS14" s="91"/>
      <c r="JT14" s="16"/>
      <c r="JU14" s="52"/>
      <c r="JV14" s="91">
        <v>89017</v>
      </c>
      <c r="JW14" s="15">
        <v>142803</v>
      </c>
      <c r="JX14" s="52">
        <f t="shared" ref="JX14:JX42" si="104">SUM(JW14/JV14)</f>
        <v>1.6042216655245627</v>
      </c>
      <c r="JY14" s="91">
        <v>20310</v>
      </c>
      <c r="JZ14" s="15">
        <v>17460</v>
      </c>
      <c r="KA14" s="52">
        <f t="shared" ref="KA14:KA42" si="105">SUM(JZ14/JY14)</f>
        <v>0.85967503692762182</v>
      </c>
      <c r="KB14" s="91">
        <v>33074</v>
      </c>
      <c r="KC14" s="15">
        <v>254860</v>
      </c>
      <c r="KD14" s="52">
        <f t="shared" ref="KD14:KD42" si="106">SUM(KC14/KB14)</f>
        <v>7.7057507407631372</v>
      </c>
      <c r="KE14" s="91">
        <f t="shared" ref="KE14" si="107">+JV14+JY14+KB14</f>
        <v>142401</v>
      </c>
      <c r="KF14" s="16">
        <f t="shared" ref="KF14" si="108">+JW14+JZ14+KC14</f>
        <v>415123</v>
      </c>
      <c r="KG14" s="52">
        <f t="shared" ref="KG14:KG42" si="109">SUM(KF14/KE14)</f>
        <v>2.9151691350482087</v>
      </c>
      <c r="KH14" s="91"/>
      <c r="KI14" s="15"/>
      <c r="KJ14" s="52"/>
      <c r="KK14" s="91"/>
      <c r="KL14" s="15"/>
      <c r="KM14" s="52"/>
      <c r="KN14" s="91"/>
      <c r="KO14" s="15"/>
      <c r="KP14" s="52"/>
      <c r="KQ14" s="91"/>
      <c r="KR14" s="15"/>
      <c r="KS14" s="52"/>
      <c r="KT14" s="91"/>
      <c r="KU14" s="15"/>
      <c r="KV14" s="52"/>
      <c r="KW14" s="91"/>
      <c r="KX14" s="15"/>
      <c r="KY14" s="52"/>
      <c r="KZ14" s="91"/>
      <c r="LA14" s="15"/>
      <c r="LB14" s="52"/>
      <c r="LC14" s="91"/>
      <c r="LD14" s="15"/>
      <c r="LE14" s="52"/>
      <c r="LF14" s="91"/>
      <c r="LG14" s="15"/>
      <c r="LH14" s="50"/>
      <c r="LI14" s="91"/>
      <c r="LJ14" s="16"/>
      <c r="LK14" s="52"/>
      <c r="LL14" s="249"/>
      <c r="LM14" s="15"/>
      <c r="LN14" s="52"/>
      <c r="LO14" s="91"/>
      <c r="LP14" s="15"/>
      <c r="LQ14" s="52"/>
      <c r="LR14" s="91"/>
      <c r="LS14" s="16"/>
      <c r="LT14" s="52"/>
      <c r="LU14" s="91"/>
      <c r="LV14" s="15"/>
      <c r="LW14" s="52"/>
      <c r="LX14" s="91">
        <f t="shared" si="61"/>
        <v>143867</v>
      </c>
      <c r="LY14" s="16">
        <f t="shared" si="62"/>
        <v>416709</v>
      </c>
      <c r="LZ14" s="52">
        <f t="shared" si="63"/>
        <v>2.8964877282490078</v>
      </c>
      <c r="MA14" s="91"/>
      <c r="MB14" s="15"/>
      <c r="MC14" s="52"/>
      <c r="MD14" s="91"/>
      <c r="ME14" s="15"/>
      <c r="MF14" s="52"/>
      <c r="MG14" s="91"/>
      <c r="MH14" s="15"/>
      <c r="MI14" s="52"/>
      <c r="MJ14" s="91"/>
      <c r="MK14" s="15"/>
      <c r="ML14" s="52"/>
      <c r="MM14" s="91"/>
      <c r="MN14" s="15"/>
      <c r="MO14" s="52"/>
      <c r="MP14" s="91"/>
      <c r="MQ14" s="15"/>
      <c r="MR14" s="52"/>
      <c r="MS14" s="91"/>
      <c r="MT14" s="15"/>
      <c r="MU14" s="52"/>
      <c r="MV14" s="91"/>
      <c r="MW14" s="15"/>
      <c r="MX14" s="52"/>
      <c r="MY14" s="91"/>
      <c r="MZ14" s="15"/>
      <c r="NA14" s="52"/>
      <c r="NB14" s="91"/>
      <c r="NC14" s="15"/>
      <c r="ND14" s="52"/>
      <c r="NE14" s="91"/>
      <c r="NF14" s="15"/>
      <c r="NG14" s="52"/>
      <c r="NH14" s="91"/>
      <c r="NI14" s="15"/>
      <c r="NJ14" s="52"/>
      <c r="NK14" s="91"/>
      <c r="NL14" s="15"/>
      <c r="NM14" s="52"/>
      <c r="NN14" s="91"/>
      <c r="NO14" s="15"/>
      <c r="NP14" s="52"/>
      <c r="NQ14" s="91"/>
      <c r="NR14" s="16"/>
      <c r="NS14" s="52"/>
      <c r="NT14" s="91"/>
      <c r="NU14" s="15"/>
      <c r="NV14" s="52"/>
      <c r="NW14" s="91"/>
      <c r="NX14" s="15"/>
      <c r="NY14" s="52"/>
      <c r="NZ14" s="91"/>
      <c r="OA14" s="15"/>
      <c r="OB14" s="52"/>
      <c r="OC14" s="91"/>
      <c r="OD14" s="15"/>
      <c r="OE14" s="52"/>
      <c r="OF14" s="91"/>
      <c r="OG14" s="15"/>
      <c r="OH14" s="52"/>
      <c r="OI14" s="91"/>
      <c r="OJ14" s="15"/>
      <c r="OK14" s="52"/>
      <c r="OL14" s="91"/>
      <c r="OM14" s="15"/>
      <c r="ON14" s="52"/>
      <c r="OO14" s="91"/>
      <c r="OP14" s="15"/>
      <c r="OQ14" s="52"/>
      <c r="OR14" s="91"/>
      <c r="OS14" s="15"/>
      <c r="OT14" s="52"/>
      <c r="OU14" s="91"/>
      <c r="OV14" s="15"/>
      <c r="OW14" s="52"/>
      <c r="OX14" s="91"/>
      <c r="OY14" s="16"/>
      <c r="OZ14" s="52"/>
      <c r="PA14" s="91"/>
      <c r="PB14" s="15"/>
      <c r="PC14" s="52"/>
      <c r="PD14" s="91"/>
      <c r="PE14" s="15"/>
      <c r="PF14" s="52"/>
      <c r="PG14" s="91"/>
      <c r="PH14" s="15"/>
      <c r="PI14" s="52"/>
      <c r="PJ14" s="91"/>
      <c r="PK14" s="15"/>
      <c r="PL14" s="52"/>
      <c r="PM14" s="91"/>
      <c r="PN14" s="15"/>
      <c r="PO14" s="52"/>
      <c r="PP14" s="91"/>
      <c r="PQ14" s="15"/>
      <c r="PR14" s="52"/>
      <c r="PS14" s="91"/>
      <c r="PT14" s="15"/>
      <c r="PU14" s="52"/>
      <c r="PV14" s="91"/>
      <c r="PW14" s="15"/>
      <c r="PX14" s="52"/>
      <c r="PY14" s="91"/>
      <c r="PZ14" s="15"/>
      <c r="QA14" s="52"/>
      <c r="QB14" s="91"/>
      <c r="QC14" s="15"/>
      <c r="QD14" s="52"/>
      <c r="QE14" s="91"/>
      <c r="QF14" s="15"/>
      <c r="QG14" s="52"/>
      <c r="QH14" s="91"/>
      <c r="QI14" s="15"/>
      <c r="QJ14" s="52"/>
      <c r="QK14" s="91"/>
      <c r="QL14" s="15"/>
      <c r="QM14" s="52"/>
      <c r="QN14" s="91"/>
      <c r="QO14" s="15"/>
      <c r="QP14" s="52"/>
      <c r="QQ14" s="91"/>
      <c r="QR14" s="15"/>
      <c r="QS14" s="52"/>
      <c r="QT14" s="91"/>
      <c r="QU14" s="15"/>
      <c r="QV14" s="52"/>
      <c r="QW14" s="91"/>
      <c r="QX14" s="15"/>
      <c r="QY14" s="52"/>
      <c r="QZ14" s="91"/>
      <c r="RA14" s="16"/>
      <c r="RB14" s="52"/>
      <c r="RC14" s="91"/>
      <c r="RD14" s="15"/>
      <c r="RE14" s="52"/>
      <c r="RF14" s="91">
        <f>100+3</f>
        <v>103</v>
      </c>
      <c r="RG14" s="15"/>
      <c r="RH14" s="52"/>
      <c r="RI14" s="91"/>
      <c r="RJ14" s="15"/>
      <c r="RK14" s="52"/>
      <c r="RL14" s="91"/>
      <c r="RM14" s="15"/>
      <c r="RN14" s="52"/>
      <c r="RO14" s="91">
        <f t="shared" si="35"/>
        <v>103</v>
      </c>
      <c r="RP14" s="15">
        <f t="shared" si="35"/>
        <v>0</v>
      </c>
      <c r="RQ14" s="52">
        <f t="shared" si="36"/>
        <v>0</v>
      </c>
      <c r="RR14" s="91">
        <f t="shared" si="68"/>
        <v>143970</v>
      </c>
      <c r="RS14" s="15">
        <f>+HF14+LY14+NR14+OY14+RA14+RG14</f>
        <v>417375</v>
      </c>
      <c r="RT14" s="52">
        <f t="shared" si="37"/>
        <v>2.8990414669722857</v>
      </c>
      <c r="RU14" s="91"/>
      <c r="RV14" s="15"/>
      <c r="RW14" s="52"/>
      <c r="RX14" s="91">
        <f t="shared" si="38"/>
        <v>143970</v>
      </c>
      <c r="RY14" s="15">
        <f t="shared" si="38"/>
        <v>417375</v>
      </c>
      <c r="RZ14" s="52">
        <f t="shared" si="39"/>
        <v>2.8990414669722857</v>
      </c>
      <c r="SA14" s="91">
        <f t="shared" si="40"/>
        <v>213801</v>
      </c>
      <c r="SB14" s="15">
        <f t="shared" si="40"/>
        <v>485421</v>
      </c>
      <c r="SC14" s="52">
        <f t="shared" si="69"/>
        <v>2.2704337210770764</v>
      </c>
      <c r="SD14" s="220"/>
    </row>
    <row r="15" spans="1:501" s="29" customFormat="1" ht="15.75">
      <c r="A15" s="22">
        <v>5</v>
      </c>
      <c r="B15" s="165" t="s">
        <v>35</v>
      </c>
      <c r="C15" s="27">
        <f>+C13+C14</f>
        <v>322204</v>
      </c>
      <c r="D15" s="23">
        <f>+D13+D14</f>
        <v>287698</v>
      </c>
      <c r="E15" s="189">
        <v>0.89290635746297375</v>
      </c>
      <c r="F15" s="27">
        <v>93517</v>
      </c>
      <c r="G15" s="25">
        <v>99963</v>
      </c>
      <c r="H15" s="24">
        <v>1.0689286439898629</v>
      </c>
      <c r="I15" s="27">
        <f t="shared" si="70"/>
        <v>415721</v>
      </c>
      <c r="J15" s="25">
        <f t="shared" si="0"/>
        <v>387661</v>
      </c>
      <c r="K15" s="28">
        <f t="shared" si="41"/>
        <v>0.93250280837388533</v>
      </c>
      <c r="L15" s="27">
        <f>SUM(L13:L14)</f>
        <v>112129</v>
      </c>
      <c r="M15" s="25">
        <f>SUM(M13:M14)</f>
        <v>91500</v>
      </c>
      <c r="N15" s="209">
        <f t="shared" si="1"/>
        <v>0.81602440046731894</v>
      </c>
      <c r="O15" s="27">
        <f>SUM(O13:O14)</f>
        <v>60438</v>
      </c>
      <c r="P15" s="25">
        <f>SUM(P13:P14)</f>
        <v>54736</v>
      </c>
      <c r="Q15" s="209">
        <f>SUM(P15/O15)</f>
        <v>0.90565538237532683</v>
      </c>
      <c r="R15" s="27">
        <f>SUM(R13:R14)</f>
        <v>85215</v>
      </c>
      <c r="S15" s="25">
        <f>SUM(S13:S14)</f>
        <v>98579</v>
      </c>
      <c r="T15" s="209">
        <f>SUM(S15/R15)</f>
        <v>1.1568268497330283</v>
      </c>
      <c r="U15" s="27">
        <f>SUM(U13:U14)</f>
        <v>257782</v>
      </c>
      <c r="V15" s="25">
        <f>SUM(V13:V14)</f>
        <v>244815</v>
      </c>
      <c r="W15" s="209">
        <f>SUM(V15/U15)</f>
        <v>0.94969780667385617</v>
      </c>
      <c r="X15" s="27">
        <f>SUM(X13:X14)</f>
        <v>33752</v>
      </c>
      <c r="Y15" s="25">
        <f>SUM(Y13:Y14)</f>
        <v>35146</v>
      </c>
      <c r="Z15" s="209">
        <f t="shared" si="3"/>
        <v>1.0413012562218535</v>
      </c>
      <c r="AA15" s="27">
        <f>SUM(AA13:AA14)</f>
        <v>26248</v>
      </c>
      <c r="AB15" s="25">
        <f>SUM(AB13:AB14)</f>
        <v>27197</v>
      </c>
      <c r="AC15" s="209">
        <f t="shared" si="4"/>
        <v>1.0361551356293812</v>
      </c>
      <c r="AD15" s="27">
        <f>SUM(AD13:AD14)</f>
        <v>12108</v>
      </c>
      <c r="AE15" s="25">
        <f>SUM(AE13:AE14)</f>
        <v>12533</v>
      </c>
      <c r="AF15" s="209">
        <f t="shared" si="5"/>
        <v>1.0351007598282127</v>
      </c>
      <c r="AG15" s="27">
        <f>SUM(AG13:AG14)</f>
        <v>17475</v>
      </c>
      <c r="AH15" s="25">
        <f>SUM(AH13:AH14)</f>
        <v>19679</v>
      </c>
      <c r="AI15" s="209">
        <f t="shared" si="6"/>
        <v>1.1261230329041487</v>
      </c>
      <c r="AJ15" s="27">
        <f>SUM(AJ13:AJ14)</f>
        <v>34341</v>
      </c>
      <c r="AK15" s="25">
        <f>SUM(AK13:AK14)</f>
        <v>36329</v>
      </c>
      <c r="AL15" s="209">
        <f t="shared" si="7"/>
        <v>1.0578899857313415</v>
      </c>
      <c r="AM15" s="27">
        <f>SUM(AM13:AM14)</f>
        <v>18049</v>
      </c>
      <c r="AN15" s="25">
        <f>SUM(AN13:AN14)</f>
        <v>19703</v>
      </c>
      <c r="AO15" s="209">
        <f t="shared" si="8"/>
        <v>1.0916394260069811</v>
      </c>
      <c r="AP15" s="27">
        <f>SUM(AP13:AP14)</f>
        <v>26000</v>
      </c>
      <c r="AQ15" s="25">
        <f>SUM(AQ13:AQ14)</f>
        <v>28515</v>
      </c>
      <c r="AR15" s="209">
        <f t="shared" si="9"/>
        <v>1.0967307692307693</v>
      </c>
      <c r="AS15" s="27">
        <f t="shared" si="42"/>
        <v>167973</v>
      </c>
      <c r="AT15" s="25">
        <f t="shared" si="10"/>
        <v>179102</v>
      </c>
      <c r="AU15" s="209">
        <f t="shared" si="11"/>
        <v>1.0662546956951415</v>
      </c>
      <c r="AV15" s="27">
        <f>SUM(AV13:AV14)</f>
        <v>9103</v>
      </c>
      <c r="AW15" s="25">
        <f>SUM(AW13:AW14)</f>
        <v>9279</v>
      </c>
      <c r="AX15" s="209">
        <f>SUM(AW15/AV15)</f>
        <v>1.0193342854004175</v>
      </c>
      <c r="AY15" s="27">
        <f>SUM(AY13:AY14)</f>
        <v>12557</v>
      </c>
      <c r="AZ15" s="25">
        <v>0</v>
      </c>
      <c r="BA15" s="209">
        <f>SUM(AZ15/AY15)</f>
        <v>0</v>
      </c>
      <c r="BB15" s="27">
        <f>SUM(BB13:BB14)</f>
        <v>6718</v>
      </c>
      <c r="BC15" s="25">
        <f>SUM(BC13:BC14)</f>
        <v>6804</v>
      </c>
      <c r="BD15" s="209">
        <f>SUM(BC15/BB15)</f>
        <v>1.0128014289967253</v>
      </c>
      <c r="BE15" s="27">
        <f t="shared" si="12"/>
        <v>454133</v>
      </c>
      <c r="BF15" s="25">
        <f t="shared" si="12"/>
        <v>440000</v>
      </c>
      <c r="BG15" s="209">
        <f t="shared" si="13"/>
        <v>0.96887916095064663</v>
      </c>
      <c r="BH15" s="27">
        <f>SUM(BH13:BH14)</f>
        <v>4273</v>
      </c>
      <c r="BI15" s="25">
        <f>SUM(BI13:BI14)</f>
        <v>4344</v>
      </c>
      <c r="BJ15" s="209">
        <f>SUM(BI15/BH15)</f>
        <v>1.0166159606833607</v>
      </c>
      <c r="BK15" s="27">
        <f>SUM(BK13:BK14)</f>
        <v>24585</v>
      </c>
      <c r="BL15" s="25">
        <f>SUM(BL13:BL14)</f>
        <v>24879</v>
      </c>
      <c r="BM15" s="209">
        <f>SUM(BL15/BK15)</f>
        <v>1.0119585112873704</v>
      </c>
      <c r="BN15" s="27">
        <f t="shared" si="14"/>
        <v>28858</v>
      </c>
      <c r="BO15" s="25">
        <f t="shared" si="14"/>
        <v>29223</v>
      </c>
      <c r="BP15" s="209">
        <f>SUM(BO15/BN15)</f>
        <v>1.0126481391641833</v>
      </c>
      <c r="BQ15" s="27">
        <f t="shared" si="15"/>
        <v>482991</v>
      </c>
      <c r="BR15" s="25">
        <f t="shared" si="15"/>
        <v>469223</v>
      </c>
      <c r="BS15" s="209">
        <f t="shared" si="16"/>
        <v>0.97149429285431821</v>
      </c>
      <c r="BT15" s="27">
        <f>SUM(BT13:BT14)</f>
        <v>325955</v>
      </c>
      <c r="BU15" s="25">
        <f>SUM(BU13:BU14)</f>
        <v>101530</v>
      </c>
      <c r="BV15" s="28">
        <f t="shared" si="17"/>
        <v>0.31148471414765844</v>
      </c>
      <c r="BW15" s="27">
        <f>SUM(BW13:BW14)</f>
        <v>1224667</v>
      </c>
      <c r="BX15" s="25">
        <f>SUM(BX13:BX14)</f>
        <v>958414</v>
      </c>
      <c r="BY15" s="28">
        <f t="shared" si="19"/>
        <v>0.78259151263159699</v>
      </c>
      <c r="BZ15" s="27">
        <v>463094</v>
      </c>
      <c r="CA15" s="25">
        <f>SUM(CA13:CA14)</f>
        <v>498831</v>
      </c>
      <c r="CB15" s="28">
        <f t="shared" si="20"/>
        <v>1.0771700777811848</v>
      </c>
      <c r="CC15" s="27">
        <f>SUM(CC13:CC14)</f>
        <v>283</v>
      </c>
      <c r="CD15" s="25">
        <f>SUM(CD13:CD14)</f>
        <v>285</v>
      </c>
      <c r="CE15" s="28">
        <f t="shared" si="21"/>
        <v>1.0070671378091873</v>
      </c>
      <c r="CF15" s="27">
        <f>SUM(CF13:CF14)</f>
        <v>139170</v>
      </c>
      <c r="CG15" s="25">
        <f>SUM(CG13:CG14)</f>
        <v>159100</v>
      </c>
      <c r="CH15" s="28">
        <f t="shared" si="71"/>
        <v>1.1432061507508802</v>
      </c>
      <c r="CI15" s="27">
        <f>SUM(CI13:CI14)</f>
        <v>0</v>
      </c>
      <c r="CJ15" s="25">
        <f>SUM(CJ13:CJ14)</f>
        <v>0</v>
      </c>
      <c r="CK15" s="28">
        <v>0</v>
      </c>
      <c r="CL15" s="27">
        <f>SUM(CL13:CL14)</f>
        <v>602547</v>
      </c>
      <c r="CM15" s="25">
        <f>SUM(CM13:CM14)</f>
        <v>658216</v>
      </c>
      <c r="CN15" s="28">
        <f t="shared" si="22"/>
        <v>1.0923894733522863</v>
      </c>
      <c r="CO15" s="27">
        <f>SUM(CO13:CO14)</f>
        <v>98000</v>
      </c>
      <c r="CP15" s="25">
        <f>SUM(CP13:CP14)</f>
        <v>114256</v>
      </c>
      <c r="CQ15" s="28">
        <f t="shared" si="72"/>
        <v>1.1658775510204082</v>
      </c>
      <c r="CR15" s="27">
        <f>SUM(CR13:CR14)</f>
        <v>23900</v>
      </c>
      <c r="CS15" s="25">
        <f>SUM(CS13:CS14)</f>
        <v>13219</v>
      </c>
      <c r="CT15" s="28">
        <f t="shared" si="73"/>
        <v>0.5530962343096234</v>
      </c>
      <c r="CU15" s="27">
        <f>SUM(CU13:CU14)</f>
        <v>142000</v>
      </c>
      <c r="CV15" s="25">
        <f>SUM(CV13:CV14)</f>
        <v>157293</v>
      </c>
      <c r="CW15" s="28">
        <f t="shared" si="74"/>
        <v>1.1076971830985916</v>
      </c>
      <c r="CX15" s="27">
        <f>SUM(CX13:CX14)</f>
        <v>19750</v>
      </c>
      <c r="CY15" s="25">
        <f>SUM(CY13:CY14)</f>
        <v>19049</v>
      </c>
      <c r="CZ15" s="28">
        <f t="shared" si="75"/>
        <v>0.96450632911392409</v>
      </c>
      <c r="DA15" s="27">
        <f>SUM(DA13:DA14)</f>
        <v>3125</v>
      </c>
      <c r="DB15" s="25">
        <f>SUM(DB13:DB14)</f>
        <v>3175</v>
      </c>
      <c r="DC15" s="28">
        <f t="shared" si="76"/>
        <v>1.016</v>
      </c>
      <c r="DD15" s="27">
        <f>SUM(DD13:DD14)</f>
        <v>32330</v>
      </c>
      <c r="DE15" s="25">
        <f>SUM(DE13:DE14)</f>
        <v>27075</v>
      </c>
      <c r="DF15" s="28">
        <f t="shared" si="77"/>
        <v>0.83745746984225178</v>
      </c>
      <c r="DG15" s="27">
        <f>SUM(DG13:DG14)</f>
        <v>26800</v>
      </c>
      <c r="DH15" s="25">
        <f>SUM(DH13:DH14)</f>
        <v>28975</v>
      </c>
      <c r="DI15" s="28">
        <f t="shared" si="78"/>
        <v>1.0811567164179106</v>
      </c>
      <c r="DJ15" s="27">
        <f>SUM(DJ13:DJ14)</f>
        <v>345905</v>
      </c>
      <c r="DK15" s="25">
        <f>SUM(DK13:DK14)</f>
        <v>363042</v>
      </c>
      <c r="DL15" s="28">
        <f t="shared" si="23"/>
        <v>1.0495425044448621</v>
      </c>
      <c r="DM15" s="27">
        <f>SUM(DM13:DM14)</f>
        <v>358370</v>
      </c>
      <c r="DN15" s="25">
        <f>SUM(DN13:DN14)</f>
        <v>282407</v>
      </c>
      <c r="DO15" s="28">
        <f t="shared" si="79"/>
        <v>0.78803192231492591</v>
      </c>
      <c r="DP15" s="27">
        <f>SUM(DP13:DP14)</f>
        <v>0</v>
      </c>
      <c r="DQ15" s="25">
        <f>SUM(DQ13:DQ14)</f>
        <v>0</v>
      </c>
      <c r="DR15" s="28">
        <v>0</v>
      </c>
      <c r="DS15" s="27">
        <f>SUM(DS13:DS14)</f>
        <v>0</v>
      </c>
      <c r="DT15" s="25">
        <f>SUM(DT13:DT14)</f>
        <v>0</v>
      </c>
      <c r="DU15" s="28">
        <v>0</v>
      </c>
      <c r="DV15" s="27">
        <f>SUM(DV13:DV14)</f>
        <v>358370</v>
      </c>
      <c r="DW15" s="25">
        <f>SUM(DW13:DW14)</f>
        <v>282407</v>
      </c>
      <c r="DX15" s="28">
        <f t="shared" si="81"/>
        <v>0.78803192231492591</v>
      </c>
      <c r="DY15" s="27">
        <f>SUM(DY13:DY14)</f>
        <v>238470</v>
      </c>
      <c r="DZ15" s="25">
        <f>SUM(DZ13:DZ14)</f>
        <v>161570</v>
      </c>
      <c r="EA15" s="28">
        <f t="shared" si="82"/>
        <v>0.67752757160229793</v>
      </c>
      <c r="EB15" s="27">
        <f>SUM(EB13:EB14)</f>
        <v>45550</v>
      </c>
      <c r="EC15" s="25">
        <f>SUM(EC13:EC14)</f>
        <v>70538</v>
      </c>
      <c r="ED15" s="28">
        <f t="shared" si="83"/>
        <v>1.5485839736553237</v>
      </c>
      <c r="EE15" s="27">
        <f>SUM(EE13:EE14)</f>
        <v>107940</v>
      </c>
      <c r="EF15" s="25">
        <f>SUM(EF13:EF14)</f>
        <v>98000</v>
      </c>
      <c r="EG15" s="28">
        <f t="shared" si="84"/>
        <v>0.90791180285343709</v>
      </c>
      <c r="EH15" s="27">
        <f>SUM(EH13:EH14)</f>
        <v>0</v>
      </c>
      <c r="EI15" s="25">
        <f>SUM(EI13:EI14)</f>
        <v>70388</v>
      </c>
      <c r="EJ15" s="28">
        <v>0</v>
      </c>
      <c r="EK15" s="27">
        <f>SUM(EK13:EK14)</f>
        <v>391960</v>
      </c>
      <c r="EL15" s="25">
        <f>SUM(EL13:EL14)</f>
        <v>400496</v>
      </c>
      <c r="EM15" s="28">
        <f t="shared" si="87"/>
        <v>1.0217777324216757</v>
      </c>
      <c r="EN15" s="27">
        <f>SUM(EN13:EN14)</f>
        <v>0</v>
      </c>
      <c r="EO15" s="25">
        <f>SUM(EO13:EO14)</f>
        <v>0</v>
      </c>
      <c r="EP15" s="28">
        <v>0</v>
      </c>
      <c r="EQ15" s="27">
        <f>SUM(EQ13:EQ14)</f>
        <v>0</v>
      </c>
      <c r="ER15" s="25">
        <f>SUM(ER13:ER14)</f>
        <v>0</v>
      </c>
      <c r="ES15" s="28">
        <v>0</v>
      </c>
      <c r="ET15" s="27">
        <f>SUM(ET13:ET14)</f>
        <v>0</v>
      </c>
      <c r="EU15" s="25">
        <f>SUM(EU13:EU14)</f>
        <v>0</v>
      </c>
      <c r="EV15" s="28">
        <v>0</v>
      </c>
      <c r="EW15" s="27">
        <f>SUM(EW13:EW14)</f>
        <v>1600</v>
      </c>
      <c r="EX15" s="25">
        <f>SUM(EX13:EX14)</f>
        <v>2000</v>
      </c>
      <c r="EY15" s="28">
        <f t="shared" si="88"/>
        <v>1.25</v>
      </c>
      <c r="EZ15" s="27">
        <f>SUM(EZ13:EZ14)</f>
        <v>0</v>
      </c>
      <c r="FA15" s="25">
        <f>SUM(FA13:FA14)</f>
        <v>0</v>
      </c>
      <c r="FB15" s="28">
        <v>0</v>
      </c>
      <c r="FC15" s="27">
        <f>SUM(FC13:FC14)</f>
        <v>12600</v>
      </c>
      <c r="FD15" s="25">
        <f>SUM(FD13:FD14)</f>
        <v>24483</v>
      </c>
      <c r="FE15" s="28">
        <f t="shared" si="47"/>
        <v>1.943095238095238</v>
      </c>
      <c r="FF15" s="27">
        <f>SUM(FF13:FF14)</f>
        <v>0</v>
      </c>
      <c r="FG15" s="25">
        <f>SUM(FG13:FG14)</f>
        <v>30000</v>
      </c>
      <c r="FH15" s="28">
        <v>0</v>
      </c>
      <c r="FI15" s="27">
        <f>SUM(FI13:FI14)</f>
        <v>14200</v>
      </c>
      <c r="FJ15" s="25">
        <f>SUM(FJ13:FJ14)</f>
        <v>56483</v>
      </c>
      <c r="FK15" s="28">
        <f t="shared" si="50"/>
        <v>3.9776760563380282</v>
      </c>
      <c r="FL15" s="27">
        <f>SUM(FL13:FL14)</f>
        <v>75540</v>
      </c>
      <c r="FM15" s="25">
        <f>SUM(FM13:FM14)</f>
        <v>99779</v>
      </c>
      <c r="FN15" s="28">
        <f t="shared" si="89"/>
        <v>1.3208763568970081</v>
      </c>
      <c r="FO15" s="27">
        <f>SUM(FO13:FO14)</f>
        <v>25980</v>
      </c>
      <c r="FP15" s="25">
        <f>SUM(FP13:FP14)</f>
        <v>37576</v>
      </c>
      <c r="FQ15" s="28">
        <f t="shared" si="90"/>
        <v>1.4463433410315627</v>
      </c>
      <c r="FR15" s="27">
        <f>SUM(FR13:FR14)</f>
        <v>0</v>
      </c>
      <c r="FS15" s="25">
        <f>SUM(FS13:FS14)</f>
        <v>36143</v>
      </c>
      <c r="FT15" s="28">
        <v>0</v>
      </c>
      <c r="FU15" s="27">
        <f>SUM(FU13:FU14)</f>
        <v>0</v>
      </c>
      <c r="FV15" s="25">
        <f>SUM(FV13:FV14)</f>
        <v>10000</v>
      </c>
      <c r="FW15" s="28">
        <v>0</v>
      </c>
      <c r="FX15" s="27">
        <f>SUM(FX13:FX14)</f>
        <v>0</v>
      </c>
      <c r="FY15" s="25">
        <f>SUM(FY13:FY14)</f>
        <v>64899</v>
      </c>
      <c r="FZ15" s="28">
        <v>0</v>
      </c>
      <c r="GA15" s="27">
        <f>SUM(GA13:GA14)</f>
        <v>0</v>
      </c>
      <c r="GB15" s="25">
        <f>SUM(GB13:GB14)</f>
        <v>52701</v>
      </c>
      <c r="GC15" s="28">
        <v>0</v>
      </c>
      <c r="GD15" s="27">
        <f>SUM(GD13:GD14)</f>
        <v>101520</v>
      </c>
      <c r="GE15" s="25">
        <f>SUM(GE13:GE14)</f>
        <v>301098</v>
      </c>
      <c r="GF15" s="28">
        <f t="shared" si="24"/>
        <v>2.9658983451536645</v>
      </c>
      <c r="GG15" s="27">
        <f>SUM(GG13:GG14)</f>
        <v>1434</v>
      </c>
      <c r="GH15" s="25">
        <f>SUM(GH13:GH14)</f>
        <v>1434</v>
      </c>
      <c r="GI15" s="28">
        <f t="shared" si="25"/>
        <v>1</v>
      </c>
      <c r="GJ15" s="27">
        <f>SUM(GJ13:GJ14)</f>
        <v>2934</v>
      </c>
      <c r="GK15" s="25">
        <f>SUM(GK13:GK14)</f>
        <v>2922</v>
      </c>
      <c r="GL15" s="28">
        <f t="shared" si="26"/>
        <v>0.99591002044989774</v>
      </c>
      <c r="GM15" s="27">
        <f>SUM(GM13:GM14)</f>
        <v>1300</v>
      </c>
      <c r="GN15" s="25">
        <f>SUM(GN13:GN14)</f>
        <v>1536</v>
      </c>
      <c r="GO15" s="28">
        <f t="shared" si="91"/>
        <v>1.1815384615384616</v>
      </c>
      <c r="GP15" s="27">
        <f>SUM(GP13:GP14)</f>
        <v>422</v>
      </c>
      <c r="GQ15" s="25">
        <f>SUM(GQ13:GQ14)</f>
        <v>400</v>
      </c>
      <c r="GR15" s="28">
        <f t="shared" si="27"/>
        <v>0.94786729857819907</v>
      </c>
      <c r="GS15" s="27">
        <f>SUM(GS13:GS14)</f>
        <v>6090</v>
      </c>
      <c r="GT15" s="25">
        <f>SUM(GT13:GT14)</f>
        <v>6292</v>
      </c>
      <c r="GU15" s="28">
        <f t="shared" si="28"/>
        <v>1.0331691297208538</v>
      </c>
      <c r="GV15" s="27">
        <f>SUM(GV13:GV14)</f>
        <v>70945</v>
      </c>
      <c r="GW15" s="25">
        <f>SUM(GW13:GW14)</f>
        <v>66633</v>
      </c>
      <c r="GX15" s="28">
        <f t="shared" si="92"/>
        <v>0.93922052294030589</v>
      </c>
      <c r="GY15" s="27">
        <f>SUM(GY13:GY14)</f>
        <v>280400</v>
      </c>
      <c r="GZ15" s="25">
        <f>SUM(GZ13:GZ14)</f>
        <v>338475</v>
      </c>
      <c r="HA15" s="28">
        <f t="shared" si="93"/>
        <v>1.2071148359486448</v>
      </c>
      <c r="HB15" s="27">
        <f>SUM(HB13:HB14)</f>
        <v>351345</v>
      </c>
      <c r="HC15" s="25">
        <f>SUM(HC13:HC14)</f>
        <v>405108</v>
      </c>
      <c r="HD15" s="28">
        <f t="shared" si="96"/>
        <v>1.1530205353712164</v>
      </c>
      <c r="HE15" s="27">
        <f t="shared" si="55"/>
        <v>1612990</v>
      </c>
      <c r="HF15" s="25">
        <f t="shared" si="56"/>
        <v>1814926</v>
      </c>
      <c r="HG15" s="28">
        <f t="shared" si="29"/>
        <v>1.1251935845851493</v>
      </c>
      <c r="HH15" s="27">
        <f>SUM(HH13:HH14)</f>
        <v>0</v>
      </c>
      <c r="HI15" s="25">
        <f>SUM(HI13:HI14)</f>
        <v>0</v>
      </c>
      <c r="HJ15" s="28">
        <v>0</v>
      </c>
      <c r="HK15" s="27">
        <f>SUM(HK13:HK14)</f>
        <v>1466</v>
      </c>
      <c r="HL15" s="25">
        <f>SUM(HL13:HL14)</f>
        <v>1586</v>
      </c>
      <c r="HM15" s="28">
        <f t="shared" si="57"/>
        <v>1.0818553888130968</v>
      </c>
      <c r="HN15" s="27">
        <f>SUM(HN13:HN14)</f>
        <v>0</v>
      </c>
      <c r="HO15" s="25">
        <f>SUM(HO13:HO14)</f>
        <v>0</v>
      </c>
      <c r="HP15" s="28">
        <v>0</v>
      </c>
      <c r="HQ15" s="27">
        <f>SUM(HQ13:HQ14)</f>
        <v>0</v>
      </c>
      <c r="HR15" s="25">
        <f>SUM(HR13:HR14)</f>
        <v>0</v>
      </c>
      <c r="HS15" s="28">
        <v>0</v>
      </c>
      <c r="HT15" s="27">
        <f>SUM(HT13:HT14)</f>
        <v>1466</v>
      </c>
      <c r="HU15" s="25">
        <f>SUM(HU13:HU14)</f>
        <v>1586</v>
      </c>
      <c r="HV15" s="28">
        <f t="shared" si="60"/>
        <v>1.0818553888130968</v>
      </c>
      <c r="HW15" s="27">
        <f>SUM(HW13:HW14)</f>
        <v>0</v>
      </c>
      <c r="HX15" s="25">
        <f>SUM(HX13:HX14)</f>
        <v>0</v>
      </c>
      <c r="HY15" s="28">
        <v>0</v>
      </c>
      <c r="HZ15" s="27">
        <f>SUM(HZ13:HZ14)</f>
        <v>0</v>
      </c>
      <c r="IA15" s="25">
        <f>SUM(IA13:IA14)</f>
        <v>0</v>
      </c>
      <c r="IB15" s="28">
        <v>0</v>
      </c>
      <c r="IC15" s="27">
        <f>SUM(IC13:IC14)</f>
        <v>0</v>
      </c>
      <c r="ID15" s="25">
        <f>SUM(ID13:ID14)</f>
        <v>0</v>
      </c>
      <c r="IE15" s="28">
        <v>0</v>
      </c>
      <c r="IF15" s="27">
        <f>SUM(IF13:IF14)</f>
        <v>0</v>
      </c>
      <c r="IG15" s="25">
        <f>SUM(IG13:IG14)</f>
        <v>0</v>
      </c>
      <c r="IH15" s="28">
        <v>0</v>
      </c>
      <c r="II15" s="27">
        <f>SUM(II13:II14)</f>
        <v>0</v>
      </c>
      <c r="IJ15" s="25">
        <f>SUM(IJ13:IJ14)</f>
        <v>0</v>
      </c>
      <c r="IK15" s="28">
        <v>0</v>
      </c>
      <c r="IL15" s="27">
        <f>SUM(IL13:IL14)</f>
        <v>0</v>
      </c>
      <c r="IM15" s="25">
        <f>SUM(IM13:IM14)</f>
        <v>0</v>
      </c>
      <c r="IN15" s="28">
        <v>0</v>
      </c>
      <c r="IO15" s="27">
        <f>SUM(IO13:IO14)</f>
        <v>0</v>
      </c>
      <c r="IP15" s="25">
        <f>SUM(IP13:IP14)</f>
        <v>0</v>
      </c>
      <c r="IQ15" s="28">
        <v>0</v>
      </c>
      <c r="IR15" s="27">
        <f>SUM(IR13:IR14)</f>
        <v>0</v>
      </c>
      <c r="IS15" s="25">
        <f>SUM(IS13:IS14)</f>
        <v>0</v>
      </c>
      <c r="IT15" s="28">
        <v>0</v>
      </c>
      <c r="IU15" s="27">
        <f>SUM(IU13:IU14)</f>
        <v>0</v>
      </c>
      <c r="IV15" s="25">
        <f>SUM(IV13:IV14)</f>
        <v>0</v>
      </c>
      <c r="IW15" s="28">
        <v>0</v>
      </c>
      <c r="IX15" s="27">
        <f>SUM(IX13:IX14)</f>
        <v>0</v>
      </c>
      <c r="IY15" s="25">
        <f>SUM(IY13:IY14)</f>
        <v>0</v>
      </c>
      <c r="IZ15" s="28">
        <v>0</v>
      </c>
      <c r="JA15" s="27">
        <f>SUM(JA13:JA14)</f>
        <v>0</v>
      </c>
      <c r="JB15" s="25">
        <f>SUM(JB13:JB14)</f>
        <v>0</v>
      </c>
      <c r="JC15" s="28">
        <v>0</v>
      </c>
      <c r="JD15" s="27">
        <f>SUM(JD13:JD14)</f>
        <v>0</v>
      </c>
      <c r="JE15" s="25">
        <f>SUM(JE13:JE14)</f>
        <v>0</v>
      </c>
      <c r="JF15" s="28">
        <v>0</v>
      </c>
      <c r="JG15" s="27">
        <f>SUM(JG13:JG14)</f>
        <v>0</v>
      </c>
      <c r="JH15" s="25">
        <f>SUM(JH13:JH14)</f>
        <v>0</v>
      </c>
      <c r="JI15" s="28">
        <v>0</v>
      </c>
      <c r="JJ15" s="27">
        <f>SUM(JJ13:JJ14)</f>
        <v>0</v>
      </c>
      <c r="JK15" s="25">
        <f>SUM(JK13:JK14)</f>
        <v>0</v>
      </c>
      <c r="JL15" s="28">
        <v>0</v>
      </c>
      <c r="JM15" s="27">
        <f>SUM(JM13:JM14)</f>
        <v>0</v>
      </c>
      <c r="JN15" s="25">
        <f>SUM(JN13:JN14)</f>
        <v>0</v>
      </c>
      <c r="JO15" s="28">
        <v>0</v>
      </c>
      <c r="JP15" s="27">
        <f>SUM(JP13:JP14)</f>
        <v>0</v>
      </c>
      <c r="JQ15" s="25">
        <f>SUM(JQ13:JQ14)</f>
        <v>0</v>
      </c>
      <c r="JR15" s="28">
        <v>0</v>
      </c>
      <c r="JS15" s="27">
        <f>SUM(JS13:JS14)</f>
        <v>0</v>
      </c>
      <c r="JT15" s="25">
        <f>SUM(JT13:JT14)</f>
        <v>0</v>
      </c>
      <c r="JU15" s="28">
        <v>0</v>
      </c>
      <c r="JV15" s="27">
        <f>SUM(JV13:JV14)</f>
        <v>89017</v>
      </c>
      <c r="JW15" s="25">
        <f>SUM(JW13:JW14)</f>
        <v>142803</v>
      </c>
      <c r="JX15" s="28">
        <f t="shared" si="104"/>
        <v>1.6042216655245627</v>
      </c>
      <c r="JY15" s="27">
        <f>SUM(JY13:JY14)</f>
        <v>20310</v>
      </c>
      <c r="JZ15" s="25">
        <f>SUM(JZ13:JZ14)</f>
        <v>17460</v>
      </c>
      <c r="KA15" s="28">
        <f t="shared" si="105"/>
        <v>0.85967503692762182</v>
      </c>
      <c r="KB15" s="27">
        <f>SUM(KB13:KB14)</f>
        <v>33074</v>
      </c>
      <c r="KC15" s="25">
        <f>SUM(KC13:KC14)</f>
        <v>254860</v>
      </c>
      <c r="KD15" s="28">
        <f t="shared" si="106"/>
        <v>7.7057507407631372</v>
      </c>
      <c r="KE15" s="27">
        <f>SUM(KE13:KE14)</f>
        <v>142401</v>
      </c>
      <c r="KF15" s="25">
        <f>SUM(KF13:KF14)</f>
        <v>415123</v>
      </c>
      <c r="KG15" s="28">
        <f t="shared" si="109"/>
        <v>2.9151691350482087</v>
      </c>
      <c r="KH15" s="27">
        <f>SUM(KH13:KH14)</f>
        <v>210</v>
      </c>
      <c r="KI15" s="25">
        <f>SUM(KI13:KI14)</f>
        <v>0</v>
      </c>
      <c r="KJ15" s="28">
        <v>0</v>
      </c>
      <c r="KK15" s="27">
        <f>SUM(KK13:KK14)</f>
        <v>210</v>
      </c>
      <c r="KL15" s="25">
        <f>SUM(KL13:KL14)</f>
        <v>0</v>
      </c>
      <c r="KM15" s="28">
        <v>0</v>
      </c>
      <c r="KN15" s="27">
        <f>SUM(KN13:KN14)</f>
        <v>210</v>
      </c>
      <c r="KO15" s="25">
        <f>SUM(KO13:KO14)</f>
        <v>0</v>
      </c>
      <c r="KP15" s="28">
        <v>0</v>
      </c>
      <c r="KQ15" s="27">
        <f>SUM(KQ13:KQ14)</f>
        <v>209</v>
      </c>
      <c r="KR15" s="25">
        <f>SUM(KR13:KR14)</f>
        <v>0</v>
      </c>
      <c r="KS15" s="28">
        <v>0</v>
      </c>
      <c r="KT15" s="27">
        <f>SUM(KT13:KT14)</f>
        <v>209</v>
      </c>
      <c r="KU15" s="25">
        <f>SUM(KU13:KU14)</f>
        <v>0</v>
      </c>
      <c r="KV15" s="28">
        <v>0</v>
      </c>
      <c r="KW15" s="27">
        <f>SUM(KW13:KW14)</f>
        <v>209</v>
      </c>
      <c r="KX15" s="25">
        <f>SUM(KX13:KX14)</f>
        <v>0</v>
      </c>
      <c r="KY15" s="28">
        <v>0</v>
      </c>
      <c r="KZ15" s="27">
        <f>SUM(KZ13:KZ14)</f>
        <v>210</v>
      </c>
      <c r="LA15" s="25">
        <f>SUM(LA13:LA14)</f>
        <v>0</v>
      </c>
      <c r="LB15" s="28">
        <v>0</v>
      </c>
      <c r="LC15" s="27">
        <f>SUM(LC13:LC14)</f>
        <v>209</v>
      </c>
      <c r="LD15" s="25">
        <f>SUM(LD13:LD14)</f>
        <v>0</v>
      </c>
      <c r="LE15" s="28">
        <v>0</v>
      </c>
      <c r="LF15" s="27">
        <f>SUM(LF13:LF14)</f>
        <v>210</v>
      </c>
      <c r="LG15" s="25">
        <f>SUM(LG13:LG14)</f>
        <v>0</v>
      </c>
      <c r="LH15" s="26">
        <v>0</v>
      </c>
      <c r="LI15" s="91">
        <f>SUM(LI13:LI14)</f>
        <v>1886</v>
      </c>
      <c r="LJ15" s="15">
        <f>SUM(LJ13:LJ14)</f>
        <v>0</v>
      </c>
      <c r="LK15" s="52">
        <f t="shared" si="98"/>
        <v>0</v>
      </c>
      <c r="LL15" s="250">
        <f>SUM(LL13:LL14)</f>
        <v>0</v>
      </c>
      <c r="LM15" s="25">
        <f>SUM(LM13:LM14)</f>
        <v>0</v>
      </c>
      <c r="LN15" s="28">
        <v>0</v>
      </c>
      <c r="LO15" s="27">
        <f>SUM(LO13:LO14)</f>
        <v>0</v>
      </c>
      <c r="LP15" s="25">
        <f>SUM(LP13:LP14)</f>
        <v>0</v>
      </c>
      <c r="LQ15" s="28">
        <v>0</v>
      </c>
      <c r="LR15" s="27">
        <f>SUM(LR13:LR14)</f>
        <v>0</v>
      </c>
      <c r="LS15" s="25">
        <f>SUM(LS13:LS14)</f>
        <v>0</v>
      </c>
      <c r="LT15" s="28">
        <v>0</v>
      </c>
      <c r="LU15" s="27">
        <f>SUM(LU13:LU14)</f>
        <v>0</v>
      </c>
      <c r="LV15" s="25">
        <f>SUM(LV13:LV14)</f>
        <v>0</v>
      </c>
      <c r="LW15" s="28">
        <v>0</v>
      </c>
      <c r="LX15" s="27">
        <f t="shared" si="61"/>
        <v>145753</v>
      </c>
      <c r="LY15" s="25">
        <f>SUM(LY13:LY14)</f>
        <v>416709</v>
      </c>
      <c r="LZ15" s="28">
        <f t="shared" si="63"/>
        <v>2.8590080478617934</v>
      </c>
      <c r="MA15" s="27">
        <f>SUM(MA13:MA14)</f>
        <v>0</v>
      </c>
      <c r="MB15" s="25">
        <f>SUM(MB13:MB14)</f>
        <v>0</v>
      </c>
      <c r="MC15" s="28">
        <v>0</v>
      </c>
      <c r="MD15" s="27">
        <f>SUM(MD13:MD14)</f>
        <v>0</v>
      </c>
      <c r="ME15" s="25">
        <f>SUM(ME13:ME14)</f>
        <v>0</v>
      </c>
      <c r="MF15" s="28">
        <v>0</v>
      </c>
      <c r="MG15" s="27">
        <f>SUM(MG13:MG14)</f>
        <v>0</v>
      </c>
      <c r="MH15" s="25">
        <f>SUM(MH13:MH14)</f>
        <v>0</v>
      </c>
      <c r="MI15" s="28">
        <v>0</v>
      </c>
      <c r="MJ15" s="27">
        <f>SUM(MJ13:MJ14)</f>
        <v>0</v>
      </c>
      <c r="MK15" s="25">
        <f>SUM(MK13:MK14)</f>
        <v>0</v>
      </c>
      <c r="ML15" s="28">
        <v>0</v>
      </c>
      <c r="MM15" s="27">
        <f>SUM(MM13:MM14)</f>
        <v>0</v>
      </c>
      <c r="MN15" s="25">
        <f>SUM(MN13:MN14)</f>
        <v>0</v>
      </c>
      <c r="MO15" s="28">
        <v>0</v>
      </c>
      <c r="MP15" s="27">
        <f>SUM(MP13:MP14)</f>
        <v>0</v>
      </c>
      <c r="MQ15" s="25">
        <f>SUM(MQ13:MQ14)</f>
        <v>0</v>
      </c>
      <c r="MR15" s="28">
        <v>0</v>
      </c>
      <c r="MS15" s="27">
        <f>SUM(MS13:MS14)</f>
        <v>0</v>
      </c>
      <c r="MT15" s="25">
        <f>SUM(MT13:MT14)</f>
        <v>0</v>
      </c>
      <c r="MU15" s="28">
        <v>0</v>
      </c>
      <c r="MV15" s="27">
        <f>SUM(MV13:MV14)</f>
        <v>0</v>
      </c>
      <c r="MW15" s="25">
        <f>SUM(MW13:MW14)</f>
        <v>0</v>
      </c>
      <c r="MX15" s="28">
        <v>0</v>
      </c>
      <c r="MY15" s="27">
        <f>SUM(MY13:MY14)</f>
        <v>0</v>
      </c>
      <c r="MZ15" s="25">
        <f>SUM(MZ13:MZ14)</f>
        <v>0</v>
      </c>
      <c r="NA15" s="28">
        <v>0</v>
      </c>
      <c r="NB15" s="27">
        <f>SUM(NB13:NB14)</f>
        <v>0</v>
      </c>
      <c r="NC15" s="25">
        <f>SUM(NC13:NC14)</f>
        <v>0</v>
      </c>
      <c r="ND15" s="28">
        <v>0</v>
      </c>
      <c r="NE15" s="27">
        <f>SUM(NE13:NE14)</f>
        <v>0</v>
      </c>
      <c r="NF15" s="25">
        <f>SUM(NF13:NF14)</f>
        <v>0</v>
      </c>
      <c r="NG15" s="28">
        <v>0</v>
      </c>
      <c r="NH15" s="27">
        <f>SUM(NH13:NH14)</f>
        <v>0</v>
      </c>
      <c r="NI15" s="25">
        <f>SUM(NI13:NI14)</f>
        <v>0</v>
      </c>
      <c r="NJ15" s="28">
        <v>0</v>
      </c>
      <c r="NK15" s="27">
        <f>SUM(NK13:NK14)</f>
        <v>0</v>
      </c>
      <c r="NL15" s="25">
        <f>SUM(NL13:NL14)</f>
        <v>0</v>
      </c>
      <c r="NM15" s="28">
        <v>0</v>
      </c>
      <c r="NN15" s="27">
        <f>SUM(NN13:NN14)</f>
        <v>0</v>
      </c>
      <c r="NO15" s="25">
        <f>SUM(NO13:NO14)</f>
        <v>0</v>
      </c>
      <c r="NP15" s="28">
        <v>0</v>
      </c>
      <c r="NQ15" s="27">
        <f>SUM(NQ13:NQ14)</f>
        <v>0</v>
      </c>
      <c r="NR15" s="25">
        <f>SUM(NR13:NR14)</f>
        <v>0</v>
      </c>
      <c r="NS15" s="28">
        <v>0</v>
      </c>
      <c r="NT15" s="27">
        <f>SUM(NT13:NT14)</f>
        <v>0</v>
      </c>
      <c r="NU15" s="25">
        <f>SUM(NU13:NU14)</f>
        <v>0</v>
      </c>
      <c r="NV15" s="28">
        <v>0</v>
      </c>
      <c r="NW15" s="27">
        <f>SUM(NW13:NW14)</f>
        <v>0</v>
      </c>
      <c r="NX15" s="25">
        <f>SUM(NX13:NX14)</f>
        <v>0</v>
      </c>
      <c r="NY15" s="28">
        <v>0</v>
      </c>
      <c r="NZ15" s="27">
        <f>SUM(NZ13:NZ14)</f>
        <v>0</v>
      </c>
      <c r="OA15" s="25">
        <f>SUM(OA13:OA14)</f>
        <v>0</v>
      </c>
      <c r="OB15" s="28">
        <v>0</v>
      </c>
      <c r="OC15" s="27">
        <f>SUM(OC13:OC14)</f>
        <v>0</v>
      </c>
      <c r="OD15" s="25">
        <f>SUM(OD13:OD14)</f>
        <v>0</v>
      </c>
      <c r="OE15" s="28">
        <v>0</v>
      </c>
      <c r="OF15" s="27">
        <f>SUM(OF13:OF14)</f>
        <v>0</v>
      </c>
      <c r="OG15" s="25">
        <f>SUM(OG13:OG14)</f>
        <v>0</v>
      </c>
      <c r="OH15" s="28">
        <v>0</v>
      </c>
      <c r="OI15" s="27">
        <f>SUM(OI13:OI14)</f>
        <v>0</v>
      </c>
      <c r="OJ15" s="25">
        <f>SUM(OJ13:OJ14)</f>
        <v>0</v>
      </c>
      <c r="OK15" s="28">
        <v>0</v>
      </c>
      <c r="OL15" s="27">
        <f>SUM(OL13:OL14)</f>
        <v>0</v>
      </c>
      <c r="OM15" s="25">
        <f>SUM(OM13:OM14)</f>
        <v>0</v>
      </c>
      <c r="ON15" s="28">
        <v>0</v>
      </c>
      <c r="OO15" s="27">
        <f>SUM(OO13:OO14)</f>
        <v>0</v>
      </c>
      <c r="OP15" s="25">
        <f>SUM(OP13:OP14)</f>
        <v>0</v>
      </c>
      <c r="OQ15" s="28">
        <v>0</v>
      </c>
      <c r="OR15" s="27">
        <f>SUM(OR13:OR14)</f>
        <v>0</v>
      </c>
      <c r="OS15" s="25">
        <f>SUM(OS13:OS14)</f>
        <v>0</v>
      </c>
      <c r="OT15" s="28">
        <v>0</v>
      </c>
      <c r="OU15" s="27">
        <f>SUM(OU13:OU14)</f>
        <v>0</v>
      </c>
      <c r="OV15" s="25">
        <f>SUM(OV13:OV14)</f>
        <v>0</v>
      </c>
      <c r="OW15" s="28">
        <v>0</v>
      </c>
      <c r="OX15" s="27">
        <f>SUM(OX13:OX14)</f>
        <v>0</v>
      </c>
      <c r="OY15" s="25">
        <f>SUM(OY13:OY14)</f>
        <v>0</v>
      </c>
      <c r="OZ15" s="28">
        <v>0</v>
      </c>
      <c r="PA15" s="27">
        <f>SUM(PA13:PA14)</f>
        <v>91725</v>
      </c>
      <c r="PB15" s="25">
        <f>SUM(PB13:PB14)</f>
        <v>41741</v>
      </c>
      <c r="PC15" s="28">
        <f t="shared" si="99"/>
        <v>0.45506677568819842</v>
      </c>
      <c r="PD15" s="27">
        <f>SUM(PD13:PD14)</f>
        <v>0</v>
      </c>
      <c r="PE15" s="25">
        <f>SUM(PE13:PE14)</f>
        <v>0</v>
      </c>
      <c r="PF15" s="28">
        <v>0</v>
      </c>
      <c r="PG15" s="27">
        <f>SUM(PG13:PG14)</f>
        <v>7111</v>
      </c>
      <c r="PH15" s="25">
        <f>SUM(PH13:PH14)</f>
        <v>1774</v>
      </c>
      <c r="PI15" s="28">
        <f t="shared" si="30"/>
        <v>0.24947264801012517</v>
      </c>
      <c r="PJ15" s="27">
        <f>SUM(PJ13:PJ14)</f>
        <v>0</v>
      </c>
      <c r="PK15" s="25">
        <f>SUM(PK13:PK14)</f>
        <v>731</v>
      </c>
      <c r="PL15" s="28">
        <v>0</v>
      </c>
      <c r="PM15" s="27">
        <f>SUM(PM13:PM14)</f>
        <v>0</v>
      </c>
      <c r="PN15" s="25">
        <f>SUM(PN13:PN14)</f>
        <v>10740</v>
      </c>
      <c r="PO15" s="28">
        <v>0</v>
      </c>
      <c r="PP15" s="27">
        <f>SUM(PP13:PP14)</f>
        <v>0</v>
      </c>
      <c r="PQ15" s="25">
        <f>SUM(PQ13:PQ14)</f>
        <v>3400</v>
      </c>
      <c r="PR15" s="28">
        <v>0</v>
      </c>
      <c r="PS15" s="27">
        <f>SUM(PS13:PS14)</f>
        <v>0</v>
      </c>
      <c r="PT15" s="25">
        <f>SUM(PT13:PT14)</f>
        <v>21477</v>
      </c>
      <c r="PU15" s="28">
        <v>0</v>
      </c>
      <c r="PV15" s="27">
        <f t="shared" si="64"/>
        <v>98836</v>
      </c>
      <c r="PW15" s="25">
        <f>SUM(PW13:PW14)</f>
        <v>79863</v>
      </c>
      <c r="PX15" s="28">
        <f t="shared" si="31"/>
        <v>0.80803553361123481</v>
      </c>
      <c r="PY15" s="27">
        <f>SUM(PY13:PY14)</f>
        <v>179</v>
      </c>
      <c r="PZ15" s="25">
        <f>SUM(PZ13:PZ14)</f>
        <v>0</v>
      </c>
      <c r="QA15" s="28">
        <f t="shared" si="32"/>
        <v>0</v>
      </c>
      <c r="QB15" s="27">
        <f>SUM(QB13:QB14)</f>
        <v>400</v>
      </c>
      <c r="QC15" s="25">
        <f>SUM(QC13:QC14)</f>
        <v>0</v>
      </c>
      <c r="QD15" s="28">
        <f t="shared" si="100"/>
        <v>0</v>
      </c>
      <c r="QE15" s="27">
        <f>SUM(QE13:QE14)</f>
        <v>0</v>
      </c>
      <c r="QF15" s="25">
        <f>SUM(QF13:QF14)</f>
        <v>482</v>
      </c>
      <c r="QG15" s="28">
        <v>0</v>
      </c>
      <c r="QH15" s="27">
        <f>SUM(QH13:QH14)</f>
        <v>0</v>
      </c>
      <c r="QI15" s="25">
        <f>SUM(QI13:QI14)</f>
        <v>572</v>
      </c>
      <c r="QJ15" s="28">
        <v>0</v>
      </c>
      <c r="QK15" s="27">
        <f>SUM(QK13:QK14)</f>
        <v>0</v>
      </c>
      <c r="QL15" s="25">
        <f>SUM(QL13:QL14)</f>
        <v>0</v>
      </c>
      <c r="QM15" s="28">
        <v>0</v>
      </c>
      <c r="QN15" s="27">
        <f>SUM(QN13:QN14)</f>
        <v>0</v>
      </c>
      <c r="QO15" s="25">
        <f>SUM(QO13:QO14)</f>
        <v>500</v>
      </c>
      <c r="QP15" s="28">
        <v>0</v>
      </c>
      <c r="QQ15" s="27">
        <f>SUM(QQ13:QQ14)</f>
        <v>0</v>
      </c>
      <c r="QR15" s="25">
        <f>SUM(QR13:QR14)</f>
        <v>0</v>
      </c>
      <c r="QS15" s="28">
        <v>0</v>
      </c>
      <c r="QT15" s="27">
        <f>SUM(QT13:QT14)</f>
        <v>0</v>
      </c>
      <c r="QU15" s="25">
        <f>SUM(QU13:QU14)</f>
        <v>0</v>
      </c>
      <c r="QV15" s="28">
        <v>0</v>
      </c>
      <c r="QW15" s="27">
        <f t="shared" si="101"/>
        <v>579</v>
      </c>
      <c r="QX15" s="25">
        <f>SUM(QX13:QX14)</f>
        <v>1554</v>
      </c>
      <c r="QY15" s="28">
        <f t="shared" si="33"/>
        <v>2.6839378238341971</v>
      </c>
      <c r="QZ15" s="27">
        <f t="shared" si="66"/>
        <v>103905</v>
      </c>
      <c r="RA15" s="25">
        <f>SUM(RA13:RA14)</f>
        <v>81417</v>
      </c>
      <c r="RB15" s="28">
        <f t="shared" si="34"/>
        <v>0.7835715316875993</v>
      </c>
      <c r="RC15" s="27"/>
      <c r="RD15" s="25"/>
      <c r="RE15" s="28"/>
      <c r="RF15" s="27">
        <f>SUM(RF13:RF14)</f>
        <v>43600</v>
      </c>
      <c r="RG15" s="25">
        <f>SUM(RG13:RG14)</f>
        <v>0</v>
      </c>
      <c r="RH15" s="28">
        <f t="shared" ref="RH15:RH42" si="110">SUM(RG15/RF15)</f>
        <v>0</v>
      </c>
      <c r="RI15" s="27">
        <f>SUM(RI13:RI14)</f>
        <v>0</v>
      </c>
      <c r="RJ15" s="25">
        <f>SUM(RJ13:RJ14)</f>
        <v>0</v>
      </c>
      <c r="RK15" s="28">
        <v>0</v>
      </c>
      <c r="RL15" s="27">
        <f>SUM(RL13:RL14)</f>
        <v>4490</v>
      </c>
      <c r="RM15" s="25">
        <f>SUM(RM13:RM14)</f>
        <v>0</v>
      </c>
      <c r="RN15" s="28">
        <f t="shared" si="103"/>
        <v>0</v>
      </c>
      <c r="RO15" s="27">
        <f t="shared" si="35"/>
        <v>48090</v>
      </c>
      <c r="RP15" s="25">
        <f t="shared" si="35"/>
        <v>0</v>
      </c>
      <c r="RQ15" s="28">
        <f t="shared" si="36"/>
        <v>0</v>
      </c>
      <c r="RR15" s="27">
        <f t="shared" si="68"/>
        <v>1862648</v>
      </c>
      <c r="RS15" s="25">
        <f>+HF15+LY15+NR15+OY15+RA15+RG15</f>
        <v>2313052</v>
      </c>
      <c r="RT15" s="28">
        <f t="shared" si="37"/>
        <v>1.2418084361618513</v>
      </c>
      <c r="RU15" s="27">
        <f>SUM(RU13:RU14)</f>
        <v>0</v>
      </c>
      <c r="RV15" s="25">
        <f>SUM(RV13:RV14)</f>
        <v>0</v>
      </c>
      <c r="RW15" s="28">
        <v>0</v>
      </c>
      <c r="RX15" s="27">
        <f t="shared" si="38"/>
        <v>1862648</v>
      </c>
      <c r="RY15" s="25">
        <f t="shared" si="38"/>
        <v>2313052</v>
      </c>
      <c r="RZ15" s="28">
        <f t="shared" si="39"/>
        <v>1.2418084361618513</v>
      </c>
      <c r="SA15" s="27">
        <f t="shared" si="40"/>
        <v>3689862</v>
      </c>
      <c r="SB15" s="25">
        <f t="shared" si="40"/>
        <v>3929682</v>
      </c>
      <c r="SC15" s="28">
        <f t="shared" si="69"/>
        <v>1.0649943005998599</v>
      </c>
      <c r="SD15" s="222"/>
    </row>
    <row r="16" spans="1:501" s="21" customFormat="1" ht="16.5" thickBot="1">
      <c r="A16" s="30">
        <v>6</v>
      </c>
      <c r="B16" s="166" t="s">
        <v>4</v>
      </c>
      <c r="C16" s="34">
        <v>133352</v>
      </c>
      <c r="D16" s="31">
        <v>144464</v>
      </c>
      <c r="E16" s="188">
        <v>1.0833283340332354</v>
      </c>
      <c r="F16" s="34">
        <v>0</v>
      </c>
      <c r="G16" s="31">
        <v>0</v>
      </c>
      <c r="H16" s="32"/>
      <c r="I16" s="34">
        <f t="shared" si="70"/>
        <v>133352</v>
      </c>
      <c r="J16" s="31">
        <f t="shared" si="0"/>
        <v>144464</v>
      </c>
      <c r="K16" s="35">
        <f t="shared" si="41"/>
        <v>1.0833283340332354</v>
      </c>
      <c r="L16" s="34">
        <v>44510</v>
      </c>
      <c r="M16" s="31">
        <v>24547</v>
      </c>
      <c r="N16" s="208">
        <f t="shared" si="1"/>
        <v>0.55149404628173448</v>
      </c>
      <c r="O16" s="34">
        <v>30206</v>
      </c>
      <c r="P16" s="31">
        <v>22776</v>
      </c>
      <c r="Q16" s="208">
        <f>P16/O16</f>
        <v>0.75402237965967023</v>
      </c>
      <c r="R16" s="34">
        <v>30836</v>
      </c>
      <c r="S16" s="31">
        <v>41910</v>
      </c>
      <c r="T16" s="208">
        <f>S16/R16</f>
        <v>1.3591256972369956</v>
      </c>
      <c r="U16" s="34">
        <f>L16+O16+R16</f>
        <v>105552</v>
      </c>
      <c r="V16" s="31">
        <f>M16+P16+S16</f>
        <v>89233</v>
      </c>
      <c r="W16" s="208">
        <f>V16/U16</f>
        <v>0.84539373957859631</v>
      </c>
      <c r="X16" s="34">
        <v>17420</v>
      </c>
      <c r="Y16" s="31">
        <v>18581</v>
      </c>
      <c r="Z16" s="208">
        <f t="shared" si="3"/>
        <v>1.0666475315729047</v>
      </c>
      <c r="AA16" s="34">
        <v>14164</v>
      </c>
      <c r="AB16" s="31">
        <v>14948</v>
      </c>
      <c r="AC16" s="208">
        <f t="shared" si="4"/>
        <v>1.0553515955944648</v>
      </c>
      <c r="AD16" s="34">
        <v>7980</v>
      </c>
      <c r="AE16" s="31">
        <v>8337</v>
      </c>
      <c r="AF16" s="208">
        <f t="shared" si="5"/>
        <v>1.0447368421052632</v>
      </c>
      <c r="AG16" s="34">
        <v>10317</v>
      </c>
      <c r="AH16" s="31">
        <v>12411</v>
      </c>
      <c r="AI16" s="208">
        <f t="shared" si="6"/>
        <v>1.2029659784821169</v>
      </c>
      <c r="AJ16" s="34">
        <v>19385</v>
      </c>
      <c r="AK16" s="31">
        <v>21137</v>
      </c>
      <c r="AL16" s="208">
        <f t="shared" si="7"/>
        <v>1.0903791591436678</v>
      </c>
      <c r="AM16" s="34">
        <v>8897</v>
      </c>
      <c r="AN16" s="31">
        <v>10479</v>
      </c>
      <c r="AO16" s="208">
        <f t="shared" si="8"/>
        <v>1.1778127458693941</v>
      </c>
      <c r="AP16" s="34">
        <v>15453</v>
      </c>
      <c r="AQ16" s="31">
        <v>17862</v>
      </c>
      <c r="AR16" s="208">
        <f t="shared" si="9"/>
        <v>1.1558920597942146</v>
      </c>
      <c r="AS16" s="34">
        <f t="shared" si="42"/>
        <v>93616</v>
      </c>
      <c r="AT16" s="31">
        <f t="shared" si="10"/>
        <v>103755</v>
      </c>
      <c r="AU16" s="208">
        <f t="shared" si="11"/>
        <v>1.1083041360451205</v>
      </c>
      <c r="AV16" s="34"/>
      <c r="AW16" s="31"/>
      <c r="AX16" s="208"/>
      <c r="AY16" s="34"/>
      <c r="AZ16" s="31"/>
      <c r="BA16" s="208"/>
      <c r="BB16" s="34"/>
      <c r="BC16" s="31"/>
      <c r="BD16" s="208"/>
      <c r="BE16" s="34">
        <f t="shared" si="12"/>
        <v>199168</v>
      </c>
      <c r="BF16" s="31">
        <f t="shared" si="12"/>
        <v>192988</v>
      </c>
      <c r="BG16" s="208">
        <f t="shared" si="13"/>
        <v>0.96897091902313626</v>
      </c>
      <c r="BH16" s="34"/>
      <c r="BI16" s="31"/>
      <c r="BJ16" s="208"/>
      <c r="BK16" s="34"/>
      <c r="BL16" s="31"/>
      <c r="BM16" s="208"/>
      <c r="BN16" s="34">
        <f>BH16+BK16</f>
        <v>0</v>
      </c>
      <c r="BO16" s="31"/>
      <c r="BP16" s="208"/>
      <c r="BQ16" s="34">
        <f t="shared" si="15"/>
        <v>199168</v>
      </c>
      <c r="BR16" s="31">
        <f t="shared" si="15"/>
        <v>192988</v>
      </c>
      <c r="BS16" s="208">
        <f t="shared" si="16"/>
        <v>0.96897091902313626</v>
      </c>
      <c r="BT16" s="34"/>
      <c r="BU16" s="31"/>
      <c r="BV16" s="35"/>
      <c r="BW16" s="97">
        <f>+I16+BQ16+BT16</f>
        <v>332520</v>
      </c>
      <c r="BX16" s="20">
        <f>+J16+BR16+BU16</f>
        <v>337452</v>
      </c>
      <c r="BY16" s="35">
        <f t="shared" si="19"/>
        <v>1.0148321905449296</v>
      </c>
      <c r="BZ16" s="34"/>
      <c r="CA16" s="31"/>
      <c r="CB16" s="35"/>
      <c r="CC16" s="34"/>
      <c r="CD16" s="31"/>
      <c r="CE16" s="35"/>
      <c r="CF16" s="34"/>
      <c r="CG16" s="31"/>
      <c r="CH16" s="35"/>
      <c r="CI16" s="34"/>
      <c r="CJ16" s="31"/>
      <c r="CK16" s="35"/>
      <c r="CL16" s="97"/>
      <c r="CM16" s="20"/>
      <c r="CN16" s="35"/>
      <c r="CO16" s="34"/>
      <c r="CP16" s="31"/>
      <c r="CQ16" s="35"/>
      <c r="CR16" s="34"/>
      <c r="CS16" s="31"/>
      <c r="CT16" s="35"/>
      <c r="CU16" s="34"/>
      <c r="CV16" s="31"/>
      <c r="CW16" s="35"/>
      <c r="CX16" s="34"/>
      <c r="CY16" s="31"/>
      <c r="CZ16" s="35"/>
      <c r="DA16" s="34"/>
      <c r="DB16" s="31"/>
      <c r="DC16" s="35"/>
      <c r="DD16" s="34"/>
      <c r="DE16" s="31"/>
      <c r="DF16" s="35"/>
      <c r="DG16" s="34"/>
      <c r="DH16" s="31"/>
      <c r="DI16" s="35"/>
      <c r="DJ16" s="97"/>
      <c r="DK16" s="19"/>
      <c r="DL16" s="35"/>
      <c r="DM16" s="34"/>
      <c r="DN16" s="31"/>
      <c r="DO16" s="35"/>
      <c r="DP16" s="34"/>
      <c r="DQ16" s="31"/>
      <c r="DR16" s="35"/>
      <c r="DS16" s="34"/>
      <c r="DT16" s="31"/>
      <c r="DU16" s="35"/>
      <c r="DV16" s="34"/>
      <c r="DW16" s="19"/>
      <c r="DX16" s="35"/>
      <c r="DY16" s="34"/>
      <c r="DZ16" s="31"/>
      <c r="EA16" s="35"/>
      <c r="EB16" s="34"/>
      <c r="EC16" s="31"/>
      <c r="ED16" s="35"/>
      <c r="EE16" s="34"/>
      <c r="EF16" s="31"/>
      <c r="EG16" s="35"/>
      <c r="EH16" s="34"/>
      <c r="EI16" s="31"/>
      <c r="EJ16" s="35"/>
      <c r="EK16" s="97"/>
      <c r="EL16" s="20"/>
      <c r="EM16" s="35"/>
      <c r="EN16" s="34"/>
      <c r="EO16" s="31"/>
      <c r="EP16" s="35"/>
      <c r="EQ16" s="34"/>
      <c r="ER16" s="31"/>
      <c r="ES16" s="35"/>
      <c r="ET16" s="34"/>
      <c r="EU16" s="31"/>
      <c r="EV16" s="35"/>
      <c r="EW16" s="34"/>
      <c r="EX16" s="31"/>
      <c r="EY16" s="35"/>
      <c r="EZ16" s="34"/>
      <c r="FA16" s="31"/>
      <c r="FB16" s="35"/>
      <c r="FC16" s="34"/>
      <c r="FD16" s="31"/>
      <c r="FE16" s="35"/>
      <c r="FF16" s="34"/>
      <c r="FG16" s="31"/>
      <c r="FH16" s="35"/>
      <c r="FI16" s="97"/>
      <c r="FJ16" s="20"/>
      <c r="FK16" s="35"/>
      <c r="FL16" s="34"/>
      <c r="FM16" s="31"/>
      <c r="FN16" s="35"/>
      <c r="FO16" s="34"/>
      <c r="FP16" s="31"/>
      <c r="FQ16" s="35"/>
      <c r="FR16" s="34"/>
      <c r="FS16" s="31"/>
      <c r="FT16" s="35"/>
      <c r="FU16" s="34"/>
      <c r="FV16" s="31"/>
      <c r="FW16" s="35"/>
      <c r="FX16" s="34"/>
      <c r="FY16" s="31"/>
      <c r="FZ16" s="35"/>
      <c r="GA16" s="34"/>
      <c r="GB16" s="31"/>
      <c r="GC16" s="35"/>
      <c r="GD16" s="97"/>
      <c r="GE16" s="20"/>
      <c r="GF16" s="35"/>
      <c r="GG16" s="34"/>
      <c r="GH16" s="31"/>
      <c r="GI16" s="35"/>
      <c r="GJ16" s="34"/>
      <c r="GK16" s="31"/>
      <c r="GL16" s="35"/>
      <c r="GM16" s="34"/>
      <c r="GN16" s="31"/>
      <c r="GO16" s="35"/>
      <c r="GP16" s="34"/>
      <c r="GQ16" s="31"/>
      <c r="GR16" s="35"/>
      <c r="GS16" s="97"/>
      <c r="GT16" s="20"/>
      <c r="GU16" s="35"/>
      <c r="GV16" s="34"/>
      <c r="GW16" s="31"/>
      <c r="GX16" s="35"/>
      <c r="GY16" s="34"/>
      <c r="GZ16" s="31"/>
      <c r="HA16" s="35"/>
      <c r="HB16" s="97"/>
      <c r="HC16" s="20"/>
      <c r="HD16" s="35"/>
      <c r="HE16" s="97"/>
      <c r="HF16" s="19"/>
      <c r="HG16" s="35"/>
      <c r="HH16" s="34"/>
      <c r="HI16" s="31"/>
      <c r="HJ16" s="35"/>
      <c r="HK16" s="34"/>
      <c r="HL16" s="31"/>
      <c r="HM16" s="35"/>
      <c r="HN16" s="34"/>
      <c r="HO16" s="31"/>
      <c r="HP16" s="35"/>
      <c r="HQ16" s="34"/>
      <c r="HR16" s="31"/>
      <c r="HS16" s="35"/>
      <c r="HT16" s="97"/>
      <c r="HU16" s="20"/>
      <c r="HV16" s="35"/>
      <c r="HW16" s="34"/>
      <c r="HX16" s="31"/>
      <c r="HY16" s="35"/>
      <c r="HZ16" s="34"/>
      <c r="IA16" s="31"/>
      <c r="IB16" s="35"/>
      <c r="IC16" s="97"/>
      <c r="ID16" s="20"/>
      <c r="IE16" s="35"/>
      <c r="IF16" s="34"/>
      <c r="IG16" s="31"/>
      <c r="IH16" s="35"/>
      <c r="II16" s="34"/>
      <c r="IJ16" s="31"/>
      <c r="IK16" s="35"/>
      <c r="IL16" s="34"/>
      <c r="IM16" s="31"/>
      <c r="IN16" s="35"/>
      <c r="IO16" s="34"/>
      <c r="IP16" s="31"/>
      <c r="IQ16" s="35"/>
      <c r="IR16" s="97"/>
      <c r="IS16" s="20"/>
      <c r="IT16" s="35"/>
      <c r="IU16" s="34"/>
      <c r="IV16" s="31"/>
      <c r="IW16" s="35"/>
      <c r="IX16" s="34"/>
      <c r="IY16" s="31"/>
      <c r="IZ16" s="35"/>
      <c r="JA16" s="34"/>
      <c r="JB16" s="31"/>
      <c r="JC16" s="35"/>
      <c r="JD16" s="97"/>
      <c r="JE16" s="20"/>
      <c r="JF16" s="35"/>
      <c r="JG16" s="34"/>
      <c r="JH16" s="31"/>
      <c r="JI16" s="35"/>
      <c r="JJ16" s="34"/>
      <c r="JK16" s="31"/>
      <c r="JL16" s="35"/>
      <c r="JM16" s="34"/>
      <c r="JN16" s="31"/>
      <c r="JO16" s="35"/>
      <c r="JP16" s="34"/>
      <c r="JQ16" s="31"/>
      <c r="JR16" s="35"/>
      <c r="JS16" s="97"/>
      <c r="JT16" s="20"/>
      <c r="JU16" s="35"/>
      <c r="JV16" s="34"/>
      <c r="JW16" s="31"/>
      <c r="JX16" s="35"/>
      <c r="JY16" s="34"/>
      <c r="JZ16" s="31"/>
      <c r="KA16" s="35"/>
      <c r="KB16" s="34"/>
      <c r="KC16" s="31"/>
      <c r="KD16" s="35"/>
      <c r="KE16" s="97"/>
      <c r="KF16" s="20"/>
      <c r="KG16" s="35"/>
      <c r="KH16" s="34"/>
      <c r="KI16" s="31"/>
      <c r="KJ16" s="35"/>
      <c r="KK16" s="34"/>
      <c r="KL16" s="31"/>
      <c r="KM16" s="35"/>
      <c r="KN16" s="34"/>
      <c r="KO16" s="31"/>
      <c r="KP16" s="35"/>
      <c r="KQ16" s="34"/>
      <c r="KR16" s="31"/>
      <c r="KS16" s="35"/>
      <c r="KT16" s="34"/>
      <c r="KU16" s="31"/>
      <c r="KV16" s="35"/>
      <c r="KW16" s="34"/>
      <c r="KX16" s="31"/>
      <c r="KY16" s="35"/>
      <c r="KZ16" s="34"/>
      <c r="LA16" s="31"/>
      <c r="LB16" s="35"/>
      <c r="LC16" s="34"/>
      <c r="LD16" s="31"/>
      <c r="LE16" s="35"/>
      <c r="LF16" s="34"/>
      <c r="LG16" s="31"/>
      <c r="LH16" s="33"/>
      <c r="LI16" s="97"/>
      <c r="LJ16" s="20"/>
      <c r="LK16" s="35"/>
      <c r="LL16" s="251"/>
      <c r="LM16" s="31"/>
      <c r="LN16" s="35"/>
      <c r="LO16" s="34"/>
      <c r="LP16" s="31"/>
      <c r="LQ16" s="35"/>
      <c r="LR16" s="97"/>
      <c r="LS16" s="20"/>
      <c r="LT16" s="35"/>
      <c r="LU16" s="34"/>
      <c r="LV16" s="31"/>
      <c r="LW16" s="35"/>
      <c r="LX16" s="97"/>
      <c r="LY16" s="20"/>
      <c r="LZ16" s="35"/>
      <c r="MA16" s="34"/>
      <c r="MB16" s="31"/>
      <c r="MC16" s="35"/>
      <c r="MD16" s="34"/>
      <c r="ME16" s="31"/>
      <c r="MF16" s="35"/>
      <c r="MG16" s="34"/>
      <c r="MH16" s="31"/>
      <c r="MI16" s="35"/>
      <c r="MJ16" s="34"/>
      <c r="MK16" s="19"/>
      <c r="ML16" s="35"/>
      <c r="MM16" s="34"/>
      <c r="MN16" s="31"/>
      <c r="MO16" s="35"/>
      <c r="MP16" s="34"/>
      <c r="MQ16" s="31"/>
      <c r="MR16" s="35"/>
      <c r="MS16" s="34"/>
      <c r="MT16" s="31"/>
      <c r="MU16" s="35"/>
      <c r="MV16" s="34"/>
      <c r="MW16" s="31"/>
      <c r="MX16" s="35"/>
      <c r="MY16" s="34"/>
      <c r="MZ16" s="31"/>
      <c r="NA16" s="35"/>
      <c r="NB16" s="34"/>
      <c r="NC16" s="31"/>
      <c r="ND16" s="35"/>
      <c r="NE16" s="34"/>
      <c r="NF16" s="19"/>
      <c r="NG16" s="35"/>
      <c r="NH16" s="34"/>
      <c r="NI16" s="31"/>
      <c r="NJ16" s="35"/>
      <c r="NK16" s="34"/>
      <c r="NL16" s="31"/>
      <c r="NM16" s="35"/>
      <c r="NN16" s="34"/>
      <c r="NO16" s="31"/>
      <c r="NP16" s="35"/>
      <c r="NQ16" s="97"/>
      <c r="NR16" s="20"/>
      <c r="NS16" s="35"/>
      <c r="NT16" s="34"/>
      <c r="NU16" s="31"/>
      <c r="NV16" s="35"/>
      <c r="NW16" s="34"/>
      <c r="NX16" s="31"/>
      <c r="NY16" s="35"/>
      <c r="NZ16" s="34"/>
      <c r="OA16" s="31"/>
      <c r="OB16" s="35"/>
      <c r="OC16" s="34"/>
      <c r="OD16" s="31"/>
      <c r="OE16" s="35"/>
      <c r="OF16" s="34"/>
      <c r="OG16" s="31"/>
      <c r="OH16" s="35"/>
      <c r="OI16" s="34"/>
      <c r="OJ16" s="31"/>
      <c r="OK16" s="35"/>
      <c r="OL16" s="34"/>
      <c r="OM16" s="31"/>
      <c r="ON16" s="35"/>
      <c r="OO16" s="34"/>
      <c r="OP16" s="31"/>
      <c r="OQ16" s="35"/>
      <c r="OR16" s="34"/>
      <c r="OS16" s="31"/>
      <c r="OT16" s="35"/>
      <c r="OU16" s="34"/>
      <c r="OV16" s="31"/>
      <c r="OW16" s="35"/>
      <c r="OX16" s="97"/>
      <c r="OY16" s="20"/>
      <c r="OZ16" s="35"/>
      <c r="PA16" s="34"/>
      <c r="PB16" s="31"/>
      <c r="PC16" s="35"/>
      <c r="PD16" s="34"/>
      <c r="PE16" s="31"/>
      <c r="PF16" s="35"/>
      <c r="PG16" s="34"/>
      <c r="PH16" s="31"/>
      <c r="PI16" s="35"/>
      <c r="PJ16" s="34"/>
      <c r="PK16" s="31"/>
      <c r="PL16" s="35"/>
      <c r="PM16" s="34"/>
      <c r="PN16" s="31"/>
      <c r="PO16" s="35"/>
      <c r="PP16" s="34"/>
      <c r="PQ16" s="31"/>
      <c r="PR16" s="35"/>
      <c r="PS16" s="34"/>
      <c r="PT16" s="31"/>
      <c r="PU16" s="35"/>
      <c r="PV16" s="34"/>
      <c r="PW16" s="19"/>
      <c r="PX16" s="35"/>
      <c r="PY16" s="34"/>
      <c r="PZ16" s="31"/>
      <c r="QA16" s="35"/>
      <c r="QB16" s="34"/>
      <c r="QC16" s="31"/>
      <c r="QD16" s="35"/>
      <c r="QE16" s="34"/>
      <c r="QF16" s="31"/>
      <c r="QG16" s="35"/>
      <c r="QH16" s="34"/>
      <c r="QI16" s="31"/>
      <c r="QJ16" s="35"/>
      <c r="QK16" s="34"/>
      <c r="QL16" s="31"/>
      <c r="QM16" s="35"/>
      <c r="QN16" s="34"/>
      <c r="QO16" s="31"/>
      <c r="QP16" s="35"/>
      <c r="QQ16" s="34"/>
      <c r="QR16" s="31"/>
      <c r="QS16" s="35"/>
      <c r="QT16" s="34"/>
      <c r="QU16" s="31"/>
      <c r="QV16" s="35"/>
      <c r="QW16" s="34"/>
      <c r="QX16" s="19"/>
      <c r="QY16" s="35"/>
      <c r="QZ16" s="97"/>
      <c r="RA16" s="20"/>
      <c r="RB16" s="35"/>
      <c r="RC16" s="34"/>
      <c r="RD16" s="31"/>
      <c r="RE16" s="35"/>
      <c r="RF16" s="34"/>
      <c r="RG16" s="31"/>
      <c r="RH16" s="35"/>
      <c r="RI16" s="34"/>
      <c r="RJ16" s="31"/>
      <c r="RK16" s="35"/>
      <c r="RL16" s="34"/>
      <c r="RM16" s="31"/>
      <c r="RN16" s="35"/>
      <c r="RO16" s="97"/>
      <c r="RP16" s="31"/>
      <c r="RQ16" s="35"/>
      <c r="RR16" s="34"/>
      <c r="RS16" s="31"/>
      <c r="RT16" s="35"/>
      <c r="RU16" s="34"/>
      <c r="RV16" s="31"/>
      <c r="RW16" s="35"/>
      <c r="RX16" s="34"/>
      <c r="RY16" s="31"/>
      <c r="RZ16" s="35"/>
      <c r="SA16" s="34">
        <f t="shared" si="40"/>
        <v>332520</v>
      </c>
      <c r="SB16" s="31">
        <f t="shared" si="40"/>
        <v>337452</v>
      </c>
      <c r="SC16" s="35">
        <f t="shared" si="69"/>
        <v>1.0148321905449296</v>
      </c>
      <c r="SD16" s="221"/>
    </row>
    <row r="17" spans="1:498" s="44" customFormat="1" ht="16.5" thickBot="1">
      <c r="A17" s="36">
        <v>7</v>
      </c>
      <c r="B17" s="167" t="s">
        <v>5</v>
      </c>
      <c r="C17" s="38">
        <f>+C11+C12+C15</f>
        <v>964810</v>
      </c>
      <c r="D17" s="38">
        <f>+D11+D12+D15</f>
        <v>904593</v>
      </c>
      <c r="E17" s="190">
        <v>0.93758667509665117</v>
      </c>
      <c r="F17" s="38">
        <v>231753</v>
      </c>
      <c r="G17" s="40">
        <v>230476</v>
      </c>
      <c r="H17" s="39">
        <v>0.99448982321695945</v>
      </c>
      <c r="I17" s="38">
        <f t="shared" si="70"/>
        <v>1196563</v>
      </c>
      <c r="J17" s="40">
        <f t="shared" si="0"/>
        <v>1135069</v>
      </c>
      <c r="K17" s="41">
        <f t="shared" si="41"/>
        <v>0.94860780418582225</v>
      </c>
      <c r="L17" s="38">
        <f>L11+L12+L15</f>
        <v>450435</v>
      </c>
      <c r="M17" s="40">
        <f>M11+M12+M15</f>
        <v>387392</v>
      </c>
      <c r="N17" s="42">
        <f t="shared" si="1"/>
        <v>0.86003973936306011</v>
      </c>
      <c r="O17" s="38">
        <f>O11+O12+O15</f>
        <v>271933</v>
      </c>
      <c r="P17" s="40">
        <f>P11+P12+P15</f>
        <v>263001</v>
      </c>
      <c r="Q17" s="42">
        <f>SUM(P17/O17)</f>
        <v>0.96715367388290496</v>
      </c>
      <c r="R17" s="38">
        <f>R11+R12+R15</f>
        <v>474740</v>
      </c>
      <c r="S17" s="40">
        <f>S11+S12+S15</f>
        <v>455543</v>
      </c>
      <c r="T17" s="42">
        <f>SUM(S17/R17)</f>
        <v>0.95956312929182286</v>
      </c>
      <c r="U17" s="38">
        <f>U11+U12+U15</f>
        <v>1197108</v>
      </c>
      <c r="V17" s="40">
        <f>V11+V12+V15</f>
        <v>1105936</v>
      </c>
      <c r="W17" s="42">
        <f>SUM(V17/U17)</f>
        <v>0.92383978722053484</v>
      </c>
      <c r="X17" s="38">
        <f>X11+X12+X15</f>
        <v>106075</v>
      </c>
      <c r="Y17" s="40">
        <f>Y11+Y12+Y15</f>
        <v>110332</v>
      </c>
      <c r="Z17" s="42">
        <f>SUM(Y17/X17)</f>
        <v>1.0401319820881452</v>
      </c>
      <c r="AA17" s="38">
        <f>AA11+AA12+AA15</f>
        <v>89659</v>
      </c>
      <c r="AB17" s="40">
        <f>AB11+AB12+AB15</f>
        <v>96218</v>
      </c>
      <c r="AC17" s="42">
        <f>SUM(AB17/AA17)</f>
        <v>1.0731549537692815</v>
      </c>
      <c r="AD17" s="38">
        <f>AD11+AD12+AD15</f>
        <v>49833</v>
      </c>
      <c r="AE17" s="40">
        <f>AE11+AE12+AE15</f>
        <v>55769</v>
      </c>
      <c r="AF17" s="42">
        <f>SUM(AE17/AD17)</f>
        <v>1.1191178536311279</v>
      </c>
      <c r="AG17" s="38">
        <f>AG11+AG12+AG15</f>
        <v>65326</v>
      </c>
      <c r="AH17" s="40">
        <f>AH11+AH12+AH15</f>
        <v>68246</v>
      </c>
      <c r="AI17" s="42">
        <f t="shared" si="6"/>
        <v>1.0446988947739031</v>
      </c>
      <c r="AJ17" s="38">
        <f>AJ11+AJ12+AJ15</f>
        <v>101289</v>
      </c>
      <c r="AK17" s="40">
        <f>AK11+AK12+AK15</f>
        <v>105550</v>
      </c>
      <c r="AL17" s="42">
        <f t="shared" si="7"/>
        <v>1.0420677467444639</v>
      </c>
      <c r="AM17" s="38">
        <f>AM11+AM12+AM15</f>
        <v>62325</v>
      </c>
      <c r="AN17" s="40">
        <f>AN11+AN12+AN15</f>
        <v>66740</v>
      </c>
      <c r="AO17" s="42">
        <f t="shared" si="8"/>
        <v>1.0708383473726435</v>
      </c>
      <c r="AP17" s="38">
        <f>AP11+AP12+AP15</f>
        <v>100663</v>
      </c>
      <c r="AQ17" s="40">
        <f>AQ11+AQ12+AQ15</f>
        <v>104648</v>
      </c>
      <c r="AR17" s="42">
        <f t="shared" si="9"/>
        <v>1.0395875346453016</v>
      </c>
      <c r="AS17" s="38">
        <f t="shared" si="42"/>
        <v>575170</v>
      </c>
      <c r="AT17" s="40">
        <f t="shared" si="10"/>
        <v>607503</v>
      </c>
      <c r="AU17" s="42">
        <f t="shared" si="11"/>
        <v>1.0562146843541909</v>
      </c>
      <c r="AV17" s="38">
        <f>AV11+AV12+AV15</f>
        <v>115580</v>
      </c>
      <c r="AW17" s="40">
        <f>AW11+AW12+AW15</f>
        <v>117772</v>
      </c>
      <c r="AX17" s="42">
        <f>SUM(AW17/AV17)</f>
        <v>1.0189652188960028</v>
      </c>
      <c r="AY17" s="38">
        <f>AY11+AY12+AY15</f>
        <v>56490</v>
      </c>
      <c r="AZ17" s="40">
        <f>AZ11+AZ12+AZ15</f>
        <v>0.05</v>
      </c>
      <c r="BA17" s="42">
        <f>SUM(AZ17/AY17)</f>
        <v>8.8511240927597807E-7</v>
      </c>
      <c r="BB17" s="38">
        <f>BB11+BB12+BB15</f>
        <v>105630</v>
      </c>
      <c r="BC17" s="40">
        <f>BC11+BC12+BC15</f>
        <v>110013</v>
      </c>
      <c r="BD17" s="42">
        <f>SUM(BC17/BB17)</f>
        <v>1.0414938937801761</v>
      </c>
      <c r="BE17" s="38">
        <f>BE11+BE12+BE15</f>
        <v>2049978</v>
      </c>
      <c r="BF17" s="40">
        <f>V17+AT17+AW17+AZ17+BC17</f>
        <v>1941224.05</v>
      </c>
      <c r="BG17" s="42">
        <f t="shared" si="13"/>
        <v>0.94694872335215308</v>
      </c>
      <c r="BH17" s="38">
        <f>BH11+BH12+BH15</f>
        <v>20418</v>
      </c>
      <c r="BI17" s="40">
        <f>BI11+BI12+BI15</f>
        <v>20731</v>
      </c>
      <c r="BJ17" s="42">
        <f>SUM(BI17/BH17)</f>
        <v>1.0153296111274366</v>
      </c>
      <c r="BK17" s="38">
        <f>BK11+BK12+BK15</f>
        <v>53426</v>
      </c>
      <c r="BL17" s="40">
        <f>BL11+BL12+BL15</f>
        <v>51422</v>
      </c>
      <c r="BM17" s="42">
        <f>SUM(BL17/BK17)</f>
        <v>0.96249017332384978</v>
      </c>
      <c r="BN17" s="38">
        <f>BH17+BK17</f>
        <v>73844</v>
      </c>
      <c r="BO17" s="40">
        <f>BI17+BL17</f>
        <v>72153</v>
      </c>
      <c r="BP17" s="42">
        <f>SUM(BO17/BN17)</f>
        <v>0.97710037376090131</v>
      </c>
      <c r="BQ17" s="38">
        <f t="shared" si="15"/>
        <v>2123822</v>
      </c>
      <c r="BR17" s="40">
        <f t="shared" si="15"/>
        <v>2013377.05</v>
      </c>
      <c r="BS17" s="42">
        <f t="shared" si="16"/>
        <v>0.94799707790954235</v>
      </c>
      <c r="BT17" s="38">
        <f>BT11+BT12+BT15</f>
        <v>479350</v>
      </c>
      <c r="BU17" s="40">
        <f>BU11+BU12+BU15</f>
        <v>371166</v>
      </c>
      <c r="BV17" s="41">
        <f t="shared" si="17"/>
        <v>0.77431104620840718</v>
      </c>
      <c r="BW17" s="38">
        <f>BW11+BW12+BW15</f>
        <v>3799735</v>
      </c>
      <c r="BX17" s="40">
        <f>BX11+BX12+BX15</f>
        <v>3519612.05</v>
      </c>
      <c r="BY17" s="41">
        <f t="shared" si="19"/>
        <v>0.9262782930914919</v>
      </c>
      <c r="BZ17" s="38">
        <f>BZ11+BZ12+BZ15</f>
        <v>2014246</v>
      </c>
      <c r="CA17" s="40">
        <f>CA11+CA12+CA15</f>
        <v>1942600</v>
      </c>
      <c r="CB17" s="41">
        <f t="shared" si="20"/>
        <v>0.96443036252771508</v>
      </c>
      <c r="CC17" s="38">
        <f>CC11+CC12+CC15</f>
        <v>46085</v>
      </c>
      <c r="CD17" s="40">
        <f>CD11+CD12+CD15</f>
        <v>40028</v>
      </c>
      <c r="CE17" s="41">
        <f t="shared" si="21"/>
        <v>0.86856894868178369</v>
      </c>
      <c r="CF17" s="38">
        <f>CF11+CF12+CF15</f>
        <v>139170</v>
      </c>
      <c r="CG17" s="40">
        <f>CG11+CG12+CG15</f>
        <v>159100</v>
      </c>
      <c r="CH17" s="41">
        <f t="shared" si="71"/>
        <v>1.1432061507508802</v>
      </c>
      <c r="CI17" s="38">
        <f>CI11+CI12+CI15</f>
        <v>0</v>
      </c>
      <c r="CJ17" s="40">
        <f>CJ11+CJ12+CJ15</f>
        <v>27794</v>
      </c>
      <c r="CK17" s="41">
        <v>0</v>
      </c>
      <c r="CL17" s="38">
        <f>CL11+CL12+CL15</f>
        <v>2199501</v>
      </c>
      <c r="CM17" s="40">
        <f>CM11+CM12+CM15</f>
        <v>2169522</v>
      </c>
      <c r="CN17" s="41">
        <f t="shared" si="22"/>
        <v>0.98637009030684686</v>
      </c>
      <c r="CO17" s="38">
        <f>CO11+CO12+CO15</f>
        <v>98000</v>
      </c>
      <c r="CP17" s="40">
        <f>CP11+CP12+CP15</f>
        <v>114256</v>
      </c>
      <c r="CQ17" s="41">
        <f t="shared" si="72"/>
        <v>1.1658775510204082</v>
      </c>
      <c r="CR17" s="38">
        <f>CR11+CR12+CR15</f>
        <v>23900</v>
      </c>
      <c r="CS17" s="40">
        <f>CS11+CS12+CS15</f>
        <v>13219</v>
      </c>
      <c r="CT17" s="41">
        <f t="shared" si="73"/>
        <v>0.5530962343096234</v>
      </c>
      <c r="CU17" s="38">
        <f>CU11+CU12+CU15</f>
        <v>142000</v>
      </c>
      <c r="CV17" s="40">
        <f>CV11+CV12+CV15</f>
        <v>157293</v>
      </c>
      <c r="CW17" s="41">
        <f t="shared" si="74"/>
        <v>1.1076971830985916</v>
      </c>
      <c r="CX17" s="38">
        <f>CX11+CX12+CX15</f>
        <v>19750</v>
      </c>
      <c r="CY17" s="40">
        <f>CY11+CY12+CY15</f>
        <v>19049</v>
      </c>
      <c r="CZ17" s="41">
        <f t="shared" si="75"/>
        <v>0.96450632911392409</v>
      </c>
      <c r="DA17" s="38">
        <f>DA11+DA12+DA15</f>
        <v>3125</v>
      </c>
      <c r="DB17" s="40">
        <f>DB11+DB12+DB15</f>
        <v>3175</v>
      </c>
      <c r="DC17" s="41">
        <f t="shared" si="76"/>
        <v>1.016</v>
      </c>
      <c r="DD17" s="38">
        <f>DD11+DD12+DD15</f>
        <v>38580</v>
      </c>
      <c r="DE17" s="40">
        <f>DE11+DE12+DE15</f>
        <v>27075</v>
      </c>
      <c r="DF17" s="41">
        <f t="shared" si="77"/>
        <v>0.70178849144634525</v>
      </c>
      <c r="DG17" s="38">
        <f>DG11+DG12+DG15</f>
        <v>26800</v>
      </c>
      <c r="DH17" s="40">
        <f>DH11+DH12+DH15</f>
        <v>28975</v>
      </c>
      <c r="DI17" s="41">
        <f t="shared" si="78"/>
        <v>1.0811567164179106</v>
      </c>
      <c r="DJ17" s="38">
        <f>DJ11+DJ12+DJ15</f>
        <v>352155</v>
      </c>
      <c r="DK17" s="40">
        <f>DK11+DK12+DK15</f>
        <v>363042</v>
      </c>
      <c r="DL17" s="41">
        <f t="shared" si="23"/>
        <v>1.0309153639732505</v>
      </c>
      <c r="DM17" s="38">
        <f>DM11+DM12+DM15</f>
        <v>358370</v>
      </c>
      <c r="DN17" s="40">
        <f>DN11+DN12+DN15</f>
        <v>282407</v>
      </c>
      <c r="DO17" s="41">
        <f t="shared" si="79"/>
        <v>0.78803192231492591</v>
      </c>
      <c r="DP17" s="38">
        <f>DP11+DP12+DP15</f>
        <v>0</v>
      </c>
      <c r="DQ17" s="40">
        <f>DQ11+DQ12+DQ15</f>
        <v>0</v>
      </c>
      <c r="DR17" s="41">
        <v>0</v>
      </c>
      <c r="DS17" s="38">
        <f>DS11+DS12+DS15</f>
        <v>0</v>
      </c>
      <c r="DT17" s="40">
        <f>DT11+DT12+DT15</f>
        <v>0</v>
      </c>
      <c r="DU17" s="41">
        <v>0</v>
      </c>
      <c r="DV17" s="38">
        <f>DV11+DV12+DV15</f>
        <v>358370</v>
      </c>
      <c r="DW17" s="40">
        <f>DW11+DW12+DW15</f>
        <v>282407</v>
      </c>
      <c r="DX17" s="41">
        <f t="shared" si="81"/>
        <v>0.78803192231492591</v>
      </c>
      <c r="DY17" s="38">
        <f>DY11+DY12+DY15</f>
        <v>238470</v>
      </c>
      <c r="DZ17" s="40">
        <f>DZ11+DZ12+DZ15</f>
        <v>161570</v>
      </c>
      <c r="EA17" s="41">
        <f t="shared" si="82"/>
        <v>0.67752757160229793</v>
      </c>
      <c r="EB17" s="38">
        <f>EB11+EB12+EB15</f>
        <v>45550</v>
      </c>
      <c r="EC17" s="40">
        <f>EC11+EC12+EC15</f>
        <v>70538</v>
      </c>
      <c r="ED17" s="41">
        <f t="shared" si="83"/>
        <v>1.5485839736553237</v>
      </c>
      <c r="EE17" s="38">
        <f>EE11+EE12+EE15</f>
        <v>107940</v>
      </c>
      <c r="EF17" s="40">
        <f>EF11+EF12+EF15</f>
        <v>98000</v>
      </c>
      <c r="EG17" s="41">
        <f t="shared" si="84"/>
        <v>0.90791180285343709</v>
      </c>
      <c r="EH17" s="38">
        <f>EH11+EH12+EH15</f>
        <v>0</v>
      </c>
      <c r="EI17" s="40">
        <f>EI11+EI12+EI15</f>
        <v>70388</v>
      </c>
      <c r="EJ17" s="41">
        <v>0</v>
      </c>
      <c r="EK17" s="38">
        <f>EK11+EK12+EK15</f>
        <v>391960</v>
      </c>
      <c r="EL17" s="40">
        <f>EL11+EL12+EL15</f>
        <v>400496</v>
      </c>
      <c r="EM17" s="41">
        <f t="shared" si="87"/>
        <v>1.0217777324216757</v>
      </c>
      <c r="EN17" s="38">
        <f>EN11+EN12+EN15</f>
        <v>0</v>
      </c>
      <c r="EO17" s="40">
        <f>EO11+EO12+EO15</f>
        <v>0</v>
      </c>
      <c r="EP17" s="41">
        <v>0</v>
      </c>
      <c r="EQ17" s="38">
        <f>EQ11+EQ12+EQ15</f>
        <v>0</v>
      </c>
      <c r="ER17" s="40">
        <f>ER11+ER12+ER15</f>
        <v>0</v>
      </c>
      <c r="ES17" s="41">
        <v>0</v>
      </c>
      <c r="ET17" s="38">
        <f>ET11+ET12+ET15</f>
        <v>0</v>
      </c>
      <c r="EU17" s="40">
        <f>EU11+EU12+EU15</f>
        <v>0</v>
      </c>
      <c r="EV17" s="41">
        <v>0</v>
      </c>
      <c r="EW17" s="38">
        <f>EW11+EW12+EW15</f>
        <v>1600</v>
      </c>
      <c r="EX17" s="40">
        <f>EX11+EX12+EX15</f>
        <v>2000</v>
      </c>
      <c r="EY17" s="41">
        <f t="shared" si="88"/>
        <v>1.25</v>
      </c>
      <c r="EZ17" s="38">
        <f>EZ11+EZ12+EZ15</f>
        <v>0</v>
      </c>
      <c r="FA17" s="40">
        <f>FA11+FA12+FA15</f>
        <v>0</v>
      </c>
      <c r="FB17" s="41">
        <v>0</v>
      </c>
      <c r="FC17" s="38">
        <f>FC11+FC12+FC15</f>
        <v>29600</v>
      </c>
      <c r="FD17" s="40">
        <f>FD11+FD12+FD15</f>
        <v>46607</v>
      </c>
      <c r="FE17" s="41">
        <f t="shared" si="47"/>
        <v>1.5745608108108109</v>
      </c>
      <c r="FF17" s="38">
        <f>FF11+FF12+FF15</f>
        <v>0</v>
      </c>
      <c r="FG17" s="40">
        <f>FG11+FG12+FG15</f>
        <v>30000</v>
      </c>
      <c r="FH17" s="41">
        <v>0</v>
      </c>
      <c r="FI17" s="38">
        <f>FI11+FI12+FI15</f>
        <v>31200</v>
      </c>
      <c r="FJ17" s="40">
        <f>FJ11+FJ12+FJ15</f>
        <v>78607</v>
      </c>
      <c r="FK17" s="41">
        <f t="shared" si="50"/>
        <v>2.5194551282051281</v>
      </c>
      <c r="FL17" s="38">
        <f>FL11+FL12+FL15</f>
        <v>78715</v>
      </c>
      <c r="FM17" s="40">
        <f>FM11+FM12+FM15</f>
        <v>99779</v>
      </c>
      <c r="FN17" s="41">
        <f t="shared" si="89"/>
        <v>1.2675982976561011</v>
      </c>
      <c r="FO17" s="38">
        <f>FO11+FO12+FO15</f>
        <v>30679</v>
      </c>
      <c r="FP17" s="40">
        <f>FP11+FP12+FP15</f>
        <v>37576</v>
      </c>
      <c r="FQ17" s="41">
        <f t="shared" si="90"/>
        <v>1.2248117604876301</v>
      </c>
      <c r="FR17" s="38">
        <f>FR11+FR12+FR15</f>
        <v>0</v>
      </c>
      <c r="FS17" s="40">
        <f>FS11+FS12+FS15</f>
        <v>36143</v>
      </c>
      <c r="FT17" s="41">
        <v>0</v>
      </c>
      <c r="FU17" s="38">
        <f>FU11+FU12+FU15</f>
        <v>0</v>
      </c>
      <c r="FV17" s="40">
        <f>FV11+FV12+FV15</f>
        <v>10000</v>
      </c>
      <c r="FW17" s="41">
        <v>0</v>
      </c>
      <c r="FX17" s="38">
        <f>FX11+FX12+FX15</f>
        <v>0</v>
      </c>
      <c r="FY17" s="40">
        <f>FY11+FY12+FY15</f>
        <v>64899</v>
      </c>
      <c r="FZ17" s="41">
        <v>0</v>
      </c>
      <c r="GA17" s="38">
        <f>GA11+GA12+GA15</f>
        <v>0</v>
      </c>
      <c r="GB17" s="40">
        <f>GB11+GB12+GB15</f>
        <v>52701</v>
      </c>
      <c r="GC17" s="41">
        <v>0</v>
      </c>
      <c r="GD17" s="38">
        <f>GD11+GD12+GD15</f>
        <v>109394</v>
      </c>
      <c r="GE17" s="40">
        <f>GE11+GE12+GE15</f>
        <v>301098</v>
      </c>
      <c r="GF17" s="41">
        <f t="shared" si="24"/>
        <v>2.7524178656964735</v>
      </c>
      <c r="GG17" s="38">
        <f>GG11+GG12+GG15</f>
        <v>3720</v>
      </c>
      <c r="GH17" s="40">
        <f>GH11+GH12+GH15</f>
        <v>1434</v>
      </c>
      <c r="GI17" s="41">
        <f t="shared" si="25"/>
        <v>0.38548387096774195</v>
      </c>
      <c r="GJ17" s="38">
        <f>GJ11+GJ12+GJ15</f>
        <v>4458</v>
      </c>
      <c r="GK17" s="40">
        <f>GK11+GK12+GK15</f>
        <v>2922</v>
      </c>
      <c r="GL17" s="41">
        <f t="shared" si="26"/>
        <v>0.65545087483176312</v>
      </c>
      <c r="GM17" s="38">
        <f>GM11+GM12+GM15</f>
        <v>1300</v>
      </c>
      <c r="GN17" s="40">
        <f>GN11+GN12+GN15</f>
        <v>1536</v>
      </c>
      <c r="GO17" s="41">
        <f t="shared" si="91"/>
        <v>1.1815384615384616</v>
      </c>
      <c r="GP17" s="38">
        <f>GP11+GP12+GP15</f>
        <v>1692</v>
      </c>
      <c r="GQ17" s="40">
        <f>GQ11+GQ12+GQ15</f>
        <v>400</v>
      </c>
      <c r="GR17" s="41">
        <f t="shared" si="27"/>
        <v>0.2364066193853428</v>
      </c>
      <c r="GS17" s="38">
        <f>GS11+GS12+GS15</f>
        <v>11170</v>
      </c>
      <c r="GT17" s="40">
        <f>GT11+GT12+GT15</f>
        <v>6292</v>
      </c>
      <c r="GU17" s="41">
        <f t="shared" si="28"/>
        <v>0.56329453894359893</v>
      </c>
      <c r="GV17" s="38">
        <f>GV11+GV12+GV15</f>
        <v>70945</v>
      </c>
      <c r="GW17" s="40">
        <f>GW11+GW12+GW15</f>
        <v>66633</v>
      </c>
      <c r="GX17" s="41">
        <f t="shared" si="92"/>
        <v>0.93922052294030589</v>
      </c>
      <c r="GY17" s="38">
        <f>GY11+GY12+GY15</f>
        <v>280400</v>
      </c>
      <c r="GZ17" s="40">
        <f>GZ11+GZ12+GZ15</f>
        <v>338475</v>
      </c>
      <c r="HA17" s="41">
        <f t="shared" si="93"/>
        <v>1.2071148359486448</v>
      </c>
      <c r="HB17" s="38">
        <f>HB11+HB12+HB15</f>
        <v>351345</v>
      </c>
      <c r="HC17" s="40">
        <f>HC11+HC12+HC15</f>
        <v>405108</v>
      </c>
      <c r="HD17" s="41">
        <f t="shared" si="96"/>
        <v>1.1530205353712164</v>
      </c>
      <c r="HE17" s="43">
        <f t="shared" si="55"/>
        <v>1666105</v>
      </c>
      <c r="HF17" s="40">
        <f t="shared" si="56"/>
        <v>1837050</v>
      </c>
      <c r="HG17" s="41">
        <f t="shared" si="29"/>
        <v>1.1026015767313584</v>
      </c>
      <c r="HH17" s="38">
        <f>HH11+HH12+HH15</f>
        <v>0</v>
      </c>
      <c r="HI17" s="40">
        <f>HI11+HI12+HI15</f>
        <v>0</v>
      </c>
      <c r="HJ17" s="41">
        <v>0</v>
      </c>
      <c r="HK17" s="38">
        <f>HK11+HK12+HK15</f>
        <v>3545</v>
      </c>
      <c r="HL17" s="40">
        <f>HL11+HL12+HL15</f>
        <v>3835</v>
      </c>
      <c r="HM17" s="41">
        <f t="shared" si="57"/>
        <v>1.0818053596614952</v>
      </c>
      <c r="HN17" s="38">
        <f>HN11+HN12+HN15</f>
        <v>0</v>
      </c>
      <c r="HO17" s="40">
        <f>HO11+HO12+HO15</f>
        <v>0</v>
      </c>
      <c r="HP17" s="41">
        <v>0</v>
      </c>
      <c r="HQ17" s="38">
        <f>HQ11+HQ12+HQ15</f>
        <v>0</v>
      </c>
      <c r="HR17" s="40">
        <f>HR11+HR12+HR15</f>
        <v>0</v>
      </c>
      <c r="HS17" s="41">
        <v>0</v>
      </c>
      <c r="HT17" s="38">
        <f>HT11+HT12+HT15</f>
        <v>3545</v>
      </c>
      <c r="HU17" s="40">
        <f>HU11+HU12+HU15</f>
        <v>3835</v>
      </c>
      <c r="HV17" s="41">
        <f t="shared" si="60"/>
        <v>1.0818053596614952</v>
      </c>
      <c r="HW17" s="38">
        <f>HW11+HW12+HW15</f>
        <v>0</v>
      </c>
      <c r="HX17" s="40">
        <f>HX11+HX12+HX15</f>
        <v>0</v>
      </c>
      <c r="HY17" s="41">
        <v>0</v>
      </c>
      <c r="HZ17" s="38">
        <f>HZ11+HZ12+HZ15</f>
        <v>0</v>
      </c>
      <c r="IA17" s="40">
        <f>IA11+IA12+IA15</f>
        <v>0</v>
      </c>
      <c r="IB17" s="41">
        <v>0</v>
      </c>
      <c r="IC17" s="38">
        <f>IC11+IC12+IC15</f>
        <v>0</v>
      </c>
      <c r="ID17" s="40">
        <f>ID11+ID12+ID15</f>
        <v>0</v>
      </c>
      <c r="IE17" s="41">
        <v>0</v>
      </c>
      <c r="IF17" s="38">
        <f>IF11+IF12+IF15</f>
        <v>0</v>
      </c>
      <c r="IG17" s="40">
        <f>IG11+IG12+IG15</f>
        <v>0</v>
      </c>
      <c r="IH17" s="41">
        <v>0</v>
      </c>
      <c r="II17" s="38">
        <f>II11+II12+II15</f>
        <v>0</v>
      </c>
      <c r="IJ17" s="40">
        <f>IJ11+IJ12+IJ15</f>
        <v>0</v>
      </c>
      <c r="IK17" s="41">
        <v>0</v>
      </c>
      <c r="IL17" s="38">
        <f>IL11+IL12+IL15</f>
        <v>0</v>
      </c>
      <c r="IM17" s="40">
        <f>IM11+IM12+IM15</f>
        <v>0</v>
      </c>
      <c r="IN17" s="41">
        <v>0</v>
      </c>
      <c r="IO17" s="38">
        <f>IO11+IO12+IO15</f>
        <v>0</v>
      </c>
      <c r="IP17" s="40">
        <f>IP11+IP12+IP15</f>
        <v>0</v>
      </c>
      <c r="IQ17" s="41">
        <v>0</v>
      </c>
      <c r="IR17" s="38">
        <f>IR11+IR12+IR15</f>
        <v>0</v>
      </c>
      <c r="IS17" s="40">
        <f>IS11+IS12+IS15</f>
        <v>0</v>
      </c>
      <c r="IT17" s="41">
        <v>0</v>
      </c>
      <c r="IU17" s="38">
        <f>IU11+IU12+IU15</f>
        <v>0</v>
      </c>
      <c r="IV17" s="40">
        <f>IV11+IV12+IV15</f>
        <v>0</v>
      </c>
      <c r="IW17" s="41">
        <v>0</v>
      </c>
      <c r="IX17" s="38">
        <f>IX11+IX12+IX15</f>
        <v>0</v>
      </c>
      <c r="IY17" s="40">
        <f>IY11+IY12+IY15</f>
        <v>0</v>
      </c>
      <c r="IZ17" s="41">
        <v>0</v>
      </c>
      <c r="JA17" s="38">
        <f>JA11+JA12+JA15</f>
        <v>0</v>
      </c>
      <c r="JB17" s="40">
        <f>JB11+JB12+JB15</f>
        <v>0</v>
      </c>
      <c r="JC17" s="41">
        <v>0</v>
      </c>
      <c r="JD17" s="38">
        <f>JD11+JD12+JD15</f>
        <v>0</v>
      </c>
      <c r="JE17" s="40">
        <f>JE11+JE12+JE15</f>
        <v>0</v>
      </c>
      <c r="JF17" s="41">
        <v>0</v>
      </c>
      <c r="JG17" s="38">
        <f>JG11+JG12+JG15</f>
        <v>0</v>
      </c>
      <c r="JH17" s="40">
        <f>JH11+JH12+JH15</f>
        <v>0</v>
      </c>
      <c r="JI17" s="41">
        <v>0</v>
      </c>
      <c r="JJ17" s="38">
        <f>JJ11+JJ12+JJ15</f>
        <v>0</v>
      </c>
      <c r="JK17" s="40">
        <f>JK11+JK12+JK15</f>
        <v>0</v>
      </c>
      <c r="JL17" s="41">
        <v>0</v>
      </c>
      <c r="JM17" s="38">
        <f>JM11+JM12+JM15</f>
        <v>0</v>
      </c>
      <c r="JN17" s="40">
        <f>JN11+JN12+JN15</f>
        <v>0</v>
      </c>
      <c r="JO17" s="41">
        <v>0</v>
      </c>
      <c r="JP17" s="38">
        <f>JP11+JP12+JP15</f>
        <v>0</v>
      </c>
      <c r="JQ17" s="40">
        <f>JQ11+JQ12+JQ15</f>
        <v>0</v>
      </c>
      <c r="JR17" s="41">
        <v>0</v>
      </c>
      <c r="JS17" s="38">
        <f>JS11+JS12+JS15</f>
        <v>0</v>
      </c>
      <c r="JT17" s="40">
        <f>JT11+JT12+JT15</f>
        <v>0</v>
      </c>
      <c r="JU17" s="41">
        <v>0</v>
      </c>
      <c r="JV17" s="38">
        <f>JV11+JV12+JV15</f>
        <v>89017</v>
      </c>
      <c r="JW17" s="40">
        <f>JW11+JW12+JW15</f>
        <v>142803</v>
      </c>
      <c r="JX17" s="41">
        <f t="shared" si="104"/>
        <v>1.6042216655245627</v>
      </c>
      <c r="JY17" s="38">
        <f>JY11+JY12+JY15</f>
        <v>20310</v>
      </c>
      <c r="JZ17" s="40">
        <f>JZ11+JZ12+JZ15</f>
        <v>17460</v>
      </c>
      <c r="KA17" s="41">
        <f t="shared" si="105"/>
        <v>0.85967503692762182</v>
      </c>
      <c r="KB17" s="38">
        <f>KB11+KB12+KB15</f>
        <v>33074</v>
      </c>
      <c r="KC17" s="40">
        <f>KC11+KC12+KC15</f>
        <v>254860</v>
      </c>
      <c r="KD17" s="41">
        <f t="shared" si="106"/>
        <v>7.7057507407631372</v>
      </c>
      <c r="KE17" s="38">
        <f>KE11+KE12+KE15</f>
        <v>142401</v>
      </c>
      <c r="KF17" s="40">
        <f>KF11+KF12+KF15</f>
        <v>415123</v>
      </c>
      <c r="KG17" s="41">
        <f t="shared" si="109"/>
        <v>2.9151691350482087</v>
      </c>
      <c r="KH17" s="38">
        <f>KH11+KH12+KH15</f>
        <v>210</v>
      </c>
      <c r="KI17" s="40">
        <f>KI11+KI12+KI15</f>
        <v>0</v>
      </c>
      <c r="KJ17" s="41">
        <v>0</v>
      </c>
      <c r="KK17" s="38">
        <f>KK11+KK12+KK15</f>
        <v>210</v>
      </c>
      <c r="KL17" s="40">
        <f>KL11+KL12+KL15</f>
        <v>0</v>
      </c>
      <c r="KM17" s="41">
        <v>0</v>
      </c>
      <c r="KN17" s="38">
        <f>KN11+KN12+KN15</f>
        <v>210</v>
      </c>
      <c r="KO17" s="40">
        <f>KO11+KO12+KO15</f>
        <v>0</v>
      </c>
      <c r="KP17" s="41">
        <v>0</v>
      </c>
      <c r="KQ17" s="38">
        <f>KQ11+KQ12+KQ15</f>
        <v>209</v>
      </c>
      <c r="KR17" s="40">
        <f>KR11+KR12+KR15</f>
        <v>0</v>
      </c>
      <c r="KS17" s="41">
        <v>0</v>
      </c>
      <c r="KT17" s="38">
        <f>KT11+KT12+KT15</f>
        <v>209</v>
      </c>
      <c r="KU17" s="40">
        <f>KU11+KU12+KU15</f>
        <v>0</v>
      </c>
      <c r="KV17" s="41">
        <v>0</v>
      </c>
      <c r="KW17" s="38">
        <f>KW11+KW12+KW15</f>
        <v>209</v>
      </c>
      <c r="KX17" s="40">
        <f>KX11+KX12+KX15</f>
        <v>0</v>
      </c>
      <c r="KY17" s="41">
        <v>0</v>
      </c>
      <c r="KZ17" s="38">
        <f>KZ11+KZ12+KZ15</f>
        <v>210</v>
      </c>
      <c r="LA17" s="40">
        <f>LA11+LA12+LA15</f>
        <v>0</v>
      </c>
      <c r="LB17" s="41">
        <v>0</v>
      </c>
      <c r="LC17" s="38">
        <f>LC11+LC12+LC15</f>
        <v>209</v>
      </c>
      <c r="LD17" s="40">
        <f>LD11+LD12+LD15</f>
        <v>0</v>
      </c>
      <c r="LE17" s="41">
        <v>0</v>
      </c>
      <c r="LF17" s="38">
        <f>LF11+LF12+LF15</f>
        <v>210</v>
      </c>
      <c r="LG17" s="40">
        <f>LG11+LG12+LG15</f>
        <v>0</v>
      </c>
      <c r="LH17" s="41">
        <v>0</v>
      </c>
      <c r="LI17" s="86">
        <f>LI11+LI12+LI15</f>
        <v>1886</v>
      </c>
      <c r="LJ17" s="84">
        <f>LJ11+LJ12+LJ15</f>
        <v>0</v>
      </c>
      <c r="LK17" s="252">
        <f t="shared" si="98"/>
        <v>0</v>
      </c>
      <c r="LL17" s="38">
        <f>LL11+LL12+LL15</f>
        <v>0</v>
      </c>
      <c r="LM17" s="40">
        <f>LM11+LM12+LM15</f>
        <v>0</v>
      </c>
      <c r="LN17" s="41">
        <v>0</v>
      </c>
      <c r="LO17" s="38">
        <f>LO11+LO12+LO15</f>
        <v>0</v>
      </c>
      <c r="LP17" s="40">
        <f>LP11+LP12+LP15</f>
        <v>0</v>
      </c>
      <c r="LQ17" s="41">
        <v>0</v>
      </c>
      <c r="LR17" s="38">
        <f>LR11+LR12+LR15</f>
        <v>0</v>
      </c>
      <c r="LS17" s="40">
        <f>LS11+LS12+LS15</f>
        <v>0</v>
      </c>
      <c r="LT17" s="41">
        <v>0</v>
      </c>
      <c r="LU17" s="38">
        <f>LU11+LU12+LU15</f>
        <v>0</v>
      </c>
      <c r="LV17" s="40">
        <f>LV11+LV12+LV15</f>
        <v>0</v>
      </c>
      <c r="LW17" s="41">
        <v>0</v>
      </c>
      <c r="LX17" s="38">
        <f>LX11+LX12+LX15</f>
        <v>147832</v>
      </c>
      <c r="LY17" s="40">
        <f>LY11+LY12+LY15</f>
        <v>418958</v>
      </c>
      <c r="LZ17" s="41">
        <f t="shared" si="63"/>
        <v>2.8340142864873639</v>
      </c>
      <c r="MA17" s="38">
        <f>MA11+MA12+MA15</f>
        <v>0</v>
      </c>
      <c r="MB17" s="40">
        <f>MB11+MB12+MB15</f>
        <v>0</v>
      </c>
      <c r="MC17" s="41">
        <v>0</v>
      </c>
      <c r="MD17" s="38">
        <f>MD11+MD12+MD15</f>
        <v>0</v>
      </c>
      <c r="ME17" s="40">
        <f>ME11+ME12+ME15</f>
        <v>0</v>
      </c>
      <c r="MF17" s="41">
        <v>0</v>
      </c>
      <c r="MG17" s="38">
        <f>MG11+MG12+MG15</f>
        <v>0</v>
      </c>
      <c r="MH17" s="40">
        <f>MH11+MH12+MH15</f>
        <v>0</v>
      </c>
      <c r="MI17" s="41">
        <v>0</v>
      </c>
      <c r="MJ17" s="38">
        <f>MJ11+MJ12+MJ15</f>
        <v>0</v>
      </c>
      <c r="MK17" s="40">
        <f>MK11+MK12+MK15</f>
        <v>0</v>
      </c>
      <c r="ML17" s="41">
        <v>0</v>
      </c>
      <c r="MM17" s="38">
        <f>MM11+MM12+MM15</f>
        <v>0</v>
      </c>
      <c r="MN17" s="40">
        <f>MN11+MN12+MN15</f>
        <v>0</v>
      </c>
      <c r="MO17" s="41">
        <v>0</v>
      </c>
      <c r="MP17" s="38">
        <f>MP11+MP12+MP15</f>
        <v>0</v>
      </c>
      <c r="MQ17" s="40">
        <f>MQ11+MQ12+MQ15</f>
        <v>0</v>
      </c>
      <c r="MR17" s="41">
        <v>0</v>
      </c>
      <c r="MS17" s="38">
        <f>MS11+MS12+MS15</f>
        <v>0</v>
      </c>
      <c r="MT17" s="40">
        <f>MT11+MT12+MT15</f>
        <v>0</v>
      </c>
      <c r="MU17" s="41">
        <v>0</v>
      </c>
      <c r="MV17" s="38">
        <f>MV11+MV12+MV15</f>
        <v>0</v>
      </c>
      <c r="MW17" s="40">
        <f>MW11+MW12+MW15</f>
        <v>0</v>
      </c>
      <c r="MX17" s="41">
        <v>0</v>
      </c>
      <c r="MY17" s="38">
        <f>MY11+MY12+MY15</f>
        <v>0</v>
      </c>
      <c r="MZ17" s="40">
        <f>MZ11+MZ12+MZ15</f>
        <v>0</v>
      </c>
      <c r="NA17" s="41">
        <v>0</v>
      </c>
      <c r="NB17" s="38">
        <f>NB11+NB12+NB15</f>
        <v>0</v>
      </c>
      <c r="NC17" s="40">
        <f>NC11+NC12+NC15</f>
        <v>0</v>
      </c>
      <c r="ND17" s="41">
        <v>0</v>
      </c>
      <c r="NE17" s="38">
        <f>NE11+NE12+NE15</f>
        <v>0</v>
      </c>
      <c r="NF17" s="40">
        <f>NF11+NF12+NF15</f>
        <v>0</v>
      </c>
      <c r="NG17" s="41">
        <v>0</v>
      </c>
      <c r="NH17" s="38">
        <f>NH11+NH12+NH15</f>
        <v>0</v>
      </c>
      <c r="NI17" s="40">
        <f>NI11+NI12+NI15</f>
        <v>0</v>
      </c>
      <c r="NJ17" s="41">
        <v>0</v>
      </c>
      <c r="NK17" s="38">
        <f>NK11+NK12+NK15</f>
        <v>0</v>
      </c>
      <c r="NL17" s="40">
        <f>NL11+NL12+NL15</f>
        <v>0</v>
      </c>
      <c r="NM17" s="41">
        <v>0</v>
      </c>
      <c r="NN17" s="38">
        <f>NN11+NN12+NN15</f>
        <v>0</v>
      </c>
      <c r="NO17" s="40">
        <f>NO11+NO12+NO15</f>
        <v>0</v>
      </c>
      <c r="NP17" s="41">
        <v>0</v>
      </c>
      <c r="NQ17" s="38">
        <f>NQ11+NQ12+NQ15</f>
        <v>0</v>
      </c>
      <c r="NR17" s="40">
        <f>NR11+NR12+NR15</f>
        <v>0</v>
      </c>
      <c r="NS17" s="41">
        <v>0</v>
      </c>
      <c r="NT17" s="38">
        <f>NT11+NT12+NT15</f>
        <v>0</v>
      </c>
      <c r="NU17" s="40">
        <f>NU11+NU12+NU15</f>
        <v>0</v>
      </c>
      <c r="NV17" s="41">
        <v>0</v>
      </c>
      <c r="NW17" s="38">
        <f>NW11+NW12+NW15</f>
        <v>0</v>
      </c>
      <c r="NX17" s="40">
        <f>NX11+NX12+NX15</f>
        <v>0</v>
      </c>
      <c r="NY17" s="41">
        <v>0</v>
      </c>
      <c r="NZ17" s="38">
        <f>NZ11+NZ12+NZ15</f>
        <v>0</v>
      </c>
      <c r="OA17" s="40">
        <f>OA11+OA12+OA15</f>
        <v>0</v>
      </c>
      <c r="OB17" s="41">
        <v>0</v>
      </c>
      <c r="OC17" s="38">
        <f>OC11+OC12+OC15</f>
        <v>0</v>
      </c>
      <c r="OD17" s="40">
        <f>OD11+OD12+OD15</f>
        <v>0</v>
      </c>
      <c r="OE17" s="41">
        <v>0</v>
      </c>
      <c r="OF17" s="38">
        <f>OF11+OF12+OF15</f>
        <v>0</v>
      </c>
      <c r="OG17" s="40">
        <f>OG11+OG12+OG15</f>
        <v>0</v>
      </c>
      <c r="OH17" s="41">
        <v>0</v>
      </c>
      <c r="OI17" s="38">
        <f>OI11+OI12+OI15</f>
        <v>0</v>
      </c>
      <c r="OJ17" s="40">
        <f>OJ11+OJ12+OJ15</f>
        <v>0</v>
      </c>
      <c r="OK17" s="41">
        <v>0</v>
      </c>
      <c r="OL17" s="38">
        <f>OL11+OL12+OL15</f>
        <v>0</v>
      </c>
      <c r="OM17" s="40">
        <f>OM11+OM12+OM15</f>
        <v>0</v>
      </c>
      <c r="ON17" s="41">
        <v>0</v>
      </c>
      <c r="OO17" s="38">
        <f>OO11+OO12+OO15</f>
        <v>0</v>
      </c>
      <c r="OP17" s="40">
        <f>OP11+OP12+OP15</f>
        <v>0</v>
      </c>
      <c r="OQ17" s="41">
        <v>0</v>
      </c>
      <c r="OR17" s="38">
        <f>OR11+OR12+OR15</f>
        <v>0</v>
      </c>
      <c r="OS17" s="40">
        <f>OS11+OS12+OS15</f>
        <v>0</v>
      </c>
      <c r="OT17" s="41">
        <v>0</v>
      </c>
      <c r="OU17" s="38">
        <f>OU11+OU12+OU15</f>
        <v>0</v>
      </c>
      <c r="OV17" s="40">
        <f>OV11+OV12+OV15</f>
        <v>0</v>
      </c>
      <c r="OW17" s="41">
        <v>0</v>
      </c>
      <c r="OX17" s="38">
        <f>OX11+OX12+OX15</f>
        <v>0</v>
      </c>
      <c r="OY17" s="40">
        <f>OY11+OY12+OY15</f>
        <v>0</v>
      </c>
      <c r="OZ17" s="41">
        <v>0</v>
      </c>
      <c r="PA17" s="38">
        <f>PA11+PA12+PA15</f>
        <v>91725</v>
      </c>
      <c r="PB17" s="40">
        <f>PB11+PB12+PB15</f>
        <v>41741</v>
      </c>
      <c r="PC17" s="41">
        <f t="shared" si="99"/>
        <v>0.45506677568819842</v>
      </c>
      <c r="PD17" s="38">
        <f>PD11+PD12+PD15</f>
        <v>0</v>
      </c>
      <c r="PE17" s="40">
        <f>PE11+PE12+PE15</f>
        <v>0</v>
      </c>
      <c r="PF17" s="41">
        <v>0</v>
      </c>
      <c r="PG17" s="38">
        <f>PG11+PG12+PG15</f>
        <v>10832</v>
      </c>
      <c r="PH17" s="40">
        <f>PH11+PH12+PH15</f>
        <v>1774</v>
      </c>
      <c r="PI17" s="41">
        <f t="shared" si="30"/>
        <v>0.16377400295420974</v>
      </c>
      <c r="PJ17" s="38">
        <f>PJ11+PJ12+PJ15</f>
        <v>0</v>
      </c>
      <c r="PK17" s="40">
        <f>PK11+PK12+PK15</f>
        <v>731</v>
      </c>
      <c r="PL17" s="41">
        <v>0</v>
      </c>
      <c r="PM17" s="38">
        <f>PM11+PM12+PM15</f>
        <v>0</v>
      </c>
      <c r="PN17" s="40">
        <f>PN11+PN12+PN15</f>
        <v>10740</v>
      </c>
      <c r="PO17" s="41">
        <v>0</v>
      </c>
      <c r="PP17" s="38">
        <f>PP11+PP12+PP15</f>
        <v>0</v>
      </c>
      <c r="PQ17" s="40">
        <f>PQ11+PQ12+PQ15</f>
        <v>3400</v>
      </c>
      <c r="PR17" s="41">
        <v>0</v>
      </c>
      <c r="PS17" s="38">
        <f>PS11+PS12+PS15</f>
        <v>0</v>
      </c>
      <c r="PT17" s="40">
        <f>PT11+PT12+PT15</f>
        <v>21477</v>
      </c>
      <c r="PU17" s="41">
        <v>0</v>
      </c>
      <c r="PV17" s="38">
        <f t="shared" si="64"/>
        <v>102557</v>
      </c>
      <c r="PW17" s="40">
        <f>PW11+PW12+PW15</f>
        <v>79863</v>
      </c>
      <c r="PX17" s="41">
        <f t="shared" si="31"/>
        <v>0.77871817623370421</v>
      </c>
      <c r="PY17" s="38">
        <f>PY11+PY12+PY15</f>
        <v>450</v>
      </c>
      <c r="PZ17" s="40">
        <f>PZ11+PZ12+PZ15</f>
        <v>0</v>
      </c>
      <c r="QA17" s="41">
        <f t="shared" si="32"/>
        <v>0</v>
      </c>
      <c r="QB17" s="38">
        <f>QB11+QB12+QB15</f>
        <v>400</v>
      </c>
      <c r="QC17" s="40">
        <f>QC11+QC12+QC15</f>
        <v>0</v>
      </c>
      <c r="QD17" s="41">
        <f t="shared" si="100"/>
        <v>0</v>
      </c>
      <c r="QE17" s="38">
        <f>QE11+QE12+QE15</f>
        <v>0</v>
      </c>
      <c r="QF17" s="40">
        <f>QF11+QF12+QF15</f>
        <v>482</v>
      </c>
      <c r="QG17" s="41">
        <v>0</v>
      </c>
      <c r="QH17" s="38">
        <f>QH11+QH12+QH15</f>
        <v>0</v>
      </c>
      <c r="QI17" s="40">
        <f>QI11+QI12+QI15</f>
        <v>572</v>
      </c>
      <c r="QJ17" s="41">
        <v>0</v>
      </c>
      <c r="QK17" s="38">
        <f>QK11+QK12+QK15</f>
        <v>0</v>
      </c>
      <c r="QL17" s="40">
        <f>QL11+QL12+QL15</f>
        <v>0</v>
      </c>
      <c r="QM17" s="41">
        <v>0</v>
      </c>
      <c r="QN17" s="38">
        <f>QN11+QN12+QN15</f>
        <v>0</v>
      </c>
      <c r="QO17" s="40">
        <f>QO11+QO12+QO15</f>
        <v>500</v>
      </c>
      <c r="QP17" s="41">
        <v>0</v>
      </c>
      <c r="QQ17" s="38">
        <f>QQ11+QQ12+QQ15</f>
        <v>0</v>
      </c>
      <c r="QR17" s="40">
        <f>QR11+QR12+QR15</f>
        <v>0</v>
      </c>
      <c r="QS17" s="41">
        <v>0</v>
      </c>
      <c r="QT17" s="38">
        <f>QT11+QT12+QT15</f>
        <v>0</v>
      </c>
      <c r="QU17" s="40">
        <f>QU11+QU12+QU15</f>
        <v>0</v>
      </c>
      <c r="QV17" s="41">
        <v>0</v>
      </c>
      <c r="QW17" s="38">
        <f t="shared" si="101"/>
        <v>850</v>
      </c>
      <c r="QX17" s="40">
        <f>QX11+QX12+QX15</f>
        <v>1554</v>
      </c>
      <c r="QY17" s="41">
        <f t="shared" si="33"/>
        <v>1.828235294117647</v>
      </c>
      <c r="QZ17" s="38">
        <f t="shared" si="66"/>
        <v>107897</v>
      </c>
      <c r="RA17" s="40">
        <f>RA11+RA12+RA15</f>
        <v>81417</v>
      </c>
      <c r="RB17" s="41">
        <f t="shared" si="34"/>
        <v>0.75458075757435328</v>
      </c>
      <c r="RC17" s="38"/>
      <c r="RD17" s="40"/>
      <c r="RE17" s="41"/>
      <c r="RF17" s="38">
        <f>RF11+RF12+RF15</f>
        <v>60511</v>
      </c>
      <c r="RG17" s="40">
        <f>RG11+RG12+RG15</f>
        <v>0</v>
      </c>
      <c r="RH17" s="41">
        <f>SUM(RG17/RF17)</f>
        <v>0</v>
      </c>
      <c r="RI17" s="38">
        <f>RI11+RI12+RI15</f>
        <v>0</v>
      </c>
      <c r="RJ17" s="40">
        <f>RJ11+RJ12+RJ15</f>
        <v>0</v>
      </c>
      <c r="RK17" s="41">
        <v>0</v>
      </c>
      <c r="RL17" s="38">
        <f>RL11+RL12+RL15</f>
        <v>4490</v>
      </c>
      <c r="RM17" s="40">
        <f>RM11+RM12+RM15</f>
        <v>0</v>
      </c>
      <c r="RN17" s="41">
        <f t="shared" si="103"/>
        <v>0</v>
      </c>
      <c r="RO17" s="43">
        <f>+RF17+RI17+RL17</f>
        <v>65001</v>
      </c>
      <c r="RP17" s="40">
        <f>+RG17+RJ17+RM17</f>
        <v>0</v>
      </c>
      <c r="RQ17" s="41">
        <f t="shared" si="36"/>
        <v>0</v>
      </c>
      <c r="RR17" s="38">
        <f t="shared" si="68"/>
        <v>1921834</v>
      </c>
      <c r="RS17" s="40">
        <f>+HF17+LY17+NR17+OY17+RA17+RG17</f>
        <v>2337425</v>
      </c>
      <c r="RT17" s="41">
        <f t="shared" si="37"/>
        <v>1.2162470848158582</v>
      </c>
      <c r="RU17" s="38">
        <f>RU11+RU12+RU15</f>
        <v>0</v>
      </c>
      <c r="RV17" s="40">
        <f>RV11+RV12+RV15</f>
        <v>0</v>
      </c>
      <c r="RW17" s="41">
        <v>0</v>
      </c>
      <c r="RX17" s="38">
        <f>RR17+RU17</f>
        <v>1921834</v>
      </c>
      <c r="RY17" s="40">
        <f>RS17+RV17</f>
        <v>2337425</v>
      </c>
      <c r="RZ17" s="41">
        <f t="shared" si="39"/>
        <v>1.2162470848158582</v>
      </c>
      <c r="SA17" s="38">
        <f t="shared" si="40"/>
        <v>7921070</v>
      </c>
      <c r="SB17" s="40">
        <f t="shared" si="40"/>
        <v>8026559.0499999998</v>
      </c>
      <c r="SC17" s="41">
        <f t="shared" si="69"/>
        <v>1.0133175252838316</v>
      </c>
    </row>
    <row r="18" spans="1:498" s="13" customFormat="1" ht="15.75">
      <c r="A18" s="10">
        <v>8</v>
      </c>
      <c r="B18" s="168" t="s">
        <v>24</v>
      </c>
      <c r="C18" s="47"/>
      <c r="D18" s="11"/>
      <c r="E18" s="186"/>
      <c r="F18" s="47"/>
      <c r="G18" s="11"/>
      <c r="H18" s="45"/>
      <c r="I18" s="47"/>
      <c r="J18" s="11"/>
      <c r="K18" s="48"/>
      <c r="L18" s="47"/>
      <c r="M18" s="11"/>
      <c r="N18" s="206"/>
      <c r="O18" s="47"/>
      <c r="P18" s="11"/>
      <c r="Q18" s="206"/>
      <c r="R18" s="47"/>
      <c r="S18" s="11"/>
      <c r="T18" s="206"/>
      <c r="U18" s="47"/>
      <c r="V18" s="11"/>
      <c r="W18" s="206"/>
      <c r="X18" s="47"/>
      <c r="Y18" s="11"/>
      <c r="Z18" s="206"/>
      <c r="AA18" s="47"/>
      <c r="AB18" s="11"/>
      <c r="AC18" s="206"/>
      <c r="AD18" s="47"/>
      <c r="AE18" s="11"/>
      <c r="AF18" s="206"/>
      <c r="AG18" s="47"/>
      <c r="AH18" s="11"/>
      <c r="AI18" s="206"/>
      <c r="AJ18" s="47"/>
      <c r="AK18" s="11"/>
      <c r="AL18" s="206"/>
      <c r="AM18" s="47"/>
      <c r="AN18" s="11"/>
      <c r="AO18" s="206"/>
      <c r="AP18" s="47"/>
      <c r="AQ18" s="11"/>
      <c r="AR18" s="206"/>
      <c r="AS18" s="47"/>
      <c r="AT18" s="11"/>
      <c r="AU18" s="206"/>
      <c r="AV18" s="47"/>
      <c r="AW18" s="11"/>
      <c r="AX18" s="206"/>
      <c r="AY18" s="47"/>
      <c r="AZ18" s="11"/>
      <c r="BA18" s="206"/>
      <c r="BB18" s="47"/>
      <c r="BC18" s="11"/>
      <c r="BD18" s="206"/>
      <c r="BE18" s="47"/>
      <c r="BF18" s="11"/>
      <c r="BG18" s="206"/>
      <c r="BH18" s="47"/>
      <c r="BI18" s="11"/>
      <c r="BJ18" s="206"/>
      <c r="BK18" s="47"/>
      <c r="BL18" s="11"/>
      <c r="BM18" s="206"/>
      <c r="BN18" s="47"/>
      <c r="BO18" s="11"/>
      <c r="BP18" s="206"/>
      <c r="BQ18" s="47"/>
      <c r="BR18" s="11"/>
      <c r="BS18" s="206"/>
      <c r="BT18" s="47"/>
      <c r="BU18" s="11"/>
      <c r="BV18" s="48"/>
      <c r="BW18" s="181"/>
      <c r="BX18" s="12"/>
      <c r="BY18" s="48"/>
      <c r="BZ18" s="47"/>
      <c r="CA18" s="11"/>
      <c r="CB18" s="48"/>
      <c r="CC18" s="47"/>
      <c r="CD18" s="11"/>
      <c r="CE18" s="48"/>
      <c r="CF18" s="47"/>
      <c r="CG18" s="11"/>
      <c r="CH18" s="48"/>
      <c r="CI18" s="47"/>
      <c r="CJ18" s="11"/>
      <c r="CK18" s="48"/>
      <c r="CL18" s="181"/>
      <c r="CM18" s="12"/>
      <c r="CN18" s="48"/>
      <c r="CO18" s="47"/>
      <c r="CP18" s="11"/>
      <c r="CQ18" s="48"/>
      <c r="CR18" s="47"/>
      <c r="CS18" s="11"/>
      <c r="CT18" s="48"/>
      <c r="CU18" s="47"/>
      <c r="CV18" s="11"/>
      <c r="CW18" s="48"/>
      <c r="CX18" s="47"/>
      <c r="CY18" s="11"/>
      <c r="CZ18" s="48"/>
      <c r="DA18" s="47"/>
      <c r="DB18" s="11"/>
      <c r="DC18" s="48"/>
      <c r="DD18" s="47"/>
      <c r="DE18" s="11"/>
      <c r="DF18" s="48"/>
      <c r="DG18" s="47"/>
      <c r="DH18" s="11"/>
      <c r="DI18" s="48"/>
      <c r="DJ18" s="181"/>
      <c r="DK18" s="11"/>
      <c r="DL18" s="48"/>
      <c r="DM18" s="47"/>
      <c r="DN18" s="11"/>
      <c r="DO18" s="48"/>
      <c r="DP18" s="47"/>
      <c r="DQ18" s="11"/>
      <c r="DR18" s="48"/>
      <c r="DS18" s="47"/>
      <c r="DT18" s="11"/>
      <c r="DU18" s="48"/>
      <c r="DV18" s="47"/>
      <c r="DW18" s="11"/>
      <c r="DX18" s="48"/>
      <c r="DY18" s="47"/>
      <c r="DZ18" s="11"/>
      <c r="EA18" s="48"/>
      <c r="EB18" s="47"/>
      <c r="EC18" s="11"/>
      <c r="ED18" s="48"/>
      <c r="EE18" s="47"/>
      <c r="EF18" s="11"/>
      <c r="EG18" s="48"/>
      <c r="EH18" s="47"/>
      <c r="EI18" s="11"/>
      <c r="EJ18" s="48"/>
      <c r="EK18" s="181"/>
      <c r="EL18" s="12"/>
      <c r="EM18" s="48"/>
      <c r="EN18" s="47"/>
      <c r="EO18" s="11"/>
      <c r="EP18" s="48"/>
      <c r="EQ18" s="47"/>
      <c r="ER18" s="11"/>
      <c r="ES18" s="48"/>
      <c r="ET18" s="47"/>
      <c r="EU18" s="11"/>
      <c r="EV18" s="48"/>
      <c r="EW18" s="47"/>
      <c r="EX18" s="11"/>
      <c r="EY18" s="48"/>
      <c r="EZ18" s="47"/>
      <c r="FA18" s="11"/>
      <c r="FB18" s="48"/>
      <c r="FC18" s="47"/>
      <c r="FD18" s="11"/>
      <c r="FE18" s="48"/>
      <c r="FF18" s="47"/>
      <c r="FG18" s="11"/>
      <c r="FH18" s="48"/>
      <c r="FI18" s="181"/>
      <c r="FJ18" s="12"/>
      <c r="FK18" s="48"/>
      <c r="FL18" s="47"/>
      <c r="FM18" s="11"/>
      <c r="FN18" s="48"/>
      <c r="FO18" s="47"/>
      <c r="FP18" s="11"/>
      <c r="FQ18" s="48"/>
      <c r="FR18" s="47"/>
      <c r="FS18" s="11"/>
      <c r="FT18" s="48"/>
      <c r="FU18" s="47"/>
      <c r="FV18" s="11"/>
      <c r="FW18" s="48"/>
      <c r="FX18" s="47"/>
      <c r="FY18" s="11"/>
      <c r="FZ18" s="48"/>
      <c r="GA18" s="47"/>
      <c r="GB18" s="11"/>
      <c r="GC18" s="48"/>
      <c r="GD18" s="181"/>
      <c r="GE18" s="12"/>
      <c r="GF18" s="48"/>
      <c r="GG18" s="47"/>
      <c r="GH18" s="11"/>
      <c r="GI18" s="48"/>
      <c r="GJ18" s="47"/>
      <c r="GK18" s="11"/>
      <c r="GL18" s="48"/>
      <c r="GM18" s="47"/>
      <c r="GN18" s="11"/>
      <c r="GO18" s="48"/>
      <c r="GP18" s="47"/>
      <c r="GQ18" s="11"/>
      <c r="GR18" s="48"/>
      <c r="GS18" s="181"/>
      <c r="GT18" s="12"/>
      <c r="GU18" s="48"/>
      <c r="GV18" s="47"/>
      <c r="GW18" s="11"/>
      <c r="GX18" s="48"/>
      <c r="GY18" s="47"/>
      <c r="GZ18" s="11"/>
      <c r="HA18" s="48"/>
      <c r="HB18" s="181"/>
      <c r="HC18" s="12"/>
      <c r="HD18" s="48"/>
      <c r="HE18" s="181"/>
      <c r="HF18" s="11"/>
      <c r="HG18" s="48"/>
      <c r="HH18" s="47"/>
      <c r="HI18" s="11"/>
      <c r="HJ18" s="48"/>
      <c r="HK18" s="47"/>
      <c r="HL18" s="11"/>
      <c r="HM18" s="48"/>
      <c r="HN18" s="47"/>
      <c r="HO18" s="11"/>
      <c r="HP18" s="48"/>
      <c r="HQ18" s="47"/>
      <c r="HR18" s="11"/>
      <c r="HS18" s="48"/>
      <c r="HT18" s="181"/>
      <c r="HU18" s="12"/>
      <c r="HV18" s="48"/>
      <c r="HW18" s="47">
        <v>3265793</v>
      </c>
      <c r="HX18" s="11">
        <f>2968659+2006502</f>
        <v>4975161</v>
      </c>
      <c r="HY18" s="48">
        <f t="shared" ref="HY18:HY42" si="111">SUM(HX18/HW18)</f>
        <v>1.523415905417153</v>
      </c>
      <c r="HZ18" s="47"/>
      <c r="IA18" s="11"/>
      <c r="IB18" s="48"/>
      <c r="IC18" s="181">
        <f t="shared" ref="IC18" si="112">+HW18+HZ18</f>
        <v>3265793</v>
      </c>
      <c r="ID18" s="12">
        <f t="shared" ref="ID18" si="113">+HX18+IA18</f>
        <v>4975161</v>
      </c>
      <c r="IE18" s="48">
        <f t="shared" ref="IE18:IE42" si="114">SUM(ID18/IC18)</f>
        <v>1.523415905417153</v>
      </c>
      <c r="IF18" s="47"/>
      <c r="IG18" s="11"/>
      <c r="IH18" s="48"/>
      <c r="II18" s="47"/>
      <c r="IJ18" s="11"/>
      <c r="IK18" s="48"/>
      <c r="IL18" s="47"/>
      <c r="IM18" s="11"/>
      <c r="IN18" s="48"/>
      <c r="IO18" s="47"/>
      <c r="IP18" s="11"/>
      <c r="IQ18" s="48"/>
      <c r="IR18" s="181"/>
      <c r="IS18" s="12"/>
      <c r="IT18" s="48"/>
      <c r="IU18" s="47"/>
      <c r="IV18" s="11"/>
      <c r="IW18" s="48"/>
      <c r="IX18" s="47"/>
      <c r="IY18" s="11"/>
      <c r="IZ18" s="48"/>
      <c r="JA18" s="47"/>
      <c r="JB18" s="11"/>
      <c r="JC18" s="48"/>
      <c r="JD18" s="181"/>
      <c r="JE18" s="12"/>
      <c r="JF18" s="48"/>
      <c r="JG18" s="47"/>
      <c r="JH18" s="11"/>
      <c r="JI18" s="48"/>
      <c r="JJ18" s="47"/>
      <c r="JK18" s="11"/>
      <c r="JL18" s="48"/>
      <c r="JM18" s="47"/>
      <c r="JN18" s="11"/>
      <c r="JO18" s="48"/>
      <c r="JP18" s="47"/>
      <c r="JQ18" s="11"/>
      <c r="JR18" s="48"/>
      <c r="JS18" s="181"/>
      <c r="JT18" s="12"/>
      <c r="JU18" s="48"/>
      <c r="JV18" s="47"/>
      <c r="JW18" s="11"/>
      <c r="JX18" s="48"/>
      <c r="JY18" s="47"/>
      <c r="JZ18" s="11"/>
      <c r="KA18" s="48"/>
      <c r="KB18" s="47"/>
      <c r="KC18" s="11"/>
      <c r="KD18" s="48"/>
      <c r="KE18" s="181"/>
      <c r="KF18" s="12"/>
      <c r="KG18" s="48"/>
      <c r="KH18" s="47"/>
      <c r="KI18" s="11"/>
      <c r="KJ18" s="48"/>
      <c r="KK18" s="47"/>
      <c r="KL18" s="11"/>
      <c r="KM18" s="48"/>
      <c r="KN18" s="47"/>
      <c r="KO18" s="11"/>
      <c r="KP18" s="48"/>
      <c r="KQ18" s="47"/>
      <c r="KR18" s="11"/>
      <c r="KS18" s="48"/>
      <c r="KT18" s="47"/>
      <c r="KU18" s="11"/>
      <c r="KV18" s="48"/>
      <c r="KW18" s="47"/>
      <c r="KX18" s="11"/>
      <c r="KY18" s="48"/>
      <c r="KZ18" s="47"/>
      <c r="LA18" s="11"/>
      <c r="LB18" s="48"/>
      <c r="LC18" s="47"/>
      <c r="LD18" s="11"/>
      <c r="LE18" s="48"/>
      <c r="LF18" s="47"/>
      <c r="LG18" s="11"/>
      <c r="LH18" s="48"/>
      <c r="LI18" s="181"/>
      <c r="LJ18" s="12"/>
      <c r="LK18" s="48"/>
      <c r="LL18" s="47"/>
      <c r="LM18" s="11"/>
      <c r="LN18" s="48"/>
      <c r="LO18" s="47"/>
      <c r="LP18" s="11"/>
      <c r="LQ18" s="48"/>
      <c r="LR18" s="181"/>
      <c r="LS18" s="12"/>
      <c r="LT18" s="48"/>
      <c r="LU18" s="47"/>
      <c r="LV18" s="11"/>
      <c r="LW18" s="48"/>
      <c r="LX18" s="181">
        <f t="shared" ref="LX18:LX24" si="115">+HT18+IC18+IR18+JD18+JS18+KE18+LI18+LR18+LU18+RI18</f>
        <v>3265793</v>
      </c>
      <c r="LY18" s="12">
        <f t="shared" ref="LY18" si="116">+HU18+ID18+IS18+JE18+JT18+KF18+LJ18+LS18+LV18</f>
        <v>4975161</v>
      </c>
      <c r="LZ18" s="48">
        <f t="shared" si="63"/>
        <v>1.523415905417153</v>
      </c>
      <c r="MA18" s="47"/>
      <c r="MB18" s="11"/>
      <c r="MC18" s="48"/>
      <c r="MD18" s="47"/>
      <c r="ME18" s="11"/>
      <c r="MF18" s="48"/>
      <c r="MG18" s="47"/>
      <c r="MH18" s="11"/>
      <c r="MI18" s="48"/>
      <c r="MJ18" s="47"/>
      <c r="MK18" s="11"/>
      <c r="ML18" s="48"/>
      <c r="MM18" s="47"/>
      <c r="MN18" s="11"/>
      <c r="MO18" s="48"/>
      <c r="MP18" s="47"/>
      <c r="MQ18" s="11"/>
      <c r="MR18" s="48"/>
      <c r="MS18" s="47"/>
      <c r="MT18" s="11"/>
      <c r="MU18" s="48"/>
      <c r="MV18" s="47"/>
      <c r="MW18" s="11"/>
      <c r="MX18" s="48"/>
      <c r="MY18" s="47"/>
      <c r="MZ18" s="11"/>
      <c r="NA18" s="48"/>
      <c r="NB18" s="47"/>
      <c r="NC18" s="11"/>
      <c r="ND18" s="48"/>
      <c r="NE18" s="47"/>
      <c r="NF18" s="11"/>
      <c r="NG18" s="48"/>
      <c r="NH18" s="47"/>
      <c r="NI18" s="11"/>
      <c r="NJ18" s="48"/>
      <c r="NK18" s="47"/>
      <c r="NL18" s="11"/>
      <c r="NM18" s="48"/>
      <c r="NN18" s="47"/>
      <c r="NO18" s="11"/>
      <c r="NP18" s="48"/>
      <c r="NQ18" s="47"/>
      <c r="NR18" s="11"/>
      <c r="NS18" s="48"/>
      <c r="NT18" s="47"/>
      <c r="NU18" s="11"/>
      <c r="NV18" s="48"/>
      <c r="NW18" s="47"/>
      <c r="NX18" s="11"/>
      <c r="NY18" s="48"/>
      <c r="NZ18" s="47"/>
      <c r="OA18" s="11"/>
      <c r="OB18" s="48"/>
      <c r="OC18" s="47"/>
      <c r="OD18" s="11"/>
      <c r="OE18" s="48"/>
      <c r="OF18" s="47"/>
      <c r="OG18" s="11"/>
      <c r="OH18" s="48"/>
      <c r="OI18" s="47"/>
      <c r="OJ18" s="11"/>
      <c r="OK18" s="48"/>
      <c r="OL18" s="47"/>
      <c r="OM18" s="11"/>
      <c r="ON18" s="48"/>
      <c r="OO18" s="47"/>
      <c r="OP18" s="11"/>
      <c r="OQ18" s="48"/>
      <c r="OR18" s="47"/>
      <c r="OS18" s="11"/>
      <c r="OT18" s="48"/>
      <c r="OU18" s="47"/>
      <c r="OV18" s="11"/>
      <c r="OW18" s="48"/>
      <c r="OX18" s="181"/>
      <c r="OY18" s="12"/>
      <c r="OZ18" s="48"/>
      <c r="PA18" s="47"/>
      <c r="PB18" s="11"/>
      <c r="PC18" s="48"/>
      <c r="PD18" s="47"/>
      <c r="PE18" s="11"/>
      <c r="PF18" s="48"/>
      <c r="PG18" s="47"/>
      <c r="PH18" s="11"/>
      <c r="PI18" s="48"/>
      <c r="PJ18" s="47"/>
      <c r="PK18" s="11"/>
      <c r="PL18" s="48"/>
      <c r="PM18" s="47"/>
      <c r="PN18" s="11"/>
      <c r="PO18" s="48"/>
      <c r="PP18" s="47"/>
      <c r="PQ18" s="11"/>
      <c r="PR18" s="48"/>
      <c r="PS18" s="47"/>
      <c r="PT18" s="11"/>
      <c r="PU18" s="48"/>
      <c r="PV18" s="47"/>
      <c r="PW18" s="11"/>
      <c r="PX18" s="48"/>
      <c r="PY18" s="47"/>
      <c r="PZ18" s="11"/>
      <c r="QA18" s="48"/>
      <c r="QB18" s="47"/>
      <c r="QC18" s="11"/>
      <c r="QD18" s="48"/>
      <c r="QE18" s="47"/>
      <c r="QF18" s="11"/>
      <c r="QG18" s="48"/>
      <c r="QH18" s="47"/>
      <c r="QI18" s="11"/>
      <c r="QJ18" s="48"/>
      <c r="QK18" s="47"/>
      <c r="QL18" s="11"/>
      <c r="QM18" s="48"/>
      <c r="QN18" s="47"/>
      <c r="QO18" s="11"/>
      <c r="QP18" s="48"/>
      <c r="QQ18" s="47"/>
      <c r="QR18" s="11"/>
      <c r="QS18" s="48"/>
      <c r="QT18" s="47"/>
      <c r="QU18" s="11"/>
      <c r="QV18" s="48"/>
      <c r="QW18" s="47"/>
      <c r="QX18" s="11"/>
      <c r="QY18" s="48"/>
      <c r="QZ18" s="181"/>
      <c r="RA18" s="12"/>
      <c r="RB18" s="48"/>
      <c r="RC18" s="47"/>
      <c r="RD18" s="11"/>
      <c r="RE18" s="48"/>
      <c r="RF18" s="47"/>
      <c r="RG18" s="11"/>
      <c r="RH18" s="48"/>
      <c r="RI18" s="47"/>
      <c r="RJ18" s="11"/>
      <c r="RK18" s="48"/>
      <c r="RL18" s="47"/>
      <c r="RM18" s="11"/>
      <c r="RN18" s="48"/>
      <c r="RO18" s="181"/>
      <c r="RP18" s="11"/>
      <c r="RQ18" s="48"/>
      <c r="RR18" s="47">
        <f t="shared" si="68"/>
        <v>3265793</v>
      </c>
      <c r="RS18" s="11">
        <f>+HF18+LY18+NR18+OY18+RA18+RG18</f>
        <v>4975161</v>
      </c>
      <c r="RT18" s="48">
        <f t="shared" si="37"/>
        <v>1.523415905417153</v>
      </c>
      <c r="RU18" s="47">
        <f>-HW18</f>
        <v>-3265793</v>
      </c>
      <c r="RV18" s="11">
        <f>-HX18</f>
        <v>-4975161</v>
      </c>
      <c r="RW18" s="48"/>
      <c r="RX18" s="47"/>
      <c r="RY18" s="11"/>
      <c r="RZ18" s="48"/>
      <c r="SA18" s="47"/>
      <c r="SB18" s="11"/>
      <c r="SC18" s="48"/>
      <c r="SD18" s="219"/>
    </row>
    <row r="19" spans="1:498" s="17" customFormat="1" ht="15.75">
      <c r="A19" s="14">
        <v>9</v>
      </c>
      <c r="B19" s="169" t="s">
        <v>25</v>
      </c>
      <c r="C19" s="51"/>
      <c r="D19" s="15"/>
      <c r="E19" s="187"/>
      <c r="F19" s="51"/>
      <c r="G19" s="15"/>
      <c r="H19" s="49"/>
      <c r="I19" s="51"/>
      <c r="J19" s="15"/>
      <c r="K19" s="52"/>
      <c r="L19" s="51"/>
      <c r="M19" s="15"/>
      <c r="N19" s="207"/>
      <c r="O19" s="51"/>
      <c r="P19" s="15"/>
      <c r="Q19" s="207"/>
      <c r="R19" s="51"/>
      <c r="S19" s="15"/>
      <c r="T19" s="207"/>
      <c r="U19" s="51"/>
      <c r="V19" s="15"/>
      <c r="W19" s="207"/>
      <c r="X19" s="51"/>
      <c r="Y19" s="15"/>
      <c r="Z19" s="207"/>
      <c r="AA19" s="51"/>
      <c r="AB19" s="15"/>
      <c r="AC19" s="207"/>
      <c r="AD19" s="51"/>
      <c r="AE19" s="15"/>
      <c r="AF19" s="207"/>
      <c r="AG19" s="51"/>
      <c r="AH19" s="15"/>
      <c r="AI19" s="207"/>
      <c r="AJ19" s="51"/>
      <c r="AK19" s="15"/>
      <c r="AL19" s="207"/>
      <c r="AM19" s="51"/>
      <c r="AN19" s="15"/>
      <c r="AO19" s="207"/>
      <c r="AP19" s="51"/>
      <c r="AQ19" s="15"/>
      <c r="AR19" s="207"/>
      <c r="AS19" s="51"/>
      <c r="AT19" s="15"/>
      <c r="AU19" s="207"/>
      <c r="AV19" s="51"/>
      <c r="AW19" s="15"/>
      <c r="AX19" s="207"/>
      <c r="AY19" s="51"/>
      <c r="AZ19" s="15"/>
      <c r="BA19" s="207"/>
      <c r="BB19" s="51"/>
      <c r="BC19" s="15"/>
      <c r="BD19" s="207"/>
      <c r="BE19" s="51"/>
      <c r="BF19" s="15"/>
      <c r="BG19" s="207"/>
      <c r="BH19" s="51"/>
      <c r="BI19" s="15"/>
      <c r="BJ19" s="207"/>
      <c r="BK19" s="51"/>
      <c r="BL19" s="15"/>
      <c r="BM19" s="207"/>
      <c r="BN19" s="51"/>
      <c r="BO19" s="15"/>
      <c r="BP19" s="207"/>
      <c r="BQ19" s="51"/>
      <c r="BR19" s="15"/>
      <c r="BS19" s="207"/>
      <c r="BT19" s="51"/>
      <c r="BU19" s="15"/>
      <c r="BV19" s="52"/>
      <c r="BW19" s="91"/>
      <c r="BX19" s="16"/>
      <c r="BY19" s="52"/>
      <c r="BZ19" s="51"/>
      <c r="CA19" s="15"/>
      <c r="CB19" s="52"/>
      <c r="CC19" s="51"/>
      <c r="CD19" s="15"/>
      <c r="CE19" s="52"/>
      <c r="CF19" s="51"/>
      <c r="CG19" s="15"/>
      <c r="CH19" s="52"/>
      <c r="CI19" s="51"/>
      <c r="CJ19" s="15"/>
      <c r="CK19" s="52"/>
      <c r="CL19" s="91"/>
      <c r="CM19" s="16"/>
      <c r="CN19" s="52"/>
      <c r="CO19" s="51"/>
      <c r="CP19" s="15"/>
      <c r="CQ19" s="52"/>
      <c r="CR19" s="51"/>
      <c r="CS19" s="15"/>
      <c r="CT19" s="52"/>
      <c r="CU19" s="51"/>
      <c r="CV19" s="15"/>
      <c r="CW19" s="52"/>
      <c r="CX19" s="51"/>
      <c r="CY19" s="15"/>
      <c r="CZ19" s="52"/>
      <c r="DA19" s="51"/>
      <c r="DB19" s="15"/>
      <c r="DC19" s="52"/>
      <c r="DD19" s="51"/>
      <c r="DE19" s="15"/>
      <c r="DF19" s="52"/>
      <c r="DG19" s="51"/>
      <c r="DH19" s="15"/>
      <c r="DI19" s="52"/>
      <c r="DJ19" s="91"/>
      <c r="DK19" s="15"/>
      <c r="DL19" s="52"/>
      <c r="DM19" s="51"/>
      <c r="DN19" s="15"/>
      <c r="DO19" s="52"/>
      <c r="DP19" s="51"/>
      <c r="DQ19" s="15"/>
      <c r="DR19" s="52"/>
      <c r="DS19" s="51"/>
      <c r="DT19" s="15"/>
      <c r="DU19" s="52"/>
      <c r="DV19" s="51"/>
      <c r="DW19" s="15"/>
      <c r="DX19" s="52"/>
      <c r="DY19" s="51"/>
      <c r="DZ19" s="15"/>
      <c r="EA19" s="52"/>
      <c r="EB19" s="51"/>
      <c r="EC19" s="15"/>
      <c r="ED19" s="52"/>
      <c r="EE19" s="51"/>
      <c r="EF19" s="15"/>
      <c r="EG19" s="52"/>
      <c r="EH19" s="51"/>
      <c r="EI19" s="15"/>
      <c r="EJ19" s="52"/>
      <c r="EK19" s="91"/>
      <c r="EL19" s="16"/>
      <c r="EM19" s="52"/>
      <c r="EN19" s="51"/>
      <c r="EO19" s="15"/>
      <c r="EP19" s="52"/>
      <c r="EQ19" s="51"/>
      <c r="ER19" s="15"/>
      <c r="ES19" s="52"/>
      <c r="ET19" s="51"/>
      <c r="EU19" s="15"/>
      <c r="EV19" s="52"/>
      <c r="EW19" s="51"/>
      <c r="EX19" s="15"/>
      <c r="EY19" s="52"/>
      <c r="EZ19" s="51"/>
      <c r="FA19" s="15"/>
      <c r="FB19" s="52"/>
      <c r="FC19" s="51"/>
      <c r="FD19" s="15"/>
      <c r="FE19" s="52"/>
      <c r="FF19" s="51"/>
      <c r="FG19" s="15"/>
      <c r="FH19" s="52"/>
      <c r="FI19" s="91"/>
      <c r="FJ19" s="16"/>
      <c r="FK19" s="52"/>
      <c r="FL19" s="51"/>
      <c r="FM19" s="15"/>
      <c r="FN19" s="52"/>
      <c r="FO19" s="51"/>
      <c r="FP19" s="15"/>
      <c r="FQ19" s="52"/>
      <c r="FR19" s="51"/>
      <c r="FS19" s="15"/>
      <c r="FT19" s="52"/>
      <c r="FU19" s="51"/>
      <c r="FV19" s="15"/>
      <c r="FW19" s="52"/>
      <c r="FX19" s="51"/>
      <c r="FY19" s="15"/>
      <c r="FZ19" s="52"/>
      <c r="GA19" s="51"/>
      <c r="GB19" s="15"/>
      <c r="GC19" s="52"/>
      <c r="GD19" s="91"/>
      <c r="GE19" s="16"/>
      <c r="GF19" s="52"/>
      <c r="GG19" s="51"/>
      <c r="GH19" s="15"/>
      <c r="GI19" s="52"/>
      <c r="GJ19" s="51"/>
      <c r="GK19" s="15"/>
      <c r="GL19" s="52"/>
      <c r="GM19" s="51"/>
      <c r="GN19" s="15"/>
      <c r="GO19" s="52"/>
      <c r="GP19" s="51"/>
      <c r="GQ19" s="15"/>
      <c r="GR19" s="52"/>
      <c r="GS19" s="91"/>
      <c r="GT19" s="16"/>
      <c r="GU19" s="52"/>
      <c r="GV19" s="51"/>
      <c r="GW19" s="15"/>
      <c r="GX19" s="52"/>
      <c r="GY19" s="51"/>
      <c r="GZ19" s="15"/>
      <c r="HA19" s="52"/>
      <c r="HB19" s="91"/>
      <c r="HC19" s="16"/>
      <c r="HD19" s="52"/>
      <c r="HE19" s="91"/>
      <c r="HF19" s="15"/>
      <c r="HG19" s="52"/>
      <c r="HH19" s="51"/>
      <c r="HI19" s="15"/>
      <c r="HJ19" s="52"/>
      <c r="HK19" s="51"/>
      <c r="HL19" s="15"/>
      <c r="HM19" s="52"/>
      <c r="HN19" s="51"/>
      <c r="HO19" s="15"/>
      <c r="HP19" s="52"/>
      <c r="HQ19" s="51"/>
      <c r="HR19" s="15"/>
      <c r="HS19" s="52"/>
      <c r="HT19" s="91"/>
      <c r="HU19" s="16"/>
      <c r="HV19" s="52"/>
      <c r="HW19" s="51"/>
      <c r="HX19" s="15"/>
      <c r="HY19" s="52"/>
      <c r="HZ19" s="51"/>
      <c r="IA19" s="15"/>
      <c r="IB19" s="52"/>
      <c r="IC19" s="91"/>
      <c r="ID19" s="16"/>
      <c r="IE19" s="52"/>
      <c r="IF19" s="51"/>
      <c r="IG19" s="15"/>
      <c r="IH19" s="52"/>
      <c r="II19" s="51"/>
      <c r="IJ19" s="15"/>
      <c r="IK19" s="52"/>
      <c r="IL19" s="51"/>
      <c r="IM19" s="15"/>
      <c r="IN19" s="52"/>
      <c r="IO19" s="51"/>
      <c r="IP19" s="15"/>
      <c r="IQ19" s="52"/>
      <c r="IR19" s="91"/>
      <c r="IS19" s="16"/>
      <c r="IT19" s="52"/>
      <c r="IU19" s="51"/>
      <c r="IV19" s="15"/>
      <c r="IW19" s="52"/>
      <c r="IX19" s="51"/>
      <c r="IY19" s="15"/>
      <c r="IZ19" s="52"/>
      <c r="JA19" s="51"/>
      <c r="JB19" s="15"/>
      <c r="JC19" s="52"/>
      <c r="JD19" s="91"/>
      <c r="JE19" s="16"/>
      <c r="JF19" s="52"/>
      <c r="JG19" s="51"/>
      <c r="JH19" s="15"/>
      <c r="JI19" s="52"/>
      <c r="JJ19" s="51"/>
      <c r="JK19" s="15"/>
      <c r="JL19" s="52"/>
      <c r="JM19" s="51"/>
      <c r="JN19" s="15"/>
      <c r="JO19" s="52"/>
      <c r="JP19" s="51"/>
      <c r="JQ19" s="15"/>
      <c r="JR19" s="52"/>
      <c r="JS19" s="91"/>
      <c r="JT19" s="16"/>
      <c r="JU19" s="52"/>
      <c r="JV19" s="51"/>
      <c r="JW19" s="15"/>
      <c r="JX19" s="52"/>
      <c r="JY19" s="51"/>
      <c r="JZ19" s="15"/>
      <c r="KA19" s="52"/>
      <c r="KB19" s="51"/>
      <c r="KC19" s="15"/>
      <c r="KD19" s="52"/>
      <c r="KE19" s="91"/>
      <c r="KF19" s="16"/>
      <c r="KG19" s="52"/>
      <c r="KH19" s="51"/>
      <c r="KI19" s="15"/>
      <c r="KJ19" s="52"/>
      <c r="KK19" s="51"/>
      <c r="KL19" s="15"/>
      <c r="KM19" s="52"/>
      <c r="KN19" s="51"/>
      <c r="KO19" s="15"/>
      <c r="KP19" s="52"/>
      <c r="KQ19" s="51"/>
      <c r="KR19" s="15"/>
      <c r="KS19" s="52"/>
      <c r="KT19" s="51"/>
      <c r="KU19" s="15"/>
      <c r="KV19" s="52"/>
      <c r="KW19" s="51"/>
      <c r="KX19" s="15"/>
      <c r="KY19" s="52"/>
      <c r="KZ19" s="51"/>
      <c r="LA19" s="15"/>
      <c r="LB19" s="52"/>
      <c r="LC19" s="51"/>
      <c r="LD19" s="15"/>
      <c r="LE19" s="52"/>
      <c r="LF19" s="51"/>
      <c r="LG19" s="15"/>
      <c r="LH19" s="52"/>
      <c r="LI19" s="91"/>
      <c r="LJ19" s="16"/>
      <c r="LK19" s="52"/>
      <c r="LL19" s="51"/>
      <c r="LM19" s="15"/>
      <c r="LN19" s="52"/>
      <c r="LO19" s="51"/>
      <c r="LP19" s="15"/>
      <c r="LQ19" s="52"/>
      <c r="LR19" s="91"/>
      <c r="LS19" s="16"/>
      <c r="LT19" s="52"/>
      <c r="LU19" s="51"/>
      <c r="LV19" s="15"/>
      <c r="LW19" s="52"/>
      <c r="LX19" s="91"/>
      <c r="LY19" s="16"/>
      <c r="LZ19" s="52"/>
      <c r="MA19" s="51"/>
      <c r="MB19" s="15"/>
      <c r="MC19" s="52"/>
      <c r="MD19" s="51"/>
      <c r="ME19" s="15"/>
      <c r="MF19" s="52"/>
      <c r="MG19" s="51"/>
      <c r="MH19" s="15"/>
      <c r="MI19" s="52"/>
      <c r="MJ19" s="51"/>
      <c r="MK19" s="15"/>
      <c r="ML19" s="52"/>
      <c r="MM19" s="51"/>
      <c r="MN19" s="15"/>
      <c r="MO19" s="52"/>
      <c r="MP19" s="51"/>
      <c r="MQ19" s="15"/>
      <c r="MR19" s="52"/>
      <c r="MS19" s="51"/>
      <c r="MT19" s="15"/>
      <c r="MU19" s="52"/>
      <c r="MV19" s="51"/>
      <c r="MW19" s="15"/>
      <c r="MX19" s="52"/>
      <c r="MY19" s="51"/>
      <c r="MZ19" s="15"/>
      <c r="NA19" s="52"/>
      <c r="NB19" s="51"/>
      <c r="NC19" s="15"/>
      <c r="ND19" s="52"/>
      <c r="NE19" s="51"/>
      <c r="NF19" s="15"/>
      <c r="NG19" s="52"/>
      <c r="NH19" s="51"/>
      <c r="NI19" s="15"/>
      <c r="NJ19" s="52"/>
      <c r="NK19" s="51"/>
      <c r="NL19" s="15"/>
      <c r="NM19" s="52"/>
      <c r="NN19" s="51"/>
      <c r="NO19" s="15"/>
      <c r="NP19" s="52"/>
      <c r="NQ19" s="51"/>
      <c r="NR19" s="15"/>
      <c r="NS19" s="52"/>
      <c r="NT19" s="51"/>
      <c r="NU19" s="15"/>
      <c r="NV19" s="52"/>
      <c r="NW19" s="51"/>
      <c r="NX19" s="15"/>
      <c r="NY19" s="52"/>
      <c r="NZ19" s="51"/>
      <c r="OA19" s="15"/>
      <c r="OB19" s="52"/>
      <c r="OC19" s="51"/>
      <c r="OD19" s="15"/>
      <c r="OE19" s="52"/>
      <c r="OF19" s="51"/>
      <c r="OG19" s="15"/>
      <c r="OH19" s="52"/>
      <c r="OI19" s="51"/>
      <c r="OJ19" s="15"/>
      <c r="OK19" s="52"/>
      <c r="OL19" s="51"/>
      <c r="OM19" s="15"/>
      <c r="ON19" s="52"/>
      <c r="OO19" s="51"/>
      <c r="OP19" s="15"/>
      <c r="OQ19" s="52"/>
      <c r="OR19" s="51"/>
      <c r="OS19" s="15"/>
      <c r="OT19" s="52"/>
      <c r="OU19" s="51"/>
      <c r="OV19" s="15"/>
      <c r="OW19" s="52"/>
      <c r="OX19" s="91"/>
      <c r="OY19" s="16"/>
      <c r="OZ19" s="52"/>
      <c r="PA19" s="51"/>
      <c r="PB19" s="15"/>
      <c r="PC19" s="52"/>
      <c r="PD19" s="51"/>
      <c r="PE19" s="15"/>
      <c r="PF19" s="52"/>
      <c r="PG19" s="51"/>
      <c r="PH19" s="15"/>
      <c r="PI19" s="52"/>
      <c r="PJ19" s="51"/>
      <c r="PK19" s="15"/>
      <c r="PL19" s="52"/>
      <c r="PM19" s="51"/>
      <c r="PN19" s="15"/>
      <c r="PO19" s="52"/>
      <c r="PP19" s="51"/>
      <c r="PQ19" s="15"/>
      <c r="PR19" s="52"/>
      <c r="PS19" s="51"/>
      <c r="PT19" s="15"/>
      <c r="PU19" s="52"/>
      <c r="PV19" s="51"/>
      <c r="PW19" s="15"/>
      <c r="PX19" s="52"/>
      <c r="PY19" s="51"/>
      <c r="PZ19" s="15"/>
      <c r="QA19" s="52"/>
      <c r="QB19" s="51"/>
      <c r="QC19" s="15"/>
      <c r="QD19" s="52"/>
      <c r="QE19" s="51"/>
      <c r="QF19" s="15"/>
      <c r="QG19" s="52"/>
      <c r="QH19" s="51"/>
      <c r="QI19" s="15"/>
      <c r="QJ19" s="52"/>
      <c r="QK19" s="51"/>
      <c r="QL19" s="15"/>
      <c r="QM19" s="52"/>
      <c r="QN19" s="51"/>
      <c r="QO19" s="15"/>
      <c r="QP19" s="52"/>
      <c r="QQ19" s="51"/>
      <c r="QR19" s="15"/>
      <c r="QS19" s="52"/>
      <c r="QT19" s="51"/>
      <c r="QU19" s="15"/>
      <c r="QV19" s="52"/>
      <c r="QW19" s="51"/>
      <c r="QX19" s="15"/>
      <c r="QY19" s="52"/>
      <c r="QZ19" s="91"/>
      <c r="RA19" s="16"/>
      <c r="RB19" s="52"/>
      <c r="RC19" s="51"/>
      <c r="RD19" s="15"/>
      <c r="RE19" s="52"/>
      <c r="RF19" s="51"/>
      <c r="RG19" s="15"/>
      <c r="RH19" s="52"/>
      <c r="RI19" s="51"/>
      <c r="RJ19" s="15"/>
      <c r="RK19" s="52"/>
      <c r="RL19" s="51"/>
      <c r="RM19" s="15"/>
      <c r="RN19" s="52"/>
      <c r="RO19" s="91"/>
      <c r="RP19" s="15"/>
      <c r="RQ19" s="52"/>
      <c r="RR19" s="51"/>
      <c r="RS19" s="15"/>
      <c r="RT19" s="52"/>
      <c r="RU19" s="51"/>
      <c r="RV19" s="15"/>
      <c r="RW19" s="52"/>
      <c r="RX19" s="51"/>
      <c r="RY19" s="15"/>
      <c r="RZ19" s="52"/>
      <c r="SA19" s="51"/>
      <c r="SB19" s="15"/>
      <c r="SC19" s="52"/>
      <c r="SD19" s="220"/>
    </row>
    <row r="20" spans="1:498" s="17" customFormat="1" ht="15.75">
      <c r="A20" s="14">
        <v>10</v>
      </c>
      <c r="B20" s="169" t="s">
        <v>37</v>
      </c>
      <c r="C20" s="51">
        <f>+C18+C19</f>
        <v>0</v>
      </c>
      <c r="D20" s="15">
        <f>+D18+D19</f>
        <v>0</v>
      </c>
      <c r="E20" s="187">
        <v>0</v>
      </c>
      <c r="F20" s="51">
        <v>0</v>
      </c>
      <c r="G20" s="15">
        <v>0</v>
      </c>
      <c r="H20" s="49">
        <v>0</v>
      </c>
      <c r="I20" s="51">
        <f t="shared" si="70"/>
        <v>0</v>
      </c>
      <c r="J20" s="15">
        <f t="shared" si="0"/>
        <v>0</v>
      </c>
      <c r="K20" s="52">
        <v>0</v>
      </c>
      <c r="L20" s="51">
        <f>+L18+L19</f>
        <v>0</v>
      </c>
      <c r="M20" s="15">
        <f>+M18+M19</f>
        <v>0</v>
      </c>
      <c r="N20" s="207">
        <v>0</v>
      </c>
      <c r="O20" s="51">
        <f>+O18+O19</f>
        <v>0</v>
      </c>
      <c r="P20" s="15">
        <f>+P18+P19</f>
        <v>0</v>
      </c>
      <c r="Q20" s="207">
        <v>0</v>
      </c>
      <c r="R20" s="51">
        <f>+R18+R19</f>
        <v>0</v>
      </c>
      <c r="S20" s="15">
        <f>+S18+S19</f>
        <v>0</v>
      </c>
      <c r="T20" s="207">
        <v>0</v>
      </c>
      <c r="U20" s="51">
        <f>+U18+U19</f>
        <v>0</v>
      </c>
      <c r="V20" s="15">
        <f>+V18+V19</f>
        <v>0</v>
      </c>
      <c r="W20" s="207">
        <v>0</v>
      </c>
      <c r="X20" s="51">
        <f>+X18+X19</f>
        <v>0</v>
      </c>
      <c r="Y20" s="15">
        <f>+Y18+Y19</f>
        <v>0</v>
      </c>
      <c r="Z20" s="207">
        <v>0</v>
      </c>
      <c r="AA20" s="51">
        <f>+AA18+AA19</f>
        <v>0</v>
      </c>
      <c r="AB20" s="15">
        <f>+AB18+AB19</f>
        <v>0</v>
      </c>
      <c r="AC20" s="207">
        <v>0</v>
      </c>
      <c r="AD20" s="51">
        <f>+AD18+AD19</f>
        <v>0</v>
      </c>
      <c r="AE20" s="15">
        <f>+AE18+AE19</f>
        <v>0</v>
      </c>
      <c r="AF20" s="207">
        <v>0</v>
      </c>
      <c r="AG20" s="51">
        <f>+AG18+AG19</f>
        <v>0</v>
      </c>
      <c r="AH20" s="15">
        <f>+AH18+AH19</f>
        <v>0</v>
      </c>
      <c r="AI20" s="207">
        <v>0</v>
      </c>
      <c r="AJ20" s="51">
        <f>+AJ18+AJ19</f>
        <v>0</v>
      </c>
      <c r="AK20" s="15">
        <f>+AK18+AK19</f>
        <v>0</v>
      </c>
      <c r="AL20" s="207">
        <v>0</v>
      </c>
      <c r="AM20" s="51">
        <f>+AM18+AM19</f>
        <v>0</v>
      </c>
      <c r="AN20" s="15">
        <f>+AN18+AN19</f>
        <v>0</v>
      </c>
      <c r="AO20" s="207">
        <v>0</v>
      </c>
      <c r="AP20" s="51">
        <f>+AP18+AP19</f>
        <v>0</v>
      </c>
      <c r="AQ20" s="15">
        <f>+AQ18+AQ19</f>
        <v>0</v>
      </c>
      <c r="AR20" s="207">
        <v>0</v>
      </c>
      <c r="AS20" s="51">
        <f>+AS18+AS19</f>
        <v>0</v>
      </c>
      <c r="AT20" s="15">
        <f>+AT18+AT19</f>
        <v>0</v>
      </c>
      <c r="AU20" s="207">
        <v>0</v>
      </c>
      <c r="AV20" s="51">
        <f>+AV18+AV19</f>
        <v>0</v>
      </c>
      <c r="AW20" s="15">
        <f>+AW18+AW19</f>
        <v>0</v>
      </c>
      <c r="AX20" s="207">
        <v>0</v>
      </c>
      <c r="AY20" s="51">
        <f>+AY18+AY19</f>
        <v>0</v>
      </c>
      <c r="AZ20" s="15">
        <f>+AZ18+AZ19</f>
        <v>0</v>
      </c>
      <c r="BA20" s="207">
        <v>0</v>
      </c>
      <c r="BB20" s="51">
        <f>+BB18+BB19</f>
        <v>0</v>
      </c>
      <c r="BC20" s="15">
        <f>+BC18+BC19</f>
        <v>0</v>
      </c>
      <c r="BD20" s="207">
        <v>0</v>
      </c>
      <c r="BE20" s="51">
        <f>U20+AS20+AV20+AY20+BB20</f>
        <v>0</v>
      </c>
      <c r="BF20" s="15">
        <f>V20+AT20+AW20+AZ20+BC20</f>
        <v>0</v>
      </c>
      <c r="BG20" s="207">
        <v>0</v>
      </c>
      <c r="BH20" s="51">
        <f>+BH18+BH19</f>
        <v>0</v>
      </c>
      <c r="BI20" s="15">
        <f>+BI18+BI19</f>
        <v>0</v>
      </c>
      <c r="BJ20" s="207">
        <v>0</v>
      </c>
      <c r="BK20" s="51">
        <f>+BK18+BK19</f>
        <v>0</v>
      </c>
      <c r="BL20" s="15">
        <f>+BL18+BL19</f>
        <v>0</v>
      </c>
      <c r="BM20" s="207">
        <v>0</v>
      </c>
      <c r="BN20" s="51">
        <f>BH20+BK20</f>
        <v>0</v>
      </c>
      <c r="BO20" s="15">
        <f>BI20+BL20</f>
        <v>0</v>
      </c>
      <c r="BP20" s="207">
        <v>0</v>
      </c>
      <c r="BQ20" s="51">
        <f>BE20+BN20</f>
        <v>0</v>
      </c>
      <c r="BR20" s="15">
        <f>BF20+BO20</f>
        <v>0</v>
      </c>
      <c r="BS20" s="207">
        <v>0</v>
      </c>
      <c r="BT20" s="51">
        <f>+BT18+BT19</f>
        <v>0</v>
      </c>
      <c r="BU20" s="15">
        <f>+BU18+BU19</f>
        <v>0</v>
      </c>
      <c r="BV20" s="52">
        <v>0</v>
      </c>
      <c r="BW20" s="51">
        <f>+BW18+BW19</f>
        <v>0</v>
      </c>
      <c r="BX20" s="15">
        <f>+BX18+BX19</f>
        <v>0</v>
      </c>
      <c r="BY20" s="52">
        <v>0</v>
      </c>
      <c r="BZ20" s="51">
        <f>+BZ18+BZ19</f>
        <v>0</v>
      </c>
      <c r="CA20" s="15">
        <f>+CA18+CA19</f>
        <v>0</v>
      </c>
      <c r="CB20" s="52">
        <v>0</v>
      </c>
      <c r="CC20" s="51">
        <f>+CC18+CC19</f>
        <v>0</v>
      </c>
      <c r="CD20" s="15">
        <f>+CD18+CD19</f>
        <v>0</v>
      </c>
      <c r="CE20" s="52">
        <v>0</v>
      </c>
      <c r="CF20" s="51">
        <f>+CF18+CF19</f>
        <v>0</v>
      </c>
      <c r="CG20" s="15">
        <f>+CG18+CG19</f>
        <v>0</v>
      </c>
      <c r="CH20" s="52">
        <v>0</v>
      </c>
      <c r="CI20" s="51">
        <f>+CI18+CI19</f>
        <v>0</v>
      </c>
      <c r="CJ20" s="15">
        <f>+CJ18+CJ19</f>
        <v>0</v>
      </c>
      <c r="CK20" s="52">
        <v>0</v>
      </c>
      <c r="CL20" s="51">
        <f>+CL18+CL19</f>
        <v>0</v>
      </c>
      <c r="CM20" s="15">
        <f>+CM18+CM19</f>
        <v>0</v>
      </c>
      <c r="CN20" s="52">
        <v>0</v>
      </c>
      <c r="CO20" s="51">
        <f>+CO18+CO19</f>
        <v>0</v>
      </c>
      <c r="CP20" s="15">
        <f>+CP18+CP19</f>
        <v>0</v>
      </c>
      <c r="CQ20" s="52">
        <v>0</v>
      </c>
      <c r="CR20" s="51">
        <f>+CR18+CR19</f>
        <v>0</v>
      </c>
      <c r="CS20" s="15">
        <f>+CS18+CS19</f>
        <v>0</v>
      </c>
      <c r="CT20" s="52">
        <v>0</v>
      </c>
      <c r="CU20" s="51">
        <f>+CU18+CU19</f>
        <v>0</v>
      </c>
      <c r="CV20" s="15">
        <f>+CV18+CV19</f>
        <v>0</v>
      </c>
      <c r="CW20" s="52">
        <v>0</v>
      </c>
      <c r="CX20" s="51">
        <f>+CX18+CX19</f>
        <v>0</v>
      </c>
      <c r="CY20" s="15">
        <f>+CY18+CY19</f>
        <v>0</v>
      </c>
      <c r="CZ20" s="52">
        <v>0</v>
      </c>
      <c r="DA20" s="51">
        <f>+DA18+DA19</f>
        <v>0</v>
      </c>
      <c r="DB20" s="15">
        <f>+DB18+DB19</f>
        <v>0</v>
      </c>
      <c r="DC20" s="52">
        <v>0</v>
      </c>
      <c r="DD20" s="51">
        <f>+DD18+DD19</f>
        <v>0</v>
      </c>
      <c r="DE20" s="15">
        <f>+DE18+DE19</f>
        <v>0</v>
      </c>
      <c r="DF20" s="52">
        <v>0</v>
      </c>
      <c r="DG20" s="51">
        <f>+DG18+DG19</f>
        <v>0</v>
      </c>
      <c r="DH20" s="15">
        <f>+DH18+DH19</f>
        <v>0</v>
      </c>
      <c r="DI20" s="52">
        <v>0</v>
      </c>
      <c r="DJ20" s="51">
        <f>+DJ18+DJ19</f>
        <v>0</v>
      </c>
      <c r="DK20" s="15">
        <f>+DK18+DK19</f>
        <v>0</v>
      </c>
      <c r="DL20" s="52">
        <v>0</v>
      </c>
      <c r="DM20" s="51">
        <f>+DM18+DM19</f>
        <v>0</v>
      </c>
      <c r="DN20" s="15">
        <f>+DN18+DN19</f>
        <v>0</v>
      </c>
      <c r="DO20" s="52">
        <v>0</v>
      </c>
      <c r="DP20" s="51">
        <f>+DP18+DP19</f>
        <v>0</v>
      </c>
      <c r="DQ20" s="15">
        <f>+DQ18+DQ19</f>
        <v>0</v>
      </c>
      <c r="DR20" s="52">
        <v>0</v>
      </c>
      <c r="DS20" s="51">
        <f>+DS18+DS19</f>
        <v>0</v>
      </c>
      <c r="DT20" s="15">
        <f>+DT18+DT19</f>
        <v>0</v>
      </c>
      <c r="DU20" s="52">
        <v>0</v>
      </c>
      <c r="DV20" s="51">
        <f>+DV18+DV19</f>
        <v>0</v>
      </c>
      <c r="DW20" s="15">
        <f>+DW18+DW19</f>
        <v>0</v>
      </c>
      <c r="DX20" s="52">
        <v>0</v>
      </c>
      <c r="DY20" s="51">
        <f>+DY18+DY19</f>
        <v>0</v>
      </c>
      <c r="DZ20" s="15">
        <f>+DZ18+DZ19</f>
        <v>0</v>
      </c>
      <c r="EA20" s="52">
        <v>0</v>
      </c>
      <c r="EB20" s="51">
        <f>+EB18+EB19</f>
        <v>0</v>
      </c>
      <c r="EC20" s="15">
        <f>+EC18+EC19</f>
        <v>0</v>
      </c>
      <c r="ED20" s="52">
        <v>0</v>
      </c>
      <c r="EE20" s="51">
        <f>+EE18+EE19</f>
        <v>0</v>
      </c>
      <c r="EF20" s="15">
        <f>+EF18+EF19</f>
        <v>0</v>
      </c>
      <c r="EG20" s="52">
        <v>0</v>
      </c>
      <c r="EH20" s="51">
        <f>+EH18+EH19</f>
        <v>0</v>
      </c>
      <c r="EI20" s="15">
        <f>+EI18+EI19</f>
        <v>0</v>
      </c>
      <c r="EJ20" s="52">
        <v>0</v>
      </c>
      <c r="EK20" s="51">
        <f>+EK18+EK19</f>
        <v>0</v>
      </c>
      <c r="EL20" s="15">
        <f>+EL18+EL19</f>
        <v>0</v>
      </c>
      <c r="EM20" s="52">
        <v>0</v>
      </c>
      <c r="EN20" s="51">
        <f>+EN18+EN19</f>
        <v>0</v>
      </c>
      <c r="EO20" s="15">
        <f>+EO18+EO19</f>
        <v>0</v>
      </c>
      <c r="EP20" s="52">
        <v>0</v>
      </c>
      <c r="EQ20" s="51">
        <f>+EQ18+EQ19</f>
        <v>0</v>
      </c>
      <c r="ER20" s="15">
        <f>+ER18+ER19</f>
        <v>0</v>
      </c>
      <c r="ES20" s="52">
        <v>0</v>
      </c>
      <c r="ET20" s="51">
        <f>+ET18+ET19</f>
        <v>0</v>
      </c>
      <c r="EU20" s="15">
        <f>+EU18+EU19</f>
        <v>0</v>
      </c>
      <c r="EV20" s="52">
        <v>0</v>
      </c>
      <c r="EW20" s="51">
        <f>+EW18+EW19</f>
        <v>0</v>
      </c>
      <c r="EX20" s="15">
        <f>+EX18+EX19</f>
        <v>0</v>
      </c>
      <c r="EY20" s="52">
        <v>0</v>
      </c>
      <c r="EZ20" s="51">
        <f>+EZ18+EZ19</f>
        <v>0</v>
      </c>
      <c r="FA20" s="15">
        <f>+FA18+FA19</f>
        <v>0</v>
      </c>
      <c r="FB20" s="52">
        <v>0</v>
      </c>
      <c r="FC20" s="51">
        <f>+FC18+FC19</f>
        <v>0</v>
      </c>
      <c r="FD20" s="15">
        <f>+FD18+FD19</f>
        <v>0</v>
      </c>
      <c r="FE20" s="52">
        <v>0</v>
      </c>
      <c r="FF20" s="51">
        <f>+FF18+FF19</f>
        <v>0</v>
      </c>
      <c r="FG20" s="15">
        <f>+FG18+FG19</f>
        <v>0</v>
      </c>
      <c r="FH20" s="52">
        <v>0</v>
      </c>
      <c r="FI20" s="51">
        <f>+FI18+FI19</f>
        <v>0</v>
      </c>
      <c r="FJ20" s="15">
        <f>+FJ18+FJ19</f>
        <v>0</v>
      </c>
      <c r="FK20" s="52">
        <v>0</v>
      </c>
      <c r="FL20" s="51">
        <f>+FL18+FL19</f>
        <v>0</v>
      </c>
      <c r="FM20" s="15">
        <f>+FM18+FM19</f>
        <v>0</v>
      </c>
      <c r="FN20" s="52">
        <v>0</v>
      </c>
      <c r="FO20" s="51">
        <f>+FO18+FO19</f>
        <v>0</v>
      </c>
      <c r="FP20" s="15">
        <f>+FP18+FP19</f>
        <v>0</v>
      </c>
      <c r="FQ20" s="52">
        <v>0</v>
      </c>
      <c r="FR20" s="51">
        <f>+FR18+FR19</f>
        <v>0</v>
      </c>
      <c r="FS20" s="15">
        <f>+FS18+FS19</f>
        <v>0</v>
      </c>
      <c r="FT20" s="52">
        <v>0</v>
      </c>
      <c r="FU20" s="51">
        <f>+FU18+FU19</f>
        <v>0</v>
      </c>
      <c r="FV20" s="15">
        <f>+FV18+FV19</f>
        <v>0</v>
      </c>
      <c r="FW20" s="52">
        <v>0</v>
      </c>
      <c r="FX20" s="51">
        <f>+FX18+FX19</f>
        <v>0</v>
      </c>
      <c r="FY20" s="15">
        <f>+FY18+FY19</f>
        <v>0</v>
      </c>
      <c r="FZ20" s="52">
        <v>0</v>
      </c>
      <c r="GA20" s="51">
        <f>+GA18+GA19</f>
        <v>0</v>
      </c>
      <c r="GB20" s="15">
        <f>+GB18+GB19</f>
        <v>0</v>
      </c>
      <c r="GC20" s="52">
        <v>0</v>
      </c>
      <c r="GD20" s="51">
        <f>+GD18+GD19</f>
        <v>0</v>
      </c>
      <c r="GE20" s="15">
        <f>+GE18+GE19</f>
        <v>0</v>
      </c>
      <c r="GF20" s="52">
        <v>0</v>
      </c>
      <c r="GG20" s="51">
        <f>+GG18+GG19</f>
        <v>0</v>
      </c>
      <c r="GH20" s="15">
        <f>+GH18+GH19</f>
        <v>0</v>
      </c>
      <c r="GI20" s="52">
        <v>0</v>
      </c>
      <c r="GJ20" s="51">
        <f>+GJ18+GJ19</f>
        <v>0</v>
      </c>
      <c r="GK20" s="15">
        <f>+GK18+GK19</f>
        <v>0</v>
      </c>
      <c r="GL20" s="52">
        <v>0</v>
      </c>
      <c r="GM20" s="51">
        <f>+GM18+GM19</f>
        <v>0</v>
      </c>
      <c r="GN20" s="15">
        <f>+GN18+GN19</f>
        <v>0</v>
      </c>
      <c r="GO20" s="52">
        <v>0</v>
      </c>
      <c r="GP20" s="51">
        <f>+GP18+GP19</f>
        <v>0</v>
      </c>
      <c r="GQ20" s="15">
        <f>+GQ18+GQ19</f>
        <v>0</v>
      </c>
      <c r="GR20" s="52">
        <v>0</v>
      </c>
      <c r="GS20" s="51">
        <f>+GS18+GS19</f>
        <v>0</v>
      </c>
      <c r="GT20" s="15">
        <f>+GT18+GT19</f>
        <v>0</v>
      </c>
      <c r="GU20" s="52">
        <v>0</v>
      </c>
      <c r="GV20" s="51">
        <f>+GV18+GV19</f>
        <v>0</v>
      </c>
      <c r="GW20" s="15">
        <f>+GW18+GW19</f>
        <v>0</v>
      </c>
      <c r="GX20" s="52">
        <v>0</v>
      </c>
      <c r="GY20" s="51">
        <f>+GY18+GY19</f>
        <v>0</v>
      </c>
      <c r="GZ20" s="15">
        <f>+GZ18+GZ19</f>
        <v>0</v>
      </c>
      <c r="HA20" s="52">
        <v>0</v>
      </c>
      <c r="HB20" s="51">
        <f>+HB18+HB19</f>
        <v>0</v>
      </c>
      <c r="HC20" s="15">
        <f>+HC18+HC19</f>
        <v>0</v>
      </c>
      <c r="HD20" s="52">
        <v>0</v>
      </c>
      <c r="HE20" s="91"/>
      <c r="HF20" s="15"/>
      <c r="HG20" s="52"/>
      <c r="HH20" s="51">
        <f>+HH18+HH19</f>
        <v>0</v>
      </c>
      <c r="HI20" s="15">
        <f>+HI18+HI19</f>
        <v>0</v>
      </c>
      <c r="HJ20" s="52">
        <v>0</v>
      </c>
      <c r="HK20" s="51">
        <f>+HK18+HK19</f>
        <v>0</v>
      </c>
      <c r="HL20" s="15">
        <f>+HL18+HL19</f>
        <v>0</v>
      </c>
      <c r="HM20" s="52">
        <v>0</v>
      </c>
      <c r="HN20" s="51">
        <f>+HN18+HN19</f>
        <v>0</v>
      </c>
      <c r="HO20" s="15">
        <f>+HO18+HO19</f>
        <v>0</v>
      </c>
      <c r="HP20" s="52">
        <v>0</v>
      </c>
      <c r="HQ20" s="51">
        <f>+HQ18+HQ19</f>
        <v>0</v>
      </c>
      <c r="HR20" s="15">
        <f>+HR18+HR19</f>
        <v>0</v>
      </c>
      <c r="HS20" s="52">
        <v>0</v>
      </c>
      <c r="HT20" s="51">
        <f>+HT18+HT19</f>
        <v>0</v>
      </c>
      <c r="HU20" s="15">
        <f>+HU18+HU19</f>
        <v>0</v>
      </c>
      <c r="HV20" s="52">
        <v>0</v>
      </c>
      <c r="HW20" s="51">
        <f>+HW18+HW19</f>
        <v>3265793</v>
      </c>
      <c r="HX20" s="15">
        <f>+HX18+HX19</f>
        <v>4975161</v>
      </c>
      <c r="HY20" s="52">
        <f t="shared" si="111"/>
        <v>1.523415905417153</v>
      </c>
      <c r="HZ20" s="51">
        <f>+HZ18+HZ19</f>
        <v>0</v>
      </c>
      <c r="IA20" s="15">
        <f>+IA18+IA19</f>
        <v>0</v>
      </c>
      <c r="IB20" s="52">
        <v>0</v>
      </c>
      <c r="IC20" s="51">
        <f>+IC18+IC19</f>
        <v>3265793</v>
      </c>
      <c r="ID20" s="15">
        <f>+ID18+ID19</f>
        <v>4975161</v>
      </c>
      <c r="IE20" s="52">
        <f t="shared" si="114"/>
        <v>1.523415905417153</v>
      </c>
      <c r="IF20" s="51">
        <f>+IF18+IF19</f>
        <v>0</v>
      </c>
      <c r="IG20" s="15">
        <f>+IG18+IG19</f>
        <v>0</v>
      </c>
      <c r="IH20" s="52">
        <v>0</v>
      </c>
      <c r="II20" s="51">
        <f>+II18+II19</f>
        <v>0</v>
      </c>
      <c r="IJ20" s="15">
        <f>+IJ18+IJ19</f>
        <v>0</v>
      </c>
      <c r="IK20" s="52">
        <v>0</v>
      </c>
      <c r="IL20" s="51">
        <f>+IL18+IL19</f>
        <v>0</v>
      </c>
      <c r="IM20" s="15">
        <f>+IM18+IM19</f>
        <v>0</v>
      </c>
      <c r="IN20" s="52">
        <v>0</v>
      </c>
      <c r="IO20" s="51">
        <f>+IO18+IO19</f>
        <v>0</v>
      </c>
      <c r="IP20" s="15">
        <f>+IP18+IP19</f>
        <v>0</v>
      </c>
      <c r="IQ20" s="52">
        <v>0</v>
      </c>
      <c r="IR20" s="51">
        <f>+IR18+IR19</f>
        <v>0</v>
      </c>
      <c r="IS20" s="15">
        <f>+IS18+IS19</f>
        <v>0</v>
      </c>
      <c r="IT20" s="52">
        <v>0</v>
      </c>
      <c r="IU20" s="51">
        <f>+IU18+IU19</f>
        <v>0</v>
      </c>
      <c r="IV20" s="15">
        <f>+IV18+IV19</f>
        <v>0</v>
      </c>
      <c r="IW20" s="52">
        <v>0</v>
      </c>
      <c r="IX20" s="51">
        <f>+IX18+IX19</f>
        <v>0</v>
      </c>
      <c r="IY20" s="15">
        <f>+IY18+IY19</f>
        <v>0</v>
      </c>
      <c r="IZ20" s="52">
        <v>0</v>
      </c>
      <c r="JA20" s="51">
        <f>+JA18+JA19</f>
        <v>0</v>
      </c>
      <c r="JB20" s="15">
        <f>+JB18+JB19</f>
        <v>0</v>
      </c>
      <c r="JC20" s="52">
        <v>0</v>
      </c>
      <c r="JD20" s="51">
        <f>+JD18+JD19</f>
        <v>0</v>
      </c>
      <c r="JE20" s="15">
        <f>+JE18+JE19</f>
        <v>0</v>
      </c>
      <c r="JF20" s="52">
        <v>0</v>
      </c>
      <c r="JG20" s="51">
        <f>+JG18+JG19</f>
        <v>0</v>
      </c>
      <c r="JH20" s="15">
        <f>+JH18+JH19</f>
        <v>0</v>
      </c>
      <c r="JI20" s="52">
        <v>0</v>
      </c>
      <c r="JJ20" s="51">
        <f>+JJ18+JJ19</f>
        <v>0</v>
      </c>
      <c r="JK20" s="15">
        <f>+JK18+JK19</f>
        <v>0</v>
      </c>
      <c r="JL20" s="52">
        <v>0</v>
      </c>
      <c r="JM20" s="51">
        <f>+JM18+JM19</f>
        <v>0</v>
      </c>
      <c r="JN20" s="15">
        <f>+JN18+JN19</f>
        <v>0</v>
      </c>
      <c r="JO20" s="52">
        <v>0</v>
      </c>
      <c r="JP20" s="51">
        <f>+JP18+JP19</f>
        <v>0</v>
      </c>
      <c r="JQ20" s="15">
        <f>+JQ18+JQ19</f>
        <v>0</v>
      </c>
      <c r="JR20" s="52">
        <v>0</v>
      </c>
      <c r="JS20" s="51">
        <f>+JS18+JS19</f>
        <v>0</v>
      </c>
      <c r="JT20" s="15">
        <f>+JT18+JT19</f>
        <v>0</v>
      </c>
      <c r="JU20" s="52">
        <v>0</v>
      </c>
      <c r="JV20" s="51">
        <f>+JV18+JV19</f>
        <v>0</v>
      </c>
      <c r="JW20" s="15">
        <f>+JW18+JW19</f>
        <v>0</v>
      </c>
      <c r="JX20" s="52">
        <v>0</v>
      </c>
      <c r="JY20" s="51">
        <f>+JY18+JY19</f>
        <v>0</v>
      </c>
      <c r="JZ20" s="15">
        <f>+JZ18+JZ19</f>
        <v>0</v>
      </c>
      <c r="KA20" s="52">
        <v>0</v>
      </c>
      <c r="KB20" s="51">
        <f>+KB18+KB19</f>
        <v>0</v>
      </c>
      <c r="KC20" s="15">
        <f>+KC18+KC19</f>
        <v>0</v>
      </c>
      <c r="KD20" s="52">
        <v>0</v>
      </c>
      <c r="KE20" s="51">
        <f>+KE18+KE19</f>
        <v>0</v>
      </c>
      <c r="KF20" s="15">
        <f>+KF18+KF19</f>
        <v>0</v>
      </c>
      <c r="KG20" s="52">
        <v>0</v>
      </c>
      <c r="KH20" s="51">
        <f>+KH18+KH19</f>
        <v>0</v>
      </c>
      <c r="KI20" s="15">
        <f>+KI18+KI19</f>
        <v>0</v>
      </c>
      <c r="KJ20" s="52">
        <v>0</v>
      </c>
      <c r="KK20" s="51">
        <f>+KK18+KK19</f>
        <v>0</v>
      </c>
      <c r="KL20" s="15">
        <f>+KL18+KL19</f>
        <v>0</v>
      </c>
      <c r="KM20" s="52">
        <v>0</v>
      </c>
      <c r="KN20" s="51">
        <f>+KN18+KN19</f>
        <v>0</v>
      </c>
      <c r="KO20" s="15">
        <f>+KO18+KO19</f>
        <v>0</v>
      </c>
      <c r="KP20" s="52">
        <v>0</v>
      </c>
      <c r="KQ20" s="51">
        <f>+KQ18+KQ19</f>
        <v>0</v>
      </c>
      <c r="KR20" s="15">
        <f>+KR18+KR19</f>
        <v>0</v>
      </c>
      <c r="KS20" s="52">
        <v>0</v>
      </c>
      <c r="KT20" s="51">
        <f>+KT18+KT19</f>
        <v>0</v>
      </c>
      <c r="KU20" s="15">
        <f>+KU18+KU19</f>
        <v>0</v>
      </c>
      <c r="KV20" s="52">
        <v>0</v>
      </c>
      <c r="KW20" s="51">
        <f>+KW18+KW19</f>
        <v>0</v>
      </c>
      <c r="KX20" s="15">
        <f>+KX18+KX19</f>
        <v>0</v>
      </c>
      <c r="KY20" s="52">
        <v>0</v>
      </c>
      <c r="KZ20" s="51">
        <f>+KZ18+KZ19</f>
        <v>0</v>
      </c>
      <c r="LA20" s="15">
        <f>+LA18+LA19</f>
        <v>0</v>
      </c>
      <c r="LB20" s="52">
        <v>0</v>
      </c>
      <c r="LC20" s="51">
        <f>+LC18+LC19</f>
        <v>0</v>
      </c>
      <c r="LD20" s="15">
        <f>+LD18+LD19</f>
        <v>0</v>
      </c>
      <c r="LE20" s="52">
        <v>0</v>
      </c>
      <c r="LF20" s="51">
        <f>+LF18+LF19</f>
        <v>0</v>
      </c>
      <c r="LG20" s="15">
        <f>+LG18+LG19</f>
        <v>0</v>
      </c>
      <c r="LH20" s="52">
        <v>0</v>
      </c>
      <c r="LI20" s="91">
        <f>+KH20+KK20+KN20+KQ20+KT20+KW20+KZ20+LC20+LF20</f>
        <v>0</v>
      </c>
      <c r="LJ20" s="15">
        <f>+LJ18+LJ19</f>
        <v>0</v>
      </c>
      <c r="LK20" s="52">
        <v>0</v>
      </c>
      <c r="LL20" s="51">
        <f>+LL18+LL19</f>
        <v>0</v>
      </c>
      <c r="LM20" s="15">
        <f>+LM18+LM19</f>
        <v>0</v>
      </c>
      <c r="LN20" s="52">
        <v>0</v>
      </c>
      <c r="LO20" s="51">
        <f>+LO18+LO19</f>
        <v>0</v>
      </c>
      <c r="LP20" s="15">
        <f>+LP18+LP19</f>
        <v>0</v>
      </c>
      <c r="LQ20" s="52">
        <v>0</v>
      </c>
      <c r="LR20" s="51">
        <f>+LR18+LR19</f>
        <v>0</v>
      </c>
      <c r="LS20" s="15">
        <f>+LS18+LS19</f>
        <v>0</v>
      </c>
      <c r="LT20" s="52">
        <v>0</v>
      </c>
      <c r="LU20" s="51">
        <f>+LU18+LU19</f>
        <v>0</v>
      </c>
      <c r="LV20" s="15">
        <f>+LV18+LV19</f>
        <v>0</v>
      </c>
      <c r="LW20" s="52">
        <v>0</v>
      </c>
      <c r="LX20" s="51">
        <f t="shared" si="115"/>
        <v>3265793</v>
      </c>
      <c r="LY20" s="15">
        <f>+LY18+LY19</f>
        <v>4975161</v>
      </c>
      <c r="LZ20" s="52">
        <f t="shared" si="63"/>
        <v>1.523415905417153</v>
      </c>
      <c r="MA20" s="51">
        <f>+MA18+MA19</f>
        <v>0</v>
      </c>
      <c r="MB20" s="15">
        <f>+MB18+MB19</f>
        <v>0</v>
      </c>
      <c r="MC20" s="52">
        <v>0</v>
      </c>
      <c r="MD20" s="51">
        <f>+MD18+MD19</f>
        <v>0</v>
      </c>
      <c r="ME20" s="15">
        <f>+ME18+ME19</f>
        <v>0</v>
      </c>
      <c r="MF20" s="52">
        <v>0</v>
      </c>
      <c r="MG20" s="51">
        <f>+MG18+MG19</f>
        <v>0</v>
      </c>
      <c r="MH20" s="15">
        <f>+MH18+MH19</f>
        <v>0</v>
      </c>
      <c r="MI20" s="52">
        <v>0</v>
      </c>
      <c r="MJ20" s="51">
        <f>+MJ18+MJ19</f>
        <v>0</v>
      </c>
      <c r="MK20" s="15">
        <f>+MK18+MK19</f>
        <v>0</v>
      </c>
      <c r="ML20" s="52">
        <v>0</v>
      </c>
      <c r="MM20" s="51">
        <f>+MM18+MM19</f>
        <v>0</v>
      </c>
      <c r="MN20" s="15">
        <f>+MN18+MN19</f>
        <v>0</v>
      </c>
      <c r="MO20" s="52">
        <v>0</v>
      </c>
      <c r="MP20" s="51">
        <f>+MP18+MP19</f>
        <v>0</v>
      </c>
      <c r="MQ20" s="15">
        <f>+MQ18+MQ19</f>
        <v>0</v>
      </c>
      <c r="MR20" s="52">
        <v>0</v>
      </c>
      <c r="MS20" s="51">
        <f>+MS18+MS19</f>
        <v>0</v>
      </c>
      <c r="MT20" s="15">
        <f>+MT18+MT19</f>
        <v>0</v>
      </c>
      <c r="MU20" s="52">
        <v>0</v>
      </c>
      <c r="MV20" s="51">
        <f>+MV18+MV19</f>
        <v>0</v>
      </c>
      <c r="MW20" s="15">
        <f>+MW18+MW19</f>
        <v>0</v>
      </c>
      <c r="MX20" s="52">
        <v>0</v>
      </c>
      <c r="MY20" s="51">
        <f>+MY18+MY19</f>
        <v>0</v>
      </c>
      <c r="MZ20" s="15">
        <f>+MZ18+MZ19</f>
        <v>0</v>
      </c>
      <c r="NA20" s="52">
        <v>0</v>
      </c>
      <c r="NB20" s="51">
        <f>+NB18+NB19</f>
        <v>0</v>
      </c>
      <c r="NC20" s="15">
        <f>+NC18+NC19</f>
        <v>0</v>
      </c>
      <c r="ND20" s="52">
        <v>0</v>
      </c>
      <c r="NE20" s="51">
        <f>+NE18+NE19</f>
        <v>0</v>
      </c>
      <c r="NF20" s="15">
        <f>+NF18+NF19</f>
        <v>0</v>
      </c>
      <c r="NG20" s="52">
        <v>0</v>
      </c>
      <c r="NH20" s="51">
        <f>+NH18+NH19</f>
        <v>0</v>
      </c>
      <c r="NI20" s="15">
        <f>+NI18+NI19</f>
        <v>0</v>
      </c>
      <c r="NJ20" s="52">
        <v>0</v>
      </c>
      <c r="NK20" s="51">
        <f>+NK18+NK19</f>
        <v>0</v>
      </c>
      <c r="NL20" s="15">
        <f>+NL18+NL19</f>
        <v>0</v>
      </c>
      <c r="NM20" s="52">
        <v>0</v>
      </c>
      <c r="NN20" s="51">
        <f>+NN18+NN19</f>
        <v>0</v>
      </c>
      <c r="NO20" s="15">
        <f>+NO18+NO19</f>
        <v>0</v>
      </c>
      <c r="NP20" s="52">
        <v>0</v>
      </c>
      <c r="NQ20" s="51">
        <f>+NQ18+NQ19</f>
        <v>0</v>
      </c>
      <c r="NR20" s="15">
        <f>+NR18+NR19</f>
        <v>0</v>
      </c>
      <c r="NS20" s="52">
        <v>0</v>
      </c>
      <c r="NT20" s="51">
        <f>+NT18+NT19</f>
        <v>0</v>
      </c>
      <c r="NU20" s="15">
        <f>+NU18+NU19</f>
        <v>0</v>
      </c>
      <c r="NV20" s="52">
        <v>0</v>
      </c>
      <c r="NW20" s="51">
        <f>+NW18+NW19</f>
        <v>0</v>
      </c>
      <c r="NX20" s="15">
        <f>+NX18+NX19</f>
        <v>0</v>
      </c>
      <c r="NY20" s="52">
        <v>0</v>
      </c>
      <c r="NZ20" s="51">
        <f>+NZ18+NZ19</f>
        <v>0</v>
      </c>
      <c r="OA20" s="15">
        <f>+OA18+OA19</f>
        <v>0</v>
      </c>
      <c r="OB20" s="52">
        <v>0</v>
      </c>
      <c r="OC20" s="51">
        <f>+OC18+OC19</f>
        <v>0</v>
      </c>
      <c r="OD20" s="15">
        <f>+OD18+OD19</f>
        <v>0</v>
      </c>
      <c r="OE20" s="52">
        <v>0</v>
      </c>
      <c r="OF20" s="51">
        <f>+OF18+OF19</f>
        <v>0</v>
      </c>
      <c r="OG20" s="15">
        <f>+OG18+OG19</f>
        <v>0</v>
      </c>
      <c r="OH20" s="52">
        <v>0</v>
      </c>
      <c r="OI20" s="51">
        <f>+OI18+OI19</f>
        <v>0</v>
      </c>
      <c r="OJ20" s="15">
        <f>+OJ18+OJ19</f>
        <v>0</v>
      </c>
      <c r="OK20" s="52">
        <v>0</v>
      </c>
      <c r="OL20" s="51">
        <f>+OL18+OL19</f>
        <v>0</v>
      </c>
      <c r="OM20" s="15">
        <f>+OM18+OM19</f>
        <v>0</v>
      </c>
      <c r="ON20" s="52">
        <v>0</v>
      </c>
      <c r="OO20" s="51">
        <f>+OO18+OO19</f>
        <v>0</v>
      </c>
      <c r="OP20" s="15">
        <f>+OP18+OP19</f>
        <v>0</v>
      </c>
      <c r="OQ20" s="52">
        <v>0</v>
      </c>
      <c r="OR20" s="51">
        <f>+OR18+OR19</f>
        <v>0</v>
      </c>
      <c r="OS20" s="15">
        <f>+OS18+OS19</f>
        <v>0</v>
      </c>
      <c r="OT20" s="52">
        <v>0</v>
      </c>
      <c r="OU20" s="51">
        <f>+OU18+OU19</f>
        <v>0</v>
      </c>
      <c r="OV20" s="15">
        <f>+OV18+OV19</f>
        <v>0</v>
      </c>
      <c r="OW20" s="52">
        <v>0</v>
      </c>
      <c r="OX20" s="51">
        <f>+OX18+OX19</f>
        <v>0</v>
      </c>
      <c r="OY20" s="15">
        <f>+OY18+OY19</f>
        <v>0</v>
      </c>
      <c r="OZ20" s="52">
        <v>0</v>
      </c>
      <c r="PA20" s="51">
        <f>+PA18+PA19</f>
        <v>0</v>
      </c>
      <c r="PB20" s="15">
        <f>+PB18+PB19</f>
        <v>0</v>
      </c>
      <c r="PC20" s="52">
        <v>0</v>
      </c>
      <c r="PD20" s="51">
        <f>+PD18+PD19</f>
        <v>0</v>
      </c>
      <c r="PE20" s="15">
        <f>+PE18+PE19</f>
        <v>0</v>
      </c>
      <c r="PF20" s="52">
        <v>0</v>
      </c>
      <c r="PG20" s="51">
        <f>+PG18+PG19</f>
        <v>0</v>
      </c>
      <c r="PH20" s="15">
        <f>+PH18+PH19</f>
        <v>0</v>
      </c>
      <c r="PI20" s="52">
        <v>0</v>
      </c>
      <c r="PJ20" s="51">
        <f>+PJ18+PJ19</f>
        <v>0</v>
      </c>
      <c r="PK20" s="15">
        <f>+PK18+PK19</f>
        <v>0</v>
      </c>
      <c r="PL20" s="52">
        <v>0</v>
      </c>
      <c r="PM20" s="51">
        <f>+PM18+PM19</f>
        <v>0</v>
      </c>
      <c r="PN20" s="15">
        <f>+PN18+PN19</f>
        <v>0</v>
      </c>
      <c r="PO20" s="52">
        <v>0</v>
      </c>
      <c r="PP20" s="51">
        <f>+PP18+PP19</f>
        <v>0</v>
      </c>
      <c r="PQ20" s="15">
        <f>+PQ18+PQ19</f>
        <v>0</v>
      </c>
      <c r="PR20" s="52">
        <v>0</v>
      </c>
      <c r="PS20" s="51">
        <f>+PS18+PS19</f>
        <v>0</v>
      </c>
      <c r="PT20" s="15">
        <f>+PT18+PT19</f>
        <v>0</v>
      </c>
      <c r="PU20" s="52">
        <v>0</v>
      </c>
      <c r="PV20" s="51">
        <f t="shared" si="64"/>
        <v>0</v>
      </c>
      <c r="PW20" s="15">
        <f>+PW18+PW19</f>
        <v>0</v>
      </c>
      <c r="PX20" s="52">
        <v>0</v>
      </c>
      <c r="PY20" s="51">
        <f>+PY18+PY19</f>
        <v>0</v>
      </c>
      <c r="PZ20" s="15">
        <f>+PZ18+PZ19</f>
        <v>0</v>
      </c>
      <c r="QA20" s="52">
        <v>0</v>
      </c>
      <c r="QB20" s="51">
        <f>+QB18+QB19</f>
        <v>0</v>
      </c>
      <c r="QC20" s="15">
        <f>+QC18+QC19</f>
        <v>0</v>
      </c>
      <c r="QD20" s="52">
        <v>0</v>
      </c>
      <c r="QE20" s="51">
        <f>+QE18+QE19</f>
        <v>0</v>
      </c>
      <c r="QF20" s="15">
        <f>+QF18+QF19</f>
        <v>0</v>
      </c>
      <c r="QG20" s="52">
        <v>0</v>
      </c>
      <c r="QH20" s="51">
        <f>+QH18+QH19</f>
        <v>0</v>
      </c>
      <c r="QI20" s="15">
        <f>+QI18+QI19</f>
        <v>0</v>
      </c>
      <c r="QJ20" s="52">
        <v>0</v>
      </c>
      <c r="QK20" s="51">
        <f>+QK18+QK19</f>
        <v>0</v>
      </c>
      <c r="QL20" s="15">
        <f>+QL18+QL19</f>
        <v>0</v>
      </c>
      <c r="QM20" s="52">
        <v>0</v>
      </c>
      <c r="QN20" s="51">
        <f>+QN18+QN19</f>
        <v>0</v>
      </c>
      <c r="QO20" s="15">
        <f>+QO18+QO19</f>
        <v>0</v>
      </c>
      <c r="QP20" s="52">
        <v>0</v>
      </c>
      <c r="QQ20" s="51">
        <f>+QQ18+QQ19</f>
        <v>0</v>
      </c>
      <c r="QR20" s="15">
        <f>+QR18+QR19</f>
        <v>0</v>
      </c>
      <c r="QS20" s="52">
        <v>0</v>
      </c>
      <c r="QT20" s="51">
        <f>+QT18+QT19</f>
        <v>0</v>
      </c>
      <c r="QU20" s="15">
        <f>+QU18+QU19</f>
        <v>0</v>
      </c>
      <c r="QV20" s="52">
        <v>0</v>
      </c>
      <c r="QW20" s="51">
        <f t="shared" si="101"/>
        <v>0</v>
      </c>
      <c r="QX20" s="15">
        <f>+QX18+QX19</f>
        <v>0</v>
      </c>
      <c r="QY20" s="52">
        <v>0</v>
      </c>
      <c r="QZ20" s="51">
        <f t="shared" si="66"/>
        <v>0</v>
      </c>
      <c r="RA20" s="15">
        <f>+RA18+RA19</f>
        <v>0</v>
      </c>
      <c r="RB20" s="52">
        <v>0</v>
      </c>
      <c r="RC20" s="51"/>
      <c r="RD20" s="15"/>
      <c r="RE20" s="52"/>
      <c r="RF20" s="51">
        <f>+RF18+RF19</f>
        <v>0</v>
      </c>
      <c r="RG20" s="15">
        <f>+RG18+RG19</f>
        <v>0</v>
      </c>
      <c r="RH20" s="52">
        <v>0</v>
      </c>
      <c r="RI20" s="51">
        <f>+RI18+RI19</f>
        <v>0</v>
      </c>
      <c r="RJ20" s="15">
        <f>+RJ18+RJ19</f>
        <v>0</v>
      </c>
      <c r="RK20" s="52">
        <v>0</v>
      </c>
      <c r="RL20" s="51">
        <f>+RL18+RL19</f>
        <v>0</v>
      </c>
      <c r="RM20" s="15">
        <f>+RM18+RM19</f>
        <v>0</v>
      </c>
      <c r="RN20" s="52">
        <v>0</v>
      </c>
      <c r="RO20" s="91">
        <f>+RF20+RI20+RL20</f>
        <v>0</v>
      </c>
      <c r="RP20" s="15">
        <f>+RG20+RJ20+RM20</f>
        <v>0</v>
      </c>
      <c r="RQ20" s="52">
        <v>0</v>
      </c>
      <c r="RR20" s="51">
        <f t="shared" si="68"/>
        <v>3265793</v>
      </c>
      <c r="RS20" s="15">
        <f>+HF20+LY20+NR20+OY20+RA20+RG20</f>
        <v>4975161</v>
      </c>
      <c r="RT20" s="52">
        <f t="shared" si="37"/>
        <v>1.523415905417153</v>
      </c>
      <c r="RU20" s="51">
        <f>+RU18+RU19</f>
        <v>-3265793</v>
      </c>
      <c r="RV20" s="15">
        <f>+RV18+RV19</f>
        <v>-4975161</v>
      </c>
      <c r="RW20" s="52">
        <v>0</v>
      </c>
      <c r="RX20" s="51">
        <f t="shared" ref="RX20:RY22" si="117">RR20+RU20</f>
        <v>0</v>
      </c>
      <c r="RY20" s="15">
        <f t="shared" si="117"/>
        <v>0</v>
      </c>
      <c r="RZ20" s="52">
        <v>0</v>
      </c>
      <c r="SA20" s="51"/>
      <c r="SB20" s="15"/>
      <c r="SC20" s="52"/>
      <c r="SD20" s="220"/>
    </row>
    <row r="21" spans="1:498" s="17" customFormat="1" ht="15.75">
      <c r="A21" s="14">
        <v>11</v>
      </c>
      <c r="B21" s="1" t="s">
        <v>6</v>
      </c>
      <c r="C21" s="51"/>
      <c r="D21" s="15"/>
      <c r="E21" s="187"/>
      <c r="F21" s="51"/>
      <c r="G21" s="15"/>
      <c r="H21" s="49"/>
      <c r="I21" s="51"/>
      <c r="J21" s="15"/>
      <c r="K21" s="52"/>
      <c r="L21" s="51"/>
      <c r="M21" s="15"/>
      <c r="N21" s="207"/>
      <c r="O21" s="51"/>
      <c r="P21" s="15"/>
      <c r="Q21" s="207"/>
      <c r="R21" s="51"/>
      <c r="S21" s="15"/>
      <c r="T21" s="207"/>
      <c r="U21" s="51"/>
      <c r="V21" s="15"/>
      <c r="W21" s="207"/>
      <c r="X21" s="51"/>
      <c r="Y21" s="15"/>
      <c r="Z21" s="207"/>
      <c r="AA21" s="51"/>
      <c r="AB21" s="15"/>
      <c r="AC21" s="207"/>
      <c r="AD21" s="51"/>
      <c r="AE21" s="15"/>
      <c r="AF21" s="207"/>
      <c r="AG21" s="51"/>
      <c r="AH21" s="15"/>
      <c r="AI21" s="207"/>
      <c r="AJ21" s="51"/>
      <c r="AK21" s="15"/>
      <c r="AL21" s="207"/>
      <c r="AM21" s="51"/>
      <c r="AN21" s="15"/>
      <c r="AO21" s="207"/>
      <c r="AP21" s="51"/>
      <c r="AQ21" s="15"/>
      <c r="AR21" s="207"/>
      <c r="AS21" s="51"/>
      <c r="AT21" s="15"/>
      <c r="AU21" s="207"/>
      <c r="AV21" s="51"/>
      <c r="AW21" s="15"/>
      <c r="AX21" s="207"/>
      <c r="AY21" s="51"/>
      <c r="AZ21" s="15"/>
      <c r="BA21" s="207"/>
      <c r="BB21" s="51"/>
      <c r="BC21" s="15"/>
      <c r="BD21" s="207"/>
      <c r="BE21" s="51"/>
      <c r="BF21" s="15"/>
      <c r="BG21" s="207"/>
      <c r="BH21" s="51"/>
      <c r="BI21" s="15"/>
      <c r="BJ21" s="207"/>
      <c r="BK21" s="51"/>
      <c r="BL21" s="15"/>
      <c r="BM21" s="207"/>
      <c r="BN21" s="51"/>
      <c r="BO21" s="15"/>
      <c r="BP21" s="207"/>
      <c r="BQ21" s="51"/>
      <c r="BR21" s="15"/>
      <c r="BS21" s="207"/>
      <c r="BT21" s="51"/>
      <c r="BU21" s="15"/>
      <c r="BV21" s="52"/>
      <c r="BW21" s="91"/>
      <c r="BX21" s="16"/>
      <c r="BY21" s="52"/>
      <c r="BZ21" s="51"/>
      <c r="CA21" s="15"/>
      <c r="CB21" s="52"/>
      <c r="CC21" s="51"/>
      <c r="CD21" s="15"/>
      <c r="CE21" s="52"/>
      <c r="CF21" s="51"/>
      <c r="CG21" s="15"/>
      <c r="CH21" s="52"/>
      <c r="CI21" s="51"/>
      <c r="CJ21" s="15"/>
      <c r="CK21" s="52"/>
      <c r="CL21" s="91"/>
      <c r="CM21" s="16"/>
      <c r="CN21" s="52"/>
      <c r="CO21" s="51"/>
      <c r="CP21" s="15"/>
      <c r="CQ21" s="52"/>
      <c r="CR21" s="51"/>
      <c r="CS21" s="15"/>
      <c r="CT21" s="52"/>
      <c r="CU21" s="51"/>
      <c r="CV21" s="15"/>
      <c r="CW21" s="52"/>
      <c r="CX21" s="51"/>
      <c r="CY21" s="15"/>
      <c r="CZ21" s="52"/>
      <c r="DA21" s="51"/>
      <c r="DB21" s="15"/>
      <c r="DC21" s="52"/>
      <c r="DD21" s="51"/>
      <c r="DE21" s="15"/>
      <c r="DF21" s="52"/>
      <c r="DG21" s="51"/>
      <c r="DH21" s="15"/>
      <c r="DI21" s="52"/>
      <c r="DJ21" s="91"/>
      <c r="DK21" s="15"/>
      <c r="DL21" s="52"/>
      <c r="DM21" s="51"/>
      <c r="DN21" s="15"/>
      <c r="DO21" s="52"/>
      <c r="DP21" s="51"/>
      <c r="DQ21" s="15"/>
      <c r="DR21" s="52"/>
      <c r="DS21" s="51"/>
      <c r="DT21" s="15"/>
      <c r="DU21" s="52"/>
      <c r="DV21" s="51"/>
      <c r="DW21" s="15"/>
      <c r="DX21" s="52"/>
      <c r="DY21" s="51"/>
      <c r="DZ21" s="15"/>
      <c r="EA21" s="52"/>
      <c r="EB21" s="51"/>
      <c r="EC21" s="15"/>
      <c r="ED21" s="52"/>
      <c r="EE21" s="51"/>
      <c r="EF21" s="15"/>
      <c r="EG21" s="52"/>
      <c r="EH21" s="51"/>
      <c r="EI21" s="15"/>
      <c r="EJ21" s="52"/>
      <c r="EK21" s="91"/>
      <c r="EL21" s="16"/>
      <c r="EM21" s="52"/>
      <c r="EN21" s="51"/>
      <c r="EO21" s="15"/>
      <c r="EP21" s="52"/>
      <c r="EQ21" s="51"/>
      <c r="ER21" s="15"/>
      <c r="ES21" s="52"/>
      <c r="ET21" s="51"/>
      <c r="EU21" s="15"/>
      <c r="EV21" s="52"/>
      <c r="EW21" s="51"/>
      <c r="EX21" s="15"/>
      <c r="EY21" s="52"/>
      <c r="EZ21" s="51"/>
      <c r="FA21" s="15"/>
      <c r="FB21" s="52"/>
      <c r="FC21" s="51"/>
      <c r="FD21" s="15"/>
      <c r="FE21" s="52"/>
      <c r="FF21" s="51"/>
      <c r="FG21" s="15"/>
      <c r="FH21" s="52"/>
      <c r="FI21" s="91"/>
      <c r="FJ21" s="16"/>
      <c r="FK21" s="52"/>
      <c r="FL21" s="51">
        <v>195</v>
      </c>
      <c r="FM21" s="15">
        <v>3000</v>
      </c>
      <c r="FN21" s="52">
        <f t="shared" si="89"/>
        <v>15.384615384615385</v>
      </c>
      <c r="FO21" s="51"/>
      <c r="FP21" s="15"/>
      <c r="FQ21" s="52"/>
      <c r="FR21" s="51"/>
      <c r="FS21" s="15"/>
      <c r="FT21" s="52"/>
      <c r="FU21" s="51"/>
      <c r="FV21" s="15"/>
      <c r="FW21" s="52"/>
      <c r="FX21" s="51"/>
      <c r="FY21" s="15"/>
      <c r="FZ21" s="52"/>
      <c r="GA21" s="51"/>
      <c r="GB21" s="15"/>
      <c r="GC21" s="52"/>
      <c r="GD21" s="91">
        <f t="shared" ref="GD21" si="118">+FL21+FO21+FR21+FU21+FX21+GA21</f>
        <v>195</v>
      </c>
      <c r="GE21" s="16">
        <f t="shared" ref="GE21" si="119">+FM21+FP21+FS21+FV21+FY21+GB21</f>
        <v>3000</v>
      </c>
      <c r="GF21" s="52">
        <f t="shared" si="24"/>
        <v>15.384615384615385</v>
      </c>
      <c r="GG21" s="51"/>
      <c r="GH21" s="15"/>
      <c r="GI21" s="52"/>
      <c r="GJ21" s="51"/>
      <c r="GK21" s="15"/>
      <c r="GL21" s="52"/>
      <c r="GM21" s="51"/>
      <c r="GN21" s="15"/>
      <c r="GO21" s="52"/>
      <c r="GP21" s="51"/>
      <c r="GQ21" s="15"/>
      <c r="GR21" s="52"/>
      <c r="GS21" s="91"/>
      <c r="GT21" s="16"/>
      <c r="GU21" s="52"/>
      <c r="GV21" s="51"/>
      <c r="GW21" s="15"/>
      <c r="GX21" s="52"/>
      <c r="GY21" s="51"/>
      <c r="GZ21" s="15"/>
      <c r="HA21" s="52"/>
      <c r="HB21" s="91"/>
      <c r="HC21" s="16"/>
      <c r="HD21" s="52"/>
      <c r="HE21" s="91">
        <f t="shared" si="55"/>
        <v>195</v>
      </c>
      <c r="HF21" s="15">
        <f t="shared" si="56"/>
        <v>3000</v>
      </c>
      <c r="HG21" s="52">
        <f t="shared" si="29"/>
        <v>15.384615384615385</v>
      </c>
      <c r="HH21" s="51"/>
      <c r="HI21" s="15"/>
      <c r="HJ21" s="52"/>
      <c r="HK21" s="51"/>
      <c r="HL21" s="15"/>
      <c r="HM21" s="52"/>
      <c r="HN21" s="51">
        <v>1941</v>
      </c>
      <c r="HO21" s="15">
        <v>77160</v>
      </c>
      <c r="HP21" s="52">
        <f t="shared" ref="HP21:HP42" si="120">SUM(HO21/HN21)</f>
        <v>39.752704791344669</v>
      </c>
      <c r="HQ21" s="51"/>
      <c r="HR21" s="15"/>
      <c r="HS21" s="52"/>
      <c r="HT21" s="91">
        <f t="shared" ref="HT21:HT22" si="121">+HH21+HK21+HN21+HQ21</f>
        <v>1941</v>
      </c>
      <c r="HU21" s="16">
        <f t="shared" ref="HU21:HU22" si="122">+HI21+HL21+HO21+HR21</f>
        <v>77160</v>
      </c>
      <c r="HV21" s="52">
        <f t="shared" si="60"/>
        <v>39.752704791344669</v>
      </c>
      <c r="HW21" s="51"/>
      <c r="HX21" s="15"/>
      <c r="HY21" s="52"/>
      <c r="HZ21" s="51"/>
      <c r="IA21" s="15"/>
      <c r="IB21" s="52"/>
      <c r="IC21" s="91"/>
      <c r="ID21" s="16"/>
      <c r="IE21" s="52"/>
      <c r="IF21" s="51"/>
      <c r="IG21" s="15"/>
      <c r="IH21" s="52"/>
      <c r="II21" s="51"/>
      <c r="IJ21" s="15"/>
      <c r="IK21" s="52"/>
      <c r="IL21" s="51"/>
      <c r="IM21" s="15"/>
      <c r="IN21" s="52"/>
      <c r="IO21" s="51"/>
      <c r="IP21" s="15"/>
      <c r="IQ21" s="52"/>
      <c r="IR21" s="91"/>
      <c r="IS21" s="16"/>
      <c r="IT21" s="52"/>
      <c r="IU21" s="51"/>
      <c r="IV21" s="15"/>
      <c r="IW21" s="52"/>
      <c r="IX21" s="51"/>
      <c r="IY21" s="15"/>
      <c r="IZ21" s="52"/>
      <c r="JA21" s="51"/>
      <c r="JB21" s="15"/>
      <c r="JC21" s="52"/>
      <c r="JD21" s="91"/>
      <c r="JE21" s="16"/>
      <c r="JF21" s="52"/>
      <c r="JG21" s="51"/>
      <c r="JH21" s="15"/>
      <c r="JI21" s="52"/>
      <c r="JJ21" s="51"/>
      <c r="JK21" s="15"/>
      <c r="JL21" s="52"/>
      <c r="JM21" s="51"/>
      <c r="JN21" s="15"/>
      <c r="JO21" s="52"/>
      <c r="JP21" s="51"/>
      <c r="JQ21" s="15"/>
      <c r="JR21" s="52"/>
      <c r="JS21" s="91"/>
      <c r="JT21" s="16"/>
      <c r="JU21" s="52"/>
      <c r="JV21" s="51"/>
      <c r="JW21" s="15"/>
      <c r="JX21" s="52"/>
      <c r="JY21" s="51"/>
      <c r="JZ21" s="15"/>
      <c r="KA21" s="52"/>
      <c r="KB21" s="51"/>
      <c r="KC21" s="15"/>
      <c r="KD21" s="52"/>
      <c r="KE21" s="91"/>
      <c r="KF21" s="16"/>
      <c r="KG21" s="52"/>
      <c r="KH21" s="51"/>
      <c r="KI21" s="15"/>
      <c r="KJ21" s="52"/>
      <c r="KK21" s="51"/>
      <c r="KL21" s="15"/>
      <c r="KM21" s="52"/>
      <c r="KN21" s="51"/>
      <c r="KO21" s="15"/>
      <c r="KP21" s="52"/>
      <c r="KQ21" s="51"/>
      <c r="KR21" s="15"/>
      <c r="KS21" s="52"/>
      <c r="KT21" s="51"/>
      <c r="KU21" s="15"/>
      <c r="KV21" s="52"/>
      <c r="KW21" s="51"/>
      <c r="KX21" s="15"/>
      <c r="KY21" s="52"/>
      <c r="KZ21" s="51"/>
      <c r="LA21" s="15"/>
      <c r="LB21" s="52"/>
      <c r="LC21" s="51"/>
      <c r="LD21" s="15"/>
      <c r="LE21" s="52"/>
      <c r="LF21" s="51"/>
      <c r="LG21" s="15"/>
      <c r="LH21" s="52"/>
      <c r="LI21" s="91"/>
      <c r="LJ21" s="16"/>
      <c r="LK21" s="52"/>
      <c r="LL21" s="51"/>
      <c r="LM21" s="15"/>
      <c r="LN21" s="52"/>
      <c r="LO21" s="51"/>
      <c r="LP21" s="15"/>
      <c r="LQ21" s="52"/>
      <c r="LR21" s="91"/>
      <c r="LS21" s="16"/>
      <c r="LT21" s="52"/>
      <c r="LU21" s="51"/>
      <c r="LV21" s="15"/>
      <c r="LW21" s="52"/>
      <c r="LX21" s="91">
        <f t="shared" si="115"/>
        <v>1941</v>
      </c>
      <c r="LY21" s="16">
        <f t="shared" ref="LY21:LY22" si="123">+HU21+ID21+IS21+JE21+JT21+KF21+LJ21+LS21+LV21</f>
        <v>77160</v>
      </c>
      <c r="LZ21" s="52">
        <f t="shared" si="63"/>
        <v>39.752704791344669</v>
      </c>
      <c r="MA21" s="51"/>
      <c r="MB21" s="15"/>
      <c r="MC21" s="52"/>
      <c r="MD21" s="51"/>
      <c r="ME21" s="15"/>
      <c r="MF21" s="52"/>
      <c r="MG21" s="51"/>
      <c r="MH21" s="15"/>
      <c r="MI21" s="52"/>
      <c r="MJ21" s="51"/>
      <c r="MK21" s="15"/>
      <c r="ML21" s="52"/>
      <c r="MM21" s="51"/>
      <c r="MN21" s="15"/>
      <c r="MO21" s="52"/>
      <c r="MP21" s="51"/>
      <c r="MQ21" s="15"/>
      <c r="MR21" s="52"/>
      <c r="MS21" s="51"/>
      <c r="MT21" s="15"/>
      <c r="MU21" s="52"/>
      <c r="MV21" s="51"/>
      <c r="MW21" s="15"/>
      <c r="MX21" s="52"/>
      <c r="MY21" s="51"/>
      <c r="MZ21" s="15"/>
      <c r="NA21" s="52"/>
      <c r="NB21" s="51"/>
      <c r="NC21" s="15"/>
      <c r="ND21" s="52"/>
      <c r="NE21" s="51"/>
      <c r="NF21" s="15"/>
      <c r="NG21" s="52"/>
      <c r="NH21" s="51"/>
      <c r="NI21" s="15"/>
      <c r="NJ21" s="52"/>
      <c r="NK21" s="51"/>
      <c r="NL21" s="15"/>
      <c r="NM21" s="52"/>
      <c r="NN21" s="51"/>
      <c r="NO21" s="15"/>
      <c r="NP21" s="52"/>
      <c r="NQ21" s="51"/>
      <c r="NR21" s="15"/>
      <c r="NS21" s="52"/>
      <c r="NT21" s="51"/>
      <c r="NU21" s="15"/>
      <c r="NV21" s="52"/>
      <c r="NW21" s="51"/>
      <c r="NX21" s="15"/>
      <c r="NY21" s="52"/>
      <c r="NZ21" s="51"/>
      <c r="OA21" s="15"/>
      <c r="OB21" s="52"/>
      <c r="OC21" s="51"/>
      <c r="OD21" s="15"/>
      <c r="OE21" s="52"/>
      <c r="OF21" s="51"/>
      <c r="OG21" s="15"/>
      <c r="OH21" s="52"/>
      <c r="OI21" s="51"/>
      <c r="OJ21" s="15"/>
      <c r="OK21" s="52"/>
      <c r="OL21" s="51"/>
      <c r="OM21" s="15"/>
      <c r="ON21" s="52"/>
      <c r="OO21" s="51"/>
      <c r="OP21" s="15"/>
      <c r="OQ21" s="52"/>
      <c r="OR21" s="51"/>
      <c r="OS21" s="15"/>
      <c r="OT21" s="52"/>
      <c r="OU21" s="51"/>
      <c r="OV21" s="15"/>
      <c r="OW21" s="52"/>
      <c r="OX21" s="91"/>
      <c r="OY21" s="16"/>
      <c r="OZ21" s="52"/>
      <c r="PA21" s="51"/>
      <c r="PB21" s="15"/>
      <c r="PC21" s="52"/>
      <c r="PD21" s="51"/>
      <c r="PE21" s="15"/>
      <c r="PF21" s="52"/>
      <c r="PG21" s="51"/>
      <c r="PH21" s="15"/>
      <c r="PI21" s="52"/>
      <c r="PJ21" s="51"/>
      <c r="PK21" s="15"/>
      <c r="PL21" s="52"/>
      <c r="PM21" s="51"/>
      <c r="PN21" s="15"/>
      <c r="PO21" s="52"/>
      <c r="PP21" s="51"/>
      <c r="PQ21" s="15"/>
      <c r="PR21" s="52"/>
      <c r="PS21" s="51"/>
      <c r="PT21" s="15"/>
      <c r="PU21" s="52"/>
      <c r="PV21" s="51"/>
      <c r="PW21" s="15"/>
      <c r="PX21" s="52"/>
      <c r="PY21" s="51"/>
      <c r="PZ21" s="15"/>
      <c r="QA21" s="52"/>
      <c r="QB21" s="51"/>
      <c r="QC21" s="15"/>
      <c r="QD21" s="52"/>
      <c r="QE21" s="51"/>
      <c r="QF21" s="15"/>
      <c r="QG21" s="52"/>
      <c r="QH21" s="51"/>
      <c r="QI21" s="15"/>
      <c r="QJ21" s="52"/>
      <c r="QK21" s="51"/>
      <c r="QL21" s="15"/>
      <c r="QM21" s="52"/>
      <c r="QN21" s="51"/>
      <c r="QO21" s="15"/>
      <c r="QP21" s="52"/>
      <c r="QQ21" s="51"/>
      <c r="QR21" s="15"/>
      <c r="QS21" s="52"/>
      <c r="QT21" s="51"/>
      <c r="QU21" s="15"/>
      <c r="QV21" s="52"/>
      <c r="QW21" s="51"/>
      <c r="QX21" s="15"/>
      <c r="QY21" s="52"/>
      <c r="QZ21" s="91"/>
      <c r="RA21" s="16"/>
      <c r="RB21" s="52"/>
      <c r="RC21" s="51"/>
      <c r="RD21" s="15"/>
      <c r="RE21" s="52"/>
      <c r="RF21" s="51"/>
      <c r="RG21" s="15"/>
      <c r="RH21" s="52"/>
      <c r="RI21" s="51"/>
      <c r="RJ21" s="15"/>
      <c r="RK21" s="52"/>
      <c r="RL21" s="51"/>
      <c r="RM21" s="15"/>
      <c r="RN21" s="52"/>
      <c r="RO21" s="91"/>
      <c r="RP21" s="15"/>
      <c r="RQ21" s="52"/>
      <c r="RR21" s="51">
        <f t="shared" si="68"/>
        <v>2136</v>
      </c>
      <c r="RS21" s="15">
        <f>+HF21+LY21+NR21+OY21+RA21+RG21</f>
        <v>80160</v>
      </c>
      <c r="RT21" s="52">
        <f t="shared" si="37"/>
        <v>37.528089887640448</v>
      </c>
      <c r="RU21" s="51"/>
      <c r="RV21" s="15"/>
      <c r="RW21" s="52"/>
      <c r="RX21" s="51">
        <f t="shared" si="117"/>
        <v>2136</v>
      </c>
      <c r="RY21" s="15">
        <f t="shared" si="117"/>
        <v>80160</v>
      </c>
      <c r="RZ21" s="52">
        <f t="shared" si="39"/>
        <v>37.528089887640448</v>
      </c>
      <c r="SA21" s="51">
        <f>BW21+RX21+CL21</f>
        <v>2136</v>
      </c>
      <c r="SB21" s="15">
        <f>BX21+RY21+CM21</f>
        <v>80160</v>
      </c>
      <c r="SC21" s="52">
        <f t="shared" si="69"/>
        <v>37.528089887640448</v>
      </c>
      <c r="SD21" s="220"/>
    </row>
    <row r="22" spans="1:498" s="17" customFormat="1" ht="15.75">
      <c r="A22" s="14">
        <v>12</v>
      </c>
      <c r="B22" s="1" t="s">
        <v>38</v>
      </c>
      <c r="C22" s="51"/>
      <c r="D22" s="15"/>
      <c r="E22" s="187"/>
      <c r="F22" s="51"/>
      <c r="G22" s="15"/>
      <c r="H22" s="49"/>
      <c r="I22" s="51"/>
      <c r="J22" s="15"/>
      <c r="K22" s="52"/>
      <c r="L22" s="51"/>
      <c r="M22" s="15"/>
      <c r="N22" s="207"/>
      <c r="O22" s="51"/>
      <c r="P22" s="15"/>
      <c r="Q22" s="207"/>
      <c r="R22" s="51"/>
      <c r="S22" s="15"/>
      <c r="T22" s="207"/>
      <c r="U22" s="51"/>
      <c r="V22" s="15"/>
      <c r="W22" s="207"/>
      <c r="X22" s="51"/>
      <c r="Y22" s="15"/>
      <c r="Z22" s="207"/>
      <c r="AA22" s="51"/>
      <c r="AB22" s="15"/>
      <c r="AC22" s="207"/>
      <c r="AD22" s="51"/>
      <c r="AE22" s="15"/>
      <c r="AF22" s="207"/>
      <c r="AG22" s="51"/>
      <c r="AH22" s="15"/>
      <c r="AI22" s="207"/>
      <c r="AJ22" s="51"/>
      <c r="AK22" s="15"/>
      <c r="AL22" s="207"/>
      <c r="AM22" s="51"/>
      <c r="AN22" s="15"/>
      <c r="AO22" s="207"/>
      <c r="AP22" s="51"/>
      <c r="AQ22" s="15"/>
      <c r="AR22" s="207"/>
      <c r="AS22" s="51"/>
      <c r="AT22" s="15"/>
      <c r="AU22" s="207"/>
      <c r="AV22" s="51"/>
      <c r="AW22" s="15"/>
      <c r="AX22" s="207"/>
      <c r="AY22" s="51"/>
      <c r="AZ22" s="15"/>
      <c r="BA22" s="207"/>
      <c r="BB22" s="51"/>
      <c r="BC22" s="15"/>
      <c r="BD22" s="207"/>
      <c r="BE22" s="51"/>
      <c r="BF22" s="15"/>
      <c r="BG22" s="207"/>
      <c r="BH22" s="51"/>
      <c r="BI22" s="15"/>
      <c r="BJ22" s="207"/>
      <c r="BK22" s="51"/>
      <c r="BL22" s="15"/>
      <c r="BM22" s="207"/>
      <c r="BN22" s="51"/>
      <c r="BO22" s="15"/>
      <c r="BP22" s="207"/>
      <c r="BQ22" s="51"/>
      <c r="BR22" s="15"/>
      <c r="BS22" s="207"/>
      <c r="BT22" s="51"/>
      <c r="BU22" s="15"/>
      <c r="BV22" s="52"/>
      <c r="BW22" s="91"/>
      <c r="BX22" s="16"/>
      <c r="BY22" s="52"/>
      <c r="BZ22" s="51"/>
      <c r="CA22" s="15"/>
      <c r="CB22" s="52"/>
      <c r="CC22" s="51"/>
      <c r="CD22" s="15"/>
      <c r="CE22" s="52"/>
      <c r="CF22" s="51"/>
      <c r="CG22" s="15"/>
      <c r="CH22" s="52"/>
      <c r="CI22" s="51"/>
      <c r="CJ22" s="15"/>
      <c r="CK22" s="52"/>
      <c r="CL22" s="91"/>
      <c r="CM22" s="16"/>
      <c r="CN22" s="52"/>
      <c r="CO22" s="51"/>
      <c r="CP22" s="15"/>
      <c r="CQ22" s="52"/>
      <c r="CR22" s="51"/>
      <c r="CS22" s="15"/>
      <c r="CT22" s="52"/>
      <c r="CU22" s="51"/>
      <c r="CV22" s="15"/>
      <c r="CW22" s="52"/>
      <c r="CX22" s="51"/>
      <c r="CY22" s="15"/>
      <c r="CZ22" s="52"/>
      <c r="DA22" s="51"/>
      <c r="DB22" s="15"/>
      <c r="DC22" s="52"/>
      <c r="DD22" s="51"/>
      <c r="DE22" s="15"/>
      <c r="DF22" s="52"/>
      <c r="DG22" s="51"/>
      <c r="DH22" s="15"/>
      <c r="DI22" s="52"/>
      <c r="DJ22" s="91"/>
      <c r="DK22" s="15"/>
      <c r="DL22" s="52"/>
      <c r="DM22" s="51"/>
      <c r="DN22" s="15"/>
      <c r="DO22" s="52"/>
      <c r="DP22" s="51"/>
      <c r="DQ22" s="15"/>
      <c r="DR22" s="52"/>
      <c r="DS22" s="51"/>
      <c r="DT22" s="15"/>
      <c r="DU22" s="52"/>
      <c r="DV22" s="51"/>
      <c r="DW22" s="15"/>
      <c r="DX22" s="52"/>
      <c r="DY22" s="51"/>
      <c r="DZ22" s="15"/>
      <c r="EA22" s="52"/>
      <c r="EB22" s="51"/>
      <c r="EC22" s="15"/>
      <c r="ED22" s="52"/>
      <c r="EE22" s="51"/>
      <c r="EF22" s="15"/>
      <c r="EG22" s="52"/>
      <c r="EH22" s="51"/>
      <c r="EI22" s="15"/>
      <c r="EJ22" s="52"/>
      <c r="EK22" s="91"/>
      <c r="EL22" s="16"/>
      <c r="EM22" s="52"/>
      <c r="EN22" s="51"/>
      <c r="EO22" s="15"/>
      <c r="EP22" s="52"/>
      <c r="EQ22" s="51"/>
      <c r="ER22" s="15"/>
      <c r="ES22" s="52"/>
      <c r="ET22" s="51"/>
      <c r="EU22" s="15"/>
      <c r="EV22" s="52"/>
      <c r="EW22" s="51"/>
      <c r="EX22" s="15"/>
      <c r="EY22" s="52"/>
      <c r="EZ22" s="51"/>
      <c r="FA22" s="15"/>
      <c r="FB22" s="52"/>
      <c r="FC22" s="51"/>
      <c r="FD22" s="15"/>
      <c r="FE22" s="52"/>
      <c r="FF22" s="51"/>
      <c r="FG22" s="15"/>
      <c r="FH22" s="52"/>
      <c r="FI22" s="91"/>
      <c r="FJ22" s="16"/>
      <c r="FK22" s="52"/>
      <c r="FL22" s="51"/>
      <c r="FM22" s="15"/>
      <c r="FN22" s="52"/>
      <c r="FO22" s="51"/>
      <c r="FP22" s="15"/>
      <c r="FQ22" s="52"/>
      <c r="FR22" s="51"/>
      <c r="FS22" s="15"/>
      <c r="FT22" s="52"/>
      <c r="FU22" s="51"/>
      <c r="FV22" s="15"/>
      <c r="FW22" s="52"/>
      <c r="FX22" s="51"/>
      <c r="FY22" s="15"/>
      <c r="FZ22" s="52"/>
      <c r="GA22" s="51"/>
      <c r="GB22" s="15"/>
      <c r="GC22" s="52"/>
      <c r="GD22" s="91"/>
      <c r="GE22" s="16"/>
      <c r="GF22" s="52"/>
      <c r="GG22" s="51"/>
      <c r="GH22" s="15"/>
      <c r="GI22" s="52"/>
      <c r="GJ22" s="51"/>
      <c r="GK22" s="15"/>
      <c r="GL22" s="52"/>
      <c r="GM22" s="51"/>
      <c r="GN22" s="15"/>
      <c r="GO22" s="52"/>
      <c r="GP22" s="51"/>
      <c r="GQ22" s="15"/>
      <c r="GR22" s="52"/>
      <c r="GS22" s="91"/>
      <c r="GT22" s="16"/>
      <c r="GU22" s="52"/>
      <c r="GV22" s="51"/>
      <c r="GW22" s="15"/>
      <c r="GX22" s="52"/>
      <c r="GY22" s="51"/>
      <c r="GZ22" s="15"/>
      <c r="HA22" s="52"/>
      <c r="HB22" s="91"/>
      <c r="HC22" s="16"/>
      <c r="HD22" s="52"/>
      <c r="HE22" s="91"/>
      <c r="HF22" s="15"/>
      <c r="HG22" s="52"/>
      <c r="HH22" s="51"/>
      <c r="HI22" s="15"/>
      <c r="HJ22" s="52"/>
      <c r="HK22" s="51"/>
      <c r="HL22" s="15"/>
      <c r="HM22" s="52"/>
      <c r="HN22" s="51"/>
      <c r="HO22" s="15"/>
      <c r="HP22" s="52"/>
      <c r="HQ22" s="51"/>
      <c r="HR22" s="15">
        <v>12400</v>
      </c>
      <c r="HS22" s="52">
        <v>0</v>
      </c>
      <c r="HT22" s="91">
        <f t="shared" si="121"/>
        <v>0</v>
      </c>
      <c r="HU22" s="16">
        <f t="shared" si="122"/>
        <v>12400</v>
      </c>
      <c r="HV22" s="52">
        <v>0</v>
      </c>
      <c r="HW22" s="51"/>
      <c r="HX22" s="15"/>
      <c r="HY22" s="52"/>
      <c r="HZ22" s="51"/>
      <c r="IA22" s="15"/>
      <c r="IB22" s="52"/>
      <c r="IC22" s="91"/>
      <c r="ID22" s="16"/>
      <c r="IE22" s="52"/>
      <c r="IF22" s="51"/>
      <c r="IG22" s="15"/>
      <c r="IH22" s="52"/>
      <c r="II22" s="51"/>
      <c r="IJ22" s="15"/>
      <c r="IK22" s="52"/>
      <c r="IL22" s="51"/>
      <c r="IM22" s="15"/>
      <c r="IN22" s="52"/>
      <c r="IO22" s="51"/>
      <c r="IP22" s="15"/>
      <c r="IQ22" s="52"/>
      <c r="IR22" s="91"/>
      <c r="IS22" s="16"/>
      <c r="IT22" s="52"/>
      <c r="IU22" s="51"/>
      <c r="IV22" s="15"/>
      <c r="IW22" s="52"/>
      <c r="IX22" s="51"/>
      <c r="IY22" s="15"/>
      <c r="IZ22" s="52"/>
      <c r="JA22" s="51"/>
      <c r="JB22" s="15"/>
      <c r="JC22" s="52"/>
      <c r="JD22" s="91"/>
      <c r="JE22" s="16"/>
      <c r="JF22" s="52"/>
      <c r="JG22" s="51"/>
      <c r="JH22" s="15"/>
      <c r="JI22" s="52"/>
      <c r="JJ22" s="51"/>
      <c r="JK22" s="15"/>
      <c r="JL22" s="52"/>
      <c r="JM22" s="51"/>
      <c r="JN22" s="15"/>
      <c r="JO22" s="52"/>
      <c r="JP22" s="51"/>
      <c r="JQ22" s="15"/>
      <c r="JR22" s="52"/>
      <c r="JS22" s="91"/>
      <c r="JT22" s="16"/>
      <c r="JU22" s="52"/>
      <c r="JV22" s="51"/>
      <c r="JW22" s="15"/>
      <c r="JX22" s="52"/>
      <c r="JY22" s="51"/>
      <c r="JZ22" s="15"/>
      <c r="KA22" s="52"/>
      <c r="KB22" s="51"/>
      <c r="KC22" s="15"/>
      <c r="KD22" s="52"/>
      <c r="KE22" s="91"/>
      <c r="KF22" s="16"/>
      <c r="KG22" s="52"/>
      <c r="KH22" s="51"/>
      <c r="KI22" s="15"/>
      <c r="KJ22" s="52"/>
      <c r="KK22" s="51"/>
      <c r="KL22" s="15"/>
      <c r="KM22" s="52"/>
      <c r="KN22" s="51"/>
      <c r="KO22" s="15"/>
      <c r="KP22" s="52"/>
      <c r="KQ22" s="51"/>
      <c r="KR22" s="15"/>
      <c r="KS22" s="52"/>
      <c r="KT22" s="51"/>
      <c r="KU22" s="15"/>
      <c r="KV22" s="52"/>
      <c r="KW22" s="51"/>
      <c r="KX22" s="15"/>
      <c r="KY22" s="52"/>
      <c r="KZ22" s="51"/>
      <c r="LA22" s="15"/>
      <c r="LB22" s="52"/>
      <c r="LC22" s="51"/>
      <c r="LD22" s="15"/>
      <c r="LE22" s="52"/>
      <c r="LF22" s="51"/>
      <c r="LG22" s="15"/>
      <c r="LH22" s="52"/>
      <c r="LI22" s="91"/>
      <c r="LJ22" s="16"/>
      <c r="LK22" s="52"/>
      <c r="LL22" s="51"/>
      <c r="LM22" s="15"/>
      <c r="LN22" s="52"/>
      <c r="LO22" s="51"/>
      <c r="LP22" s="15"/>
      <c r="LQ22" s="52"/>
      <c r="LR22" s="91"/>
      <c r="LS22" s="16"/>
      <c r="LT22" s="52"/>
      <c r="LU22" s="51"/>
      <c r="LV22" s="15"/>
      <c r="LW22" s="52"/>
      <c r="LX22" s="91">
        <f t="shared" si="115"/>
        <v>0</v>
      </c>
      <c r="LY22" s="16">
        <f t="shared" si="123"/>
        <v>12400</v>
      </c>
      <c r="LZ22" s="52">
        <v>0</v>
      </c>
      <c r="MA22" s="51"/>
      <c r="MB22" s="15"/>
      <c r="MC22" s="52"/>
      <c r="MD22" s="51"/>
      <c r="ME22" s="15"/>
      <c r="MF22" s="52"/>
      <c r="MG22" s="51"/>
      <c r="MH22" s="15"/>
      <c r="MI22" s="52"/>
      <c r="MJ22" s="51"/>
      <c r="MK22" s="15"/>
      <c r="ML22" s="52"/>
      <c r="MM22" s="51"/>
      <c r="MN22" s="15"/>
      <c r="MO22" s="52"/>
      <c r="MP22" s="51"/>
      <c r="MQ22" s="15"/>
      <c r="MR22" s="52"/>
      <c r="MS22" s="51"/>
      <c r="MT22" s="15"/>
      <c r="MU22" s="52"/>
      <c r="MV22" s="51"/>
      <c r="MW22" s="15"/>
      <c r="MX22" s="52"/>
      <c r="MY22" s="51"/>
      <c r="MZ22" s="15"/>
      <c r="NA22" s="52"/>
      <c r="NB22" s="51"/>
      <c r="NC22" s="15"/>
      <c r="ND22" s="52"/>
      <c r="NE22" s="51"/>
      <c r="NF22" s="15"/>
      <c r="NG22" s="52"/>
      <c r="NH22" s="51"/>
      <c r="NI22" s="15"/>
      <c r="NJ22" s="52"/>
      <c r="NK22" s="51"/>
      <c r="NL22" s="15"/>
      <c r="NM22" s="52"/>
      <c r="NN22" s="51"/>
      <c r="NO22" s="15"/>
      <c r="NP22" s="52"/>
      <c r="NQ22" s="51"/>
      <c r="NR22" s="15"/>
      <c r="NS22" s="52"/>
      <c r="NT22" s="51"/>
      <c r="NU22" s="15"/>
      <c r="NV22" s="52"/>
      <c r="NW22" s="51"/>
      <c r="NX22" s="15"/>
      <c r="NY22" s="52"/>
      <c r="NZ22" s="51"/>
      <c r="OA22" s="15"/>
      <c r="OB22" s="52"/>
      <c r="OC22" s="51"/>
      <c r="OD22" s="15"/>
      <c r="OE22" s="52"/>
      <c r="OF22" s="51"/>
      <c r="OG22" s="15"/>
      <c r="OH22" s="52"/>
      <c r="OI22" s="51"/>
      <c r="OJ22" s="15"/>
      <c r="OK22" s="52"/>
      <c r="OL22" s="51"/>
      <c r="OM22" s="15"/>
      <c r="ON22" s="52"/>
      <c r="OO22" s="51"/>
      <c r="OP22" s="15"/>
      <c r="OQ22" s="52"/>
      <c r="OR22" s="51"/>
      <c r="OS22" s="15"/>
      <c r="OT22" s="52"/>
      <c r="OU22" s="51"/>
      <c r="OV22" s="15"/>
      <c r="OW22" s="52"/>
      <c r="OX22" s="91"/>
      <c r="OY22" s="16"/>
      <c r="OZ22" s="52"/>
      <c r="PA22" s="51"/>
      <c r="PB22" s="15"/>
      <c r="PC22" s="52"/>
      <c r="PD22" s="51"/>
      <c r="PE22" s="15"/>
      <c r="PF22" s="52"/>
      <c r="PG22" s="51"/>
      <c r="PH22" s="15"/>
      <c r="PI22" s="52"/>
      <c r="PJ22" s="51"/>
      <c r="PK22" s="15"/>
      <c r="PL22" s="52"/>
      <c r="PM22" s="51"/>
      <c r="PN22" s="15"/>
      <c r="PO22" s="52"/>
      <c r="PP22" s="51"/>
      <c r="PQ22" s="15"/>
      <c r="PR22" s="52"/>
      <c r="PS22" s="51"/>
      <c r="PT22" s="15"/>
      <c r="PU22" s="52"/>
      <c r="PV22" s="51"/>
      <c r="PW22" s="15"/>
      <c r="PX22" s="52"/>
      <c r="PY22" s="51"/>
      <c r="PZ22" s="15"/>
      <c r="QA22" s="52"/>
      <c r="QB22" s="51"/>
      <c r="QC22" s="15"/>
      <c r="QD22" s="52"/>
      <c r="QE22" s="51"/>
      <c r="QF22" s="15"/>
      <c r="QG22" s="52"/>
      <c r="QH22" s="51"/>
      <c r="QI22" s="15"/>
      <c r="QJ22" s="52"/>
      <c r="QK22" s="51"/>
      <c r="QL22" s="15"/>
      <c r="QM22" s="52"/>
      <c r="QN22" s="51"/>
      <c r="QO22" s="15"/>
      <c r="QP22" s="52"/>
      <c r="QQ22" s="51"/>
      <c r="QR22" s="15"/>
      <c r="QS22" s="52"/>
      <c r="QT22" s="51"/>
      <c r="QU22" s="15"/>
      <c r="QV22" s="52"/>
      <c r="QW22" s="51"/>
      <c r="QX22" s="15"/>
      <c r="QY22" s="52"/>
      <c r="QZ22" s="91"/>
      <c r="RA22" s="16"/>
      <c r="RB22" s="52"/>
      <c r="RC22" s="51"/>
      <c r="RD22" s="15"/>
      <c r="RE22" s="52"/>
      <c r="RF22" s="51"/>
      <c r="RG22" s="15"/>
      <c r="RH22" s="52"/>
      <c r="RI22" s="51"/>
      <c r="RJ22" s="15"/>
      <c r="RK22" s="52"/>
      <c r="RL22" s="51"/>
      <c r="RM22" s="15"/>
      <c r="RN22" s="52"/>
      <c r="RO22" s="91"/>
      <c r="RP22" s="15"/>
      <c r="RQ22" s="52"/>
      <c r="RR22" s="51">
        <f t="shared" si="68"/>
        <v>0</v>
      </c>
      <c r="RS22" s="15">
        <f>+HF22+LY22+NR22+OY22+RA22+RG22</f>
        <v>12400</v>
      </c>
      <c r="RT22" s="52">
        <v>0</v>
      </c>
      <c r="RU22" s="51"/>
      <c r="RV22" s="15"/>
      <c r="RW22" s="52"/>
      <c r="RX22" s="51">
        <f t="shared" si="117"/>
        <v>0</v>
      </c>
      <c r="RY22" s="15">
        <f t="shared" si="117"/>
        <v>12400</v>
      </c>
      <c r="RZ22" s="52">
        <v>0</v>
      </c>
      <c r="SA22" s="51"/>
      <c r="SB22" s="15">
        <f>BX22+RY22+CM22</f>
        <v>12400</v>
      </c>
      <c r="SC22" s="52"/>
      <c r="SD22" s="220"/>
    </row>
    <row r="23" spans="1:498" s="17" customFormat="1" ht="15.75">
      <c r="A23" s="14">
        <v>13</v>
      </c>
      <c r="B23" s="1" t="s">
        <v>39</v>
      </c>
      <c r="C23" s="51"/>
      <c r="D23" s="15"/>
      <c r="E23" s="187"/>
      <c r="F23" s="51"/>
      <c r="G23" s="15"/>
      <c r="H23" s="49"/>
      <c r="I23" s="51"/>
      <c r="J23" s="15"/>
      <c r="K23" s="52"/>
      <c r="L23" s="51"/>
      <c r="M23" s="15"/>
      <c r="N23" s="207"/>
      <c r="O23" s="51"/>
      <c r="P23" s="15"/>
      <c r="Q23" s="207"/>
      <c r="R23" s="51"/>
      <c r="S23" s="15"/>
      <c r="T23" s="207"/>
      <c r="U23" s="51"/>
      <c r="V23" s="15"/>
      <c r="W23" s="207"/>
      <c r="X23" s="51"/>
      <c r="Y23" s="15"/>
      <c r="Z23" s="207"/>
      <c r="AA23" s="51"/>
      <c r="AB23" s="15"/>
      <c r="AC23" s="207"/>
      <c r="AD23" s="51"/>
      <c r="AE23" s="15"/>
      <c r="AF23" s="207"/>
      <c r="AG23" s="51"/>
      <c r="AH23" s="15"/>
      <c r="AI23" s="207"/>
      <c r="AJ23" s="51"/>
      <c r="AK23" s="15"/>
      <c r="AL23" s="207"/>
      <c r="AM23" s="51"/>
      <c r="AN23" s="15"/>
      <c r="AO23" s="207"/>
      <c r="AP23" s="51"/>
      <c r="AQ23" s="15"/>
      <c r="AR23" s="207"/>
      <c r="AS23" s="51"/>
      <c r="AT23" s="15"/>
      <c r="AU23" s="207"/>
      <c r="AV23" s="51"/>
      <c r="AW23" s="15"/>
      <c r="AX23" s="207"/>
      <c r="AY23" s="51"/>
      <c r="AZ23" s="15"/>
      <c r="BA23" s="207"/>
      <c r="BB23" s="51"/>
      <c r="BC23" s="15"/>
      <c r="BD23" s="207"/>
      <c r="BE23" s="51"/>
      <c r="BF23" s="15"/>
      <c r="BG23" s="207"/>
      <c r="BH23" s="51"/>
      <c r="BI23" s="15"/>
      <c r="BJ23" s="207"/>
      <c r="BK23" s="51"/>
      <c r="BL23" s="15"/>
      <c r="BM23" s="207"/>
      <c r="BN23" s="51"/>
      <c r="BO23" s="15"/>
      <c r="BP23" s="207"/>
      <c r="BQ23" s="51"/>
      <c r="BR23" s="15"/>
      <c r="BS23" s="207"/>
      <c r="BT23" s="51"/>
      <c r="BU23" s="15"/>
      <c r="BV23" s="52"/>
      <c r="BW23" s="91"/>
      <c r="BX23" s="16"/>
      <c r="BY23" s="52"/>
      <c r="BZ23" s="51"/>
      <c r="CA23" s="15"/>
      <c r="CB23" s="52"/>
      <c r="CC23" s="51"/>
      <c r="CD23" s="15"/>
      <c r="CE23" s="52"/>
      <c r="CF23" s="51"/>
      <c r="CG23" s="15"/>
      <c r="CH23" s="52"/>
      <c r="CI23" s="51"/>
      <c r="CJ23" s="15"/>
      <c r="CK23" s="52"/>
      <c r="CL23" s="91"/>
      <c r="CM23" s="16"/>
      <c r="CN23" s="52"/>
      <c r="CO23" s="51"/>
      <c r="CP23" s="15"/>
      <c r="CQ23" s="52"/>
      <c r="CR23" s="51"/>
      <c r="CS23" s="15"/>
      <c r="CT23" s="52"/>
      <c r="CU23" s="51"/>
      <c r="CV23" s="15"/>
      <c r="CW23" s="52"/>
      <c r="CX23" s="51"/>
      <c r="CY23" s="15"/>
      <c r="CZ23" s="52"/>
      <c r="DA23" s="51"/>
      <c r="DB23" s="15"/>
      <c r="DC23" s="52"/>
      <c r="DD23" s="51"/>
      <c r="DE23" s="15"/>
      <c r="DF23" s="52"/>
      <c r="DG23" s="51"/>
      <c r="DH23" s="15"/>
      <c r="DI23" s="52"/>
      <c r="DJ23" s="91"/>
      <c r="DK23" s="15"/>
      <c r="DL23" s="52"/>
      <c r="DM23" s="51"/>
      <c r="DN23" s="15"/>
      <c r="DO23" s="52"/>
      <c r="DP23" s="51"/>
      <c r="DQ23" s="15"/>
      <c r="DR23" s="52"/>
      <c r="DS23" s="51"/>
      <c r="DT23" s="15"/>
      <c r="DU23" s="52"/>
      <c r="DV23" s="51"/>
      <c r="DW23" s="15"/>
      <c r="DX23" s="52"/>
      <c r="DY23" s="51"/>
      <c r="DZ23" s="15"/>
      <c r="EA23" s="52"/>
      <c r="EB23" s="51"/>
      <c r="EC23" s="15"/>
      <c r="ED23" s="52"/>
      <c r="EE23" s="51"/>
      <c r="EF23" s="15"/>
      <c r="EG23" s="52"/>
      <c r="EH23" s="51"/>
      <c r="EI23" s="15"/>
      <c r="EJ23" s="52"/>
      <c r="EK23" s="91"/>
      <c r="EL23" s="16"/>
      <c r="EM23" s="52"/>
      <c r="EN23" s="51"/>
      <c r="EO23" s="15"/>
      <c r="EP23" s="52"/>
      <c r="EQ23" s="51"/>
      <c r="ER23" s="15"/>
      <c r="ES23" s="52"/>
      <c r="ET23" s="51"/>
      <c r="EU23" s="15"/>
      <c r="EV23" s="52"/>
      <c r="EW23" s="51"/>
      <c r="EX23" s="15"/>
      <c r="EY23" s="52"/>
      <c r="EZ23" s="51"/>
      <c r="FA23" s="15"/>
      <c r="FB23" s="52"/>
      <c r="FC23" s="51"/>
      <c r="FD23" s="15"/>
      <c r="FE23" s="52"/>
      <c r="FF23" s="51"/>
      <c r="FG23" s="15"/>
      <c r="FH23" s="52"/>
      <c r="FI23" s="91"/>
      <c r="FJ23" s="16"/>
      <c r="FK23" s="52"/>
      <c r="FL23" s="51"/>
      <c r="FM23" s="15"/>
      <c r="FN23" s="52"/>
      <c r="FO23" s="51"/>
      <c r="FP23" s="15"/>
      <c r="FQ23" s="52"/>
      <c r="FR23" s="51"/>
      <c r="FS23" s="15"/>
      <c r="FT23" s="52"/>
      <c r="FU23" s="51"/>
      <c r="FV23" s="15"/>
      <c r="FW23" s="52"/>
      <c r="FX23" s="51"/>
      <c r="FY23" s="15"/>
      <c r="FZ23" s="52"/>
      <c r="GA23" s="51"/>
      <c r="GB23" s="15"/>
      <c r="GC23" s="52"/>
      <c r="GD23" s="91"/>
      <c r="GE23" s="16"/>
      <c r="GF23" s="52"/>
      <c r="GG23" s="51"/>
      <c r="GH23" s="15"/>
      <c r="GI23" s="52"/>
      <c r="GJ23" s="51"/>
      <c r="GK23" s="15"/>
      <c r="GL23" s="52"/>
      <c r="GM23" s="51"/>
      <c r="GN23" s="15"/>
      <c r="GO23" s="52"/>
      <c r="GP23" s="51"/>
      <c r="GQ23" s="15"/>
      <c r="GR23" s="52"/>
      <c r="GS23" s="91"/>
      <c r="GT23" s="16"/>
      <c r="GU23" s="52"/>
      <c r="GV23" s="51"/>
      <c r="GW23" s="15"/>
      <c r="GX23" s="52"/>
      <c r="GY23" s="51"/>
      <c r="GZ23" s="15"/>
      <c r="HA23" s="52"/>
      <c r="HB23" s="91"/>
      <c r="HC23" s="16"/>
      <c r="HD23" s="52"/>
      <c r="HE23" s="91"/>
      <c r="HF23" s="15"/>
      <c r="HG23" s="52"/>
      <c r="HH23" s="51"/>
      <c r="HI23" s="15"/>
      <c r="HJ23" s="52"/>
      <c r="HK23" s="51"/>
      <c r="HL23" s="15"/>
      <c r="HM23" s="52"/>
      <c r="HN23" s="51"/>
      <c r="HO23" s="15"/>
      <c r="HP23" s="52"/>
      <c r="HQ23" s="51"/>
      <c r="HR23" s="15"/>
      <c r="HS23" s="52"/>
      <c r="HT23" s="91"/>
      <c r="HU23" s="16"/>
      <c r="HV23" s="52"/>
      <c r="HW23" s="51"/>
      <c r="HX23" s="15"/>
      <c r="HY23" s="52"/>
      <c r="HZ23" s="51"/>
      <c r="IA23" s="15"/>
      <c r="IB23" s="52"/>
      <c r="IC23" s="91"/>
      <c r="ID23" s="16"/>
      <c r="IE23" s="52"/>
      <c r="IF23" s="51"/>
      <c r="IG23" s="15"/>
      <c r="IH23" s="52"/>
      <c r="II23" s="51"/>
      <c r="IJ23" s="15"/>
      <c r="IK23" s="52"/>
      <c r="IL23" s="51"/>
      <c r="IM23" s="15"/>
      <c r="IN23" s="52"/>
      <c r="IO23" s="51"/>
      <c r="IP23" s="15"/>
      <c r="IQ23" s="52"/>
      <c r="IR23" s="91"/>
      <c r="IS23" s="16"/>
      <c r="IT23" s="52"/>
      <c r="IU23" s="51"/>
      <c r="IV23" s="15"/>
      <c r="IW23" s="52"/>
      <c r="IX23" s="51"/>
      <c r="IY23" s="15"/>
      <c r="IZ23" s="52"/>
      <c r="JA23" s="51"/>
      <c r="JB23" s="15"/>
      <c r="JC23" s="52"/>
      <c r="JD23" s="91"/>
      <c r="JE23" s="16"/>
      <c r="JF23" s="52"/>
      <c r="JG23" s="51"/>
      <c r="JH23" s="15"/>
      <c r="JI23" s="52"/>
      <c r="JJ23" s="51"/>
      <c r="JK23" s="15"/>
      <c r="JL23" s="52"/>
      <c r="JM23" s="51"/>
      <c r="JN23" s="15"/>
      <c r="JO23" s="52"/>
      <c r="JP23" s="51"/>
      <c r="JQ23" s="15"/>
      <c r="JR23" s="52"/>
      <c r="JS23" s="91"/>
      <c r="JT23" s="16"/>
      <c r="JU23" s="52"/>
      <c r="JV23" s="51"/>
      <c r="JW23" s="15"/>
      <c r="JX23" s="52"/>
      <c r="JY23" s="51"/>
      <c r="JZ23" s="15"/>
      <c r="KA23" s="52"/>
      <c r="KB23" s="51"/>
      <c r="KC23" s="15"/>
      <c r="KD23" s="52"/>
      <c r="KE23" s="91"/>
      <c r="KF23" s="16"/>
      <c r="KG23" s="52"/>
      <c r="KH23" s="51"/>
      <c r="KI23" s="15"/>
      <c r="KJ23" s="52"/>
      <c r="KK23" s="51"/>
      <c r="KL23" s="15"/>
      <c r="KM23" s="52"/>
      <c r="KN23" s="51"/>
      <c r="KO23" s="15"/>
      <c r="KP23" s="52"/>
      <c r="KQ23" s="51"/>
      <c r="KR23" s="15"/>
      <c r="KS23" s="52"/>
      <c r="KT23" s="51"/>
      <c r="KU23" s="15"/>
      <c r="KV23" s="52"/>
      <c r="KW23" s="51"/>
      <c r="KX23" s="15"/>
      <c r="KY23" s="52"/>
      <c r="KZ23" s="51"/>
      <c r="LA23" s="15"/>
      <c r="LB23" s="52"/>
      <c r="LC23" s="51"/>
      <c r="LD23" s="15"/>
      <c r="LE23" s="52"/>
      <c r="LF23" s="51"/>
      <c r="LG23" s="15"/>
      <c r="LH23" s="52"/>
      <c r="LI23" s="91"/>
      <c r="LJ23" s="16"/>
      <c r="LK23" s="52"/>
      <c r="LL23" s="51"/>
      <c r="LM23" s="15"/>
      <c r="LN23" s="52"/>
      <c r="LO23" s="51"/>
      <c r="LP23" s="15"/>
      <c r="LQ23" s="52"/>
      <c r="LR23" s="91"/>
      <c r="LS23" s="16"/>
      <c r="LT23" s="52"/>
      <c r="LU23" s="51"/>
      <c r="LV23" s="15"/>
      <c r="LW23" s="52"/>
      <c r="LX23" s="91"/>
      <c r="LY23" s="16"/>
      <c r="LZ23" s="52"/>
      <c r="MA23" s="51"/>
      <c r="MB23" s="15"/>
      <c r="MC23" s="52"/>
      <c r="MD23" s="51"/>
      <c r="ME23" s="15"/>
      <c r="MF23" s="52"/>
      <c r="MG23" s="51"/>
      <c r="MH23" s="15"/>
      <c r="MI23" s="52"/>
      <c r="MJ23" s="51"/>
      <c r="MK23" s="15"/>
      <c r="ML23" s="52"/>
      <c r="MM23" s="51"/>
      <c r="MN23" s="15"/>
      <c r="MO23" s="52"/>
      <c r="MP23" s="51"/>
      <c r="MQ23" s="15"/>
      <c r="MR23" s="52"/>
      <c r="MS23" s="51"/>
      <c r="MT23" s="15"/>
      <c r="MU23" s="52"/>
      <c r="MV23" s="51"/>
      <c r="MW23" s="15"/>
      <c r="MX23" s="52"/>
      <c r="MY23" s="51"/>
      <c r="MZ23" s="15"/>
      <c r="NA23" s="52"/>
      <c r="NB23" s="51"/>
      <c r="NC23" s="15"/>
      <c r="ND23" s="52" t="s">
        <v>356</v>
      </c>
      <c r="NE23" s="51"/>
      <c r="NF23" s="15"/>
      <c r="NG23" s="52"/>
      <c r="NH23" s="51"/>
      <c r="NI23" s="15"/>
      <c r="NJ23" s="52"/>
      <c r="NK23" s="51"/>
      <c r="NL23" s="15"/>
      <c r="NM23" s="52"/>
      <c r="NN23" s="51"/>
      <c r="NO23" s="15"/>
      <c r="NP23" s="52"/>
      <c r="NQ23" s="51"/>
      <c r="NR23" s="15"/>
      <c r="NS23" s="52"/>
      <c r="NT23" s="51"/>
      <c r="NU23" s="15"/>
      <c r="NV23" s="52"/>
      <c r="NW23" s="51"/>
      <c r="NX23" s="15"/>
      <c r="NY23" s="52"/>
      <c r="NZ23" s="51"/>
      <c r="OA23" s="15"/>
      <c r="OB23" s="52"/>
      <c r="OC23" s="51"/>
      <c r="OD23" s="15"/>
      <c r="OE23" s="52"/>
      <c r="OF23" s="51"/>
      <c r="OG23" s="15"/>
      <c r="OH23" s="52"/>
      <c r="OI23" s="51"/>
      <c r="OJ23" s="15"/>
      <c r="OK23" s="52"/>
      <c r="OL23" s="51"/>
      <c r="OM23" s="15"/>
      <c r="ON23" s="52"/>
      <c r="OO23" s="51"/>
      <c r="OP23" s="15"/>
      <c r="OQ23" s="52"/>
      <c r="OR23" s="51"/>
      <c r="OS23" s="15"/>
      <c r="OT23" s="52"/>
      <c r="OU23" s="51"/>
      <c r="OV23" s="15"/>
      <c r="OW23" s="52"/>
      <c r="OX23" s="91"/>
      <c r="OY23" s="16"/>
      <c r="OZ23" s="52"/>
      <c r="PA23" s="51"/>
      <c r="PB23" s="15"/>
      <c r="PC23" s="52"/>
      <c r="PD23" s="51"/>
      <c r="PE23" s="15"/>
      <c r="PF23" s="52"/>
      <c r="PG23" s="51"/>
      <c r="PH23" s="15"/>
      <c r="PI23" s="52"/>
      <c r="PJ23" s="51"/>
      <c r="PK23" s="15"/>
      <c r="PL23" s="52"/>
      <c r="PM23" s="51"/>
      <c r="PN23" s="15"/>
      <c r="PO23" s="52"/>
      <c r="PP23" s="51"/>
      <c r="PQ23" s="15"/>
      <c r="PR23" s="52"/>
      <c r="PS23" s="51"/>
      <c r="PT23" s="15"/>
      <c r="PU23" s="52"/>
      <c r="PV23" s="51"/>
      <c r="PW23" s="15"/>
      <c r="PX23" s="52"/>
      <c r="PY23" s="51"/>
      <c r="PZ23" s="15"/>
      <c r="QA23" s="52"/>
      <c r="QB23" s="51"/>
      <c r="QC23" s="15"/>
      <c r="QD23" s="52"/>
      <c r="QE23" s="51"/>
      <c r="QF23" s="15"/>
      <c r="QG23" s="52"/>
      <c r="QH23" s="51"/>
      <c r="QI23" s="15"/>
      <c r="QJ23" s="52"/>
      <c r="QK23" s="51"/>
      <c r="QL23" s="15"/>
      <c r="QM23" s="52"/>
      <c r="QN23" s="51"/>
      <c r="QO23" s="15"/>
      <c r="QP23" s="52"/>
      <c r="QQ23" s="51"/>
      <c r="QR23" s="15"/>
      <c r="QS23" s="52"/>
      <c r="QT23" s="51"/>
      <c r="QU23" s="15"/>
      <c r="QV23" s="52"/>
      <c r="QW23" s="51"/>
      <c r="QX23" s="15"/>
      <c r="QY23" s="52"/>
      <c r="QZ23" s="91"/>
      <c r="RA23" s="16"/>
      <c r="RB23" s="52"/>
      <c r="RC23" s="51"/>
      <c r="RD23" s="15"/>
      <c r="RE23" s="52"/>
      <c r="RF23" s="51"/>
      <c r="RG23" s="15"/>
      <c r="RH23" s="52"/>
      <c r="RI23" s="51"/>
      <c r="RJ23" s="15"/>
      <c r="RK23" s="52"/>
      <c r="RL23" s="51"/>
      <c r="RM23" s="15"/>
      <c r="RN23" s="52"/>
      <c r="RO23" s="91"/>
      <c r="RP23" s="15"/>
      <c r="RQ23" s="52"/>
      <c r="RR23" s="51"/>
      <c r="RS23" s="15"/>
      <c r="RT23" s="52"/>
      <c r="RU23" s="51"/>
      <c r="RV23" s="15"/>
      <c r="RW23" s="52"/>
      <c r="RX23" s="51"/>
      <c r="RY23" s="15"/>
      <c r="RZ23" s="52"/>
      <c r="SA23" s="51"/>
      <c r="SB23" s="15"/>
      <c r="SC23" s="52"/>
      <c r="SD23" s="220"/>
    </row>
    <row r="24" spans="1:498" s="17" customFormat="1" ht="15.75">
      <c r="A24" s="14">
        <v>14</v>
      </c>
      <c r="B24" s="1" t="s">
        <v>40</v>
      </c>
      <c r="C24" s="51">
        <f>+C21+C22+C23</f>
        <v>0</v>
      </c>
      <c r="D24" s="15">
        <f>+D21+D22+D23</f>
        <v>0</v>
      </c>
      <c r="E24" s="187">
        <v>0</v>
      </c>
      <c r="F24" s="51">
        <v>0</v>
      </c>
      <c r="G24" s="15">
        <v>0</v>
      </c>
      <c r="H24" s="49">
        <v>0</v>
      </c>
      <c r="I24" s="51">
        <f t="shared" si="70"/>
        <v>0</v>
      </c>
      <c r="J24" s="15">
        <f t="shared" si="0"/>
        <v>0</v>
      </c>
      <c r="K24" s="52">
        <v>0</v>
      </c>
      <c r="L24" s="51">
        <f>+L21+L22+L23</f>
        <v>0</v>
      </c>
      <c r="M24" s="15">
        <f>+M21+M22+M23</f>
        <v>0</v>
      </c>
      <c r="N24" s="207">
        <v>0</v>
      </c>
      <c r="O24" s="51">
        <f>+O21+O22+O23</f>
        <v>0</v>
      </c>
      <c r="P24" s="15">
        <f>+P21+P22+P23</f>
        <v>0</v>
      </c>
      <c r="Q24" s="207">
        <v>0</v>
      </c>
      <c r="R24" s="51">
        <f>+R21+R22+R23</f>
        <v>0</v>
      </c>
      <c r="S24" s="15">
        <f>+S21+S22+S23</f>
        <v>0</v>
      </c>
      <c r="T24" s="207">
        <v>0</v>
      </c>
      <c r="U24" s="51">
        <f>+U21+U22+U23</f>
        <v>0</v>
      </c>
      <c r="V24" s="15">
        <f>+V21+V22+V23</f>
        <v>0</v>
      </c>
      <c r="W24" s="207">
        <v>0</v>
      </c>
      <c r="X24" s="51">
        <f>+X21+X22+X23</f>
        <v>0</v>
      </c>
      <c r="Y24" s="15">
        <f>+Y21+Y22+Y23</f>
        <v>0</v>
      </c>
      <c r="Z24" s="207">
        <v>0</v>
      </c>
      <c r="AA24" s="51">
        <f>+AA21+AA22+AA23</f>
        <v>0</v>
      </c>
      <c r="AB24" s="15">
        <f>+AB21+AB22+AB23</f>
        <v>0</v>
      </c>
      <c r="AC24" s="207">
        <v>0</v>
      </c>
      <c r="AD24" s="51">
        <f>+AD21+AD22+AD23</f>
        <v>0</v>
      </c>
      <c r="AE24" s="15">
        <f>+AE21+AE22+AE23</f>
        <v>0</v>
      </c>
      <c r="AF24" s="207">
        <v>0</v>
      </c>
      <c r="AG24" s="51">
        <f>+AG21+AG22+AG23</f>
        <v>0</v>
      </c>
      <c r="AH24" s="15">
        <f>+AH21+AH22+AH23</f>
        <v>0</v>
      </c>
      <c r="AI24" s="207">
        <v>0</v>
      </c>
      <c r="AJ24" s="51">
        <f>+AJ21+AJ22+AJ23</f>
        <v>0</v>
      </c>
      <c r="AK24" s="15">
        <f>+AK21+AK22+AK23</f>
        <v>0</v>
      </c>
      <c r="AL24" s="207">
        <v>0</v>
      </c>
      <c r="AM24" s="51">
        <f>+AM21+AM22+AM23</f>
        <v>0</v>
      </c>
      <c r="AN24" s="15">
        <f>+AN21+AN22+AN23</f>
        <v>0</v>
      </c>
      <c r="AO24" s="207">
        <v>0</v>
      </c>
      <c r="AP24" s="51">
        <f>+AP21+AP22+AP23</f>
        <v>0</v>
      </c>
      <c r="AQ24" s="15">
        <f>+AQ21+AQ22+AQ23</f>
        <v>0</v>
      </c>
      <c r="AR24" s="207">
        <v>0</v>
      </c>
      <c r="AS24" s="51">
        <f>+AS21+AS22+AS23</f>
        <v>0</v>
      </c>
      <c r="AT24" s="15">
        <f>+AT21+AT22+AT23</f>
        <v>0</v>
      </c>
      <c r="AU24" s="207">
        <v>0</v>
      </c>
      <c r="AV24" s="51">
        <f>+AV21+AV22+AV23</f>
        <v>0</v>
      </c>
      <c r="AW24" s="15">
        <f>+AW21+AW22+AW23</f>
        <v>0</v>
      </c>
      <c r="AX24" s="207">
        <v>0</v>
      </c>
      <c r="AY24" s="51">
        <f>+AY21+AY22+AY23</f>
        <v>0</v>
      </c>
      <c r="AZ24" s="15">
        <f>+AZ21+AZ22+AZ23</f>
        <v>0</v>
      </c>
      <c r="BA24" s="207">
        <v>0</v>
      </c>
      <c r="BB24" s="51">
        <f>+BB21+BB22+BB23</f>
        <v>0</v>
      </c>
      <c r="BC24" s="15">
        <f>+BC21+BC22+BC23</f>
        <v>0</v>
      </c>
      <c r="BD24" s="207">
        <v>0</v>
      </c>
      <c r="BE24" s="51">
        <f>U24+AS24+AV24+AY24+BB24</f>
        <v>0</v>
      </c>
      <c r="BF24" s="15">
        <f>V24+AT24+AW24+AZ24+BC24</f>
        <v>0</v>
      </c>
      <c r="BG24" s="207">
        <v>0</v>
      </c>
      <c r="BH24" s="51">
        <f>+BH21+BH22+BH23</f>
        <v>0</v>
      </c>
      <c r="BI24" s="15">
        <f>+BI21+BI22+BI23</f>
        <v>0</v>
      </c>
      <c r="BJ24" s="207">
        <v>0</v>
      </c>
      <c r="BK24" s="51">
        <f>+BK21+BK22+BK23</f>
        <v>0</v>
      </c>
      <c r="BL24" s="15">
        <f>+BL21+BL22+BL23</f>
        <v>0</v>
      </c>
      <c r="BM24" s="207">
        <v>0</v>
      </c>
      <c r="BN24" s="51">
        <f>BH24+BK24</f>
        <v>0</v>
      </c>
      <c r="BO24" s="15">
        <f>BI24+BL24</f>
        <v>0</v>
      </c>
      <c r="BP24" s="207">
        <v>0</v>
      </c>
      <c r="BQ24" s="51">
        <f>BE24+BN24</f>
        <v>0</v>
      </c>
      <c r="BR24" s="15">
        <f>BF24+BO24</f>
        <v>0</v>
      </c>
      <c r="BS24" s="207">
        <v>0</v>
      </c>
      <c r="BT24" s="51">
        <f>+BT21+BT22+BT23</f>
        <v>0</v>
      </c>
      <c r="BU24" s="15">
        <f>+BU21+BU22+BU23</f>
        <v>0</v>
      </c>
      <c r="BV24" s="52">
        <v>0</v>
      </c>
      <c r="BW24" s="51">
        <f>+BW21+BW22+BW23</f>
        <v>0</v>
      </c>
      <c r="BX24" s="15">
        <f>+BX21+BX22+BX23</f>
        <v>0</v>
      </c>
      <c r="BY24" s="52">
        <v>0</v>
      </c>
      <c r="BZ24" s="51">
        <f>+BZ21+BZ22+BZ23</f>
        <v>0</v>
      </c>
      <c r="CA24" s="15">
        <f>+CA21+CA22+CA23</f>
        <v>0</v>
      </c>
      <c r="CB24" s="52">
        <v>0</v>
      </c>
      <c r="CC24" s="51">
        <f>+CC21+CC22+CC23</f>
        <v>0</v>
      </c>
      <c r="CD24" s="15">
        <f>+CD21+CD22+CD23</f>
        <v>0</v>
      </c>
      <c r="CE24" s="52">
        <v>0</v>
      </c>
      <c r="CF24" s="51">
        <f>+CF21+CF22+CF23</f>
        <v>0</v>
      </c>
      <c r="CG24" s="15">
        <f>+CG21+CG22+CG23</f>
        <v>0</v>
      </c>
      <c r="CH24" s="52">
        <v>0</v>
      </c>
      <c r="CI24" s="51">
        <f>+CI21+CI22+CI23</f>
        <v>0</v>
      </c>
      <c r="CJ24" s="15">
        <f>+CJ21+CJ22+CJ23</f>
        <v>0</v>
      </c>
      <c r="CK24" s="52">
        <v>0</v>
      </c>
      <c r="CL24" s="51">
        <f>+CL21+CL22+CL23</f>
        <v>0</v>
      </c>
      <c r="CM24" s="15">
        <f>+CM21+CM22+CM23</f>
        <v>0</v>
      </c>
      <c r="CN24" s="52">
        <v>0</v>
      </c>
      <c r="CO24" s="51">
        <f>+CO21+CO22+CO23</f>
        <v>0</v>
      </c>
      <c r="CP24" s="15">
        <f>+CP21+CP22+CP23</f>
        <v>0</v>
      </c>
      <c r="CQ24" s="52">
        <v>0</v>
      </c>
      <c r="CR24" s="51">
        <f>+CR21+CR22+CR23</f>
        <v>0</v>
      </c>
      <c r="CS24" s="15">
        <f>+CS21+CS22+CS23</f>
        <v>0</v>
      </c>
      <c r="CT24" s="52">
        <v>0</v>
      </c>
      <c r="CU24" s="51">
        <f>+CU21+CU22+CU23</f>
        <v>0</v>
      </c>
      <c r="CV24" s="15">
        <f>+CV21+CV22+CV23</f>
        <v>0</v>
      </c>
      <c r="CW24" s="52">
        <v>0</v>
      </c>
      <c r="CX24" s="51">
        <f>+CX21+CX22+CX23</f>
        <v>0</v>
      </c>
      <c r="CY24" s="15">
        <f>+CY21+CY22+CY23</f>
        <v>0</v>
      </c>
      <c r="CZ24" s="52">
        <v>0</v>
      </c>
      <c r="DA24" s="51">
        <f>+DA21+DA22+DA23</f>
        <v>0</v>
      </c>
      <c r="DB24" s="15">
        <f>+DB21+DB22+DB23</f>
        <v>0</v>
      </c>
      <c r="DC24" s="52">
        <v>0</v>
      </c>
      <c r="DD24" s="51">
        <f>+DD21+DD22+DD23</f>
        <v>0</v>
      </c>
      <c r="DE24" s="15">
        <f>+DE21+DE22+DE23</f>
        <v>0</v>
      </c>
      <c r="DF24" s="52">
        <v>0</v>
      </c>
      <c r="DG24" s="51">
        <f>+DG21+DG22+DG23</f>
        <v>0</v>
      </c>
      <c r="DH24" s="15">
        <f>+DH21+DH22+DH23</f>
        <v>0</v>
      </c>
      <c r="DI24" s="52">
        <v>0</v>
      </c>
      <c r="DJ24" s="51">
        <f>+DJ21+DJ22+DJ23</f>
        <v>0</v>
      </c>
      <c r="DK24" s="15">
        <f>+DK21+DK22+DK23</f>
        <v>0</v>
      </c>
      <c r="DL24" s="52">
        <v>0</v>
      </c>
      <c r="DM24" s="51">
        <f>+DM21+DM22+DM23</f>
        <v>0</v>
      </c>
      <c r="DN24" s="15">
        <f>+DN21+DN22+DN23</f>
        <v>0</v>
      </c>
      <c r="DO24" s="52">
        <v>0</v>
      </c>
      <c r="DP24" s="51">
        <f>+DP21+DP22+DP23</f>
        <v>0</v>
      </c>
      <c r="DQ24" s="15">
        <f>+DQ21+DQ22+DQ23</f>
        <v>0</v>
      </c>
      <c r="DR24" s="52">
        <v>0</v>
      </c>
      <c r="DS24" s="51">
        <f>+DS21+DS22+DS23</f>
        <v>0</v>
      </c>
      <c r="DT24" s="15">
        <f>+DT21+DT22+DT23</f>
        <v>0</v>
      </c>
      <c r="DU24" s="52">
        <v>0</v>
      </c>
      <c r="DV24" s="51">
        <f>+DV21+DV22+DV23</f>
        <v>0</v>
      </c>
      <c r="DW24" s="15">
        <f>+DW21+DW22+DW23</f>
        <v>0</v>
      </c>
      <c r="DX24" s="52">
        <v>0</v>
      </c>
      <c r="DY24" s="51">
        <f>+DY21+DY22+DY23</f>
        <v>0</v>
      </c>
      <c r="DZ24" s="15">
        <f>+DZ21+DZ22+DZ23</f>
        <v>0</v>
      </c>
      <c r="EA24" s="52">
        <v>0</v>
      </c>
      <c r="EB24" s="51">
        <f>+EB21+EB22+EB23</f>
        <v>0</v>
      </c>
      <c r="EC24" s="15">
        <f>+EC21+EC22+EC23</f>
        <v>0</v>
      </c>
      <c r="ED24" s="52">
        <v>0</v>
      </c>
      <c r="EE24" s="51">
        <f>+EE21+EE22+EE23</f>
        <v>0</v>
      </c>
      <c r="EF24" s="15">
        <f>+EF21+EF22+EF23</f>
        <v>0</v>
      </c>
      <c r="EG24" s="52">
        <v>0</v>
      </c>
      <c r="EH24" s="51">
        <f>+EH21+EH22+EH23</f>
        <v>0</v>
      </c>
      <c r="EI24" s="15">
        <f>+EI21+EI22+EI23</f>
        <v>0</v>
      </c>
      <c r="EJ24" s="52">
        <v>0</v>
      </c>
      <c r="EK24" s="51">
        <f>+EK21+EK22+EK23</f>
        <v>0</v>
      </c>
      <c r="EL24" s="15">
        <f>+EL21+EL22+EL23</f>
        <v>0</v>
      </c>
      <c r="EM24" s="52">
        <v>0</v>
      </c>
      <c r="EN24" s="51">
        <f>+EN21+EN22+EN23</f>
        <v>0</v>
      </c>
      <c r="EO24" s="15">
        <f>+EO21+EO22+EO23</f>
        <v>0</v>
      </c>
      <c r="EP24" s="52">
        <v>0</v>
      </c>
      <c r="EQ24" s="51">
        <f>+EQ21+EQ22+EQ23</f>
        <v>0</v>
      </c>
      <c r="ER24" s="15">
        <f>+ER21+ER22+ER23</f>
        <v>0</v>
      </c>
      <c r="ES24" s="52">
        <v>0</v>
      </c>
      <c r="ET24" s="51">
        <f>+ET21+ET22+ET23</f>
        <v>0</v>
      </c>
      <c r="EU24" s="15">
        <f>+EU21+EU22+EU23</f>
        <v>0</v>
      </c>
      <c r="EV24" s="52">
        <v>0</v>
      </c>
      <c r="EW24" s="51">
        <f>+EW21+EW22+EW23</f>
        <v>0</v>
      </c>
      <c r="EX24" s="15">
        <f>+EX21+EX22+EX23</f>
        <v>0</v>
      </c>
      <c r="EY24" s="52">
        <v>0</v>
      </c>
      <c r="EZ24" s="51">
        <f>+EZ21+EZ22+EZ23</f>
        <v>0</v>
      </c>
      <c r="FA24" s="15">
        <f>+FA21+FA22+FA23</f>
        <v>0</v>
      </c>
      <c r="FB24" s="52">
        <v>0</v>
      </c>
      <c r="FC24" s="51">
        <f>+FC21+FC22+FC23</f>
        <v>0</v>
      </c>
      <c r="FD24" s="15">
        <f>+FD21+FD22+FD23</f>
        <v>0</v>
      </c>
      <c r="FE24" s="52">
        <v>0</v>
      </c>
      <c r="FF24" s="51">
        <f>+FF21+FF22+FF23</f>
        <v>0</v>
      </c>
      <c r="FG24" s="15">
        <f>+FG21+FG22+FG23</f>
        <v>0</v>
      </c>
      <c r="FH24" s="52">
        <v>0</v>
      </c>
      <c r="FI24" s="51">
        <f>+FI21+FI22+FI23</f>
        <v>0</v>
      </c>
      <c r="FJ24" s="15">
        <f>+FJ21+FJ22+FJ23</f>
        <v>0</v>
      </c>
      <c r="FK24" s="52">
        <v>0</v>
      </c>
      <c r="FL24" s="51">
        <f>+FL21+FL22+FL23</f>
        <v>195</v>
      </c>
      <c r="FM24" s="15">
        <f>+FM21+FM22+FM23</f>
        <v>3000</v>
      </c>
      <c r="FN24" s="52">
        <f t="shared" si="89"/>
        <v>15.384615384615385</v>
      </c>
      <c r="FO24" s="51">
        <f>+FO21+FO22+FO23</f>
        <v>0</v>
      </c>
      <c r="FP24" s="15">
        <f>+FP21+FP22+FP23</f>
        <v>0</v>
      </c>
      <c r="FQ24" s="52">
        <v>0</v>
      </c>
      <c r="FR24" s="51">
        <f>+FR21+FR22+FR23</f>
        <v>0</v>
      </c>
      <c r="FS24" s="15">
        <f>+FS21+FS22+FS23</f>
        <v>0</v>
      </c>
      <c r="FT24" s="52">
        <v>0</v>
      </c>
      <c r="FU24" s="51">
        <f>+FU21+FU22+FU23</f>
        <v>0</v>
      </c>
      <c r="FV24" s="15">
        <f>+FV21+FV22+FV23</f>
        <v>0</v>
      </c>
      <c r="FW24" s="52">
        <v>0</v>
      </c>
      <c r="FX24" s="51">
        <f>+FX21+FX22+FX23</f>
        <v>0</v>
      </c>
      <c r="FY24" s="15">
        <f>+FY21+FY22+FY23</f>
        <v>0</v>
      </c>
      <c r="FZ24" s="52">
        <v>0</v>
      </c>
      <c r="GA24" s="51">
        <f>+GA21+GA22+GA23</f>
        <v>0</v>
      </c>
      <c r="GB24" s="15">
        <f>+GB21+GB22+GB23</f>
        <v>0</v>
      </c>
      <c r="GC24" s="52">
        <v>0</v>
      </c>
      <c r="GD24" s="51">
        <f>+GD21+GD22+GD23</f>
        <v>195</v>
      </c>
      <c r="GE24" s="15">
        <f>+GE21+GE22+GE23</f>
        <v>3000</v>
      </c>
      <c r="GF24" s="52">
        <f t="shared" si="24"/>
        <v>15.384615384615385</v>
      </c>
      <c r="GG24" s="51">
        <f>+GG21+GG22+GG23</f>
        <v>0</v>
      </c>
      <c r="GH24" s="15">
        <f>+GH21+GH22+GH23</f>
        <v>0</v>
      </c>
      <c r="GI24" s="52">
        <v>0</v>
      </c>
      <c r="GJ24" s="51">
        <f>+GJ21+GJ22+GJ23</f>
        <v>0</v>
      </c>
      <c r="GK24" s="15">
        <f>+GK21+GK22+GK23</f>
        <v>0</v>
      </c>
      <c r="GL24" s="52">
        <v>0</v>
      </c>
      <c r="GM24" s="51">
        <f>+GM21+GM22+GM23</f>
        <v>0</v>
      </c>
      <c r="GN24" s="15">
        <f>+GN21+GN22+GN23</f>
        <v>0</v>
      </c>
      <c r="GO24" s="52">
        <v>0</v>
      </c>
      <c r="GP24" s="51">
        <f>+GP21+GP22+GP23</f>
        <v>0</v>
      </c>
      <c r="GQ24" s="15">
        <f>+GQ21+GQ22+GQ23</f>
        <v>0</v>
      </c>
      <c r="GR24" s="52">
        <v>0</v>
      </c>
      <c r="GS24" s="51">
        <f>+GS21+GS22+GS23</f>
        <v>0</v>
      </c>
      <c r="GT24" s="15">
        <f>+GT21+GT22+GT23</f>
        <v>0</v>
      </c>
      <c r="GU24" s="52">
        <v>0</v>
      </c>
      <c r="GV24" s="51">
        <f>+GV21+GV22+GV23</f>
        <v>0</v>
      </c>
      <c r="GW24" s="15">
        <f>+GW21+GW22+GW23</f>
        <v>0</v>
      </c>
      <c r="GX24" s="52">
        <v>0</v>
      </c>
      <c r="GY24" s="51">
        <f>+GY21+GY22+GY23</f>
        <v>0</v>
      </c>
      <c r="GZ24" s="15">
        <f>+GZ21+GZ22+GZ23</f>
        <v>0</v>
      </c>
      <c r="HA24" s="52">
        <v>0</v>
      </c>
      <c r="HB24" s="51">
        <f>+HB21+HB22+HB23</f>
        <v>0</v>
      </c>
      <c r="HC24" s="15">
        <f>+HC21+HC22+HC23</f>
        <v>0</v>
      </c>
      <c r="HD24" s="52">
        <v>0</v>
      </c>
      <c r="HE24" s="91">
        <f t="shared" si="55"/>
        <v>195</v>
      </c>
      <c r="HF24" s="15">
        <f t="shared" si="56"/>
        <v>3000</v>
      </c>
      <c r="HG24" s="52">
        <f t="shared" si="29"/>
        <v>15.384615384615385</v>
      </c>
      <c r="HH24" s="51">
        <f>+HH21+HH22+HH23</f>
        <v>0</v>
      </c>
      <c r="HI24" s="15">
        <f>+HI21+HI22+HI23</f>
        <v>0</v>
      </c>
      <c r="HJ24" s="52">
        <v>0</v>
      </c>
      <c r="HK24" s="51">
        <f>+HK21+HK22+HK23</f>
        <v>0</v>
      </c>
      <c r="HL24" s="15">
        <f>+HL21+HL22+HL23</f>
        <v>0</v>
      </c>
      <c r="HM24" s="52">
        <v>0</v>
      </c>
      <c r="HN24" s="51">
        <f>+HN21+HN22+HN23</f>
        <v>1941</v>
      </c>
      <c r="HO24" s="15">
        <f>+HO21+HO22+HO23</f>
        <v>77160</v>
      </c>
      <c r="HP24" s="52">
        <f t="shared" si="120"/>
        <v>39.752704791344669</v>
      </c>
      <c r="HQ24" s="51">
        <f>+HQ21+HQ22+HQ23</f>
        <v>0</v>
      </c>
      <c r="HR24" s="15">
        <f>+HR21+HR22+HR23</f>
        <v>12400</v>
      </c>
      <c r="HS24" s="52">
        <v>0</v>
      </c>
      <c r="HT24" s="51">
        <f>+HT21+HT22+HT23</f>
        <v>1941</v>
      </c>
      <c r="HU24" s="15">
        <f>+HU21+HU22+HU23</f>
        <v>89560</v>
      </c>
      <c r="HV24" s="52">
        <f t="shared" si="60"/>
        <v>46.141164348274089</v>
      </c>
      <c r="HW24" s="51">
        <f>+HW21+HW22+HW23</f>
        <v>0</v>
      </c>
      <c r="HX24" s="15">
        <f>+HX21+HX22+HX23</f>
        <v>0</v>
      </c>
      <c r="HY24" s="52">
        <v>0</v>
      </c>
      <c r="HZ24" s="51">
        <f>+HZ21+HZ22+HZ23</f>
        <v>0</v>
      </c>
      <c r="IA24" s="15">
        <f>+IA21+IA22+IA23</f>
        <v>0</v>
      </c>
      <c r="IB24" s="52">
        <v>0</v>
      </c>
      <c r="IC24" s="51">
        <f>+IC21+IC22+IC23</f>
        <v>0</v>
      </c>
      <c r="ID24" s="15">
        <f>+ID21+ID22+ID23</f>
        <v>0</v>
      </c>
      <c r="IE24" s="52">
        <v>0</v>
      </c>
      <c r="IF24" s="51">
        <f>+IF21+IF22+IF23</f>
        <v>0</v>
      </c>
      <c r="IG24" s="15">
        <f>+IG21+IG22+IG23</f>
        <v>0</v>
      </c>
      <c r="IH24" s="52">
        <v>0</v>
      </c>
      <c r="II24" s="51">
        <f>+II21+II22+II23</f>
        <v>0</v>
      </c>
      <c r="IJ24" s="15">
        <f>+IJ21+IJ22+IJ23</f>
        <v>0</v>
      </c>
      <c r="IK24" s="52">
        <v>0</v>
      </c>
      <c r="IL24" s="51">
        <f>+IL21+IL22+IL23</f>
        <v>0</v>
      </c>
      <c r="IM24" s="15">
        <f>+IM21+IM22+IM23</f>
        <v>0</v>
      </c>
      <c r="IN24" s="52">
        <v>0</v>
      </c>
      <c r="IO24" s="51">
        <f>+IO21+IO22+IO23</f>
        <v>0</v>
      </c>
      <c r="IP24" s="15">
        <f>+IP21+IP22+IP23</f>
        <v>0</v>
      </c>
      <c r="IQ24" s="52">
        <v>0</v>
      </c>
      <c r="IR24" s="51">
        <f>+IR21+IR22+IR23</f>
        <v>0</v>
      </c>
      <c r="IS24" s="15">
        <f>+IS21+IS22+IS23</f>
        <v>0</v>
      </c>
      <c r="IT24" s="52">
        <v>0</v>
      </c>
      <c r="IU24" s="51">
        <f>+IU21+IU22+IU23</f>
        <v>0</v>
      </c>
      <c r="IV24" s="15">
        <f>+IV21+IV22+IV23</f>
        <v>0</v>
      </c>
      <c r="IW24" s="52">
        <v>0</v>
      </c>
      <c r="IX24" s="51">
        <f>+IX21+IX22+IX23</f>
        <v>0</v>
      </c>
      <c r="IY24" s="15">
        <f>+IY21+IY22+IY23</f>
        <v>0</v>
      </c>
      <c r="IZ24" s="52">
        <v>0</v>
      </c>
      <c r="JA24" s="51">
        <f>+JA21+JA22+JA23</f>
        <v>0</v>
      </c>
      <c r="JB24" s="15">
        <f>+JB21+JB22+JB23</f>
        <v>0</v>
      </c>
      <c r="JC24" s="52">
        <v>0</v>
      </c>
      <c r="JD24" s="51">
        <f>+JD21+JD22+JD23</f>
        <v>0</v>
      </c>
      <c r="JE24" s="15">
        <f>+JE21+JE22+JE23</f>
        <v>0</v>
      </c>
      <c r="JF24" s="52">
        <v>0</v>
      </c>
      <c r="JG24" s="51">
        <f>+JG21+JG22+JG23</f>
        <v>0</v>
      </c>
      <c r="JH24" s="15">
        <f>+JH21+JH22+JH23</f>
        <v>0</v>
      </c>
      <c r="JI24" s="52">
        <v>0</v>
      </c>
      <c r="JJ24" s="51">
        <f>+JJ21+JJ22+JJ23</f>
        <v>0</v>
      </c>
      <c r="JK24" s="15">
        <f>+JK21+JK22+JK23</f>
        <v>0</v>
      </c>
      <c r="JL24" s="52">
        <v>0</v>
      </c>
      <c r="JM24" s="51">
        <f>+JM21+JM22+JM23</f>
        <v>0</v>
      </c>
      <c r="JN24" s="15">
        <f>+JN21+JN22+JN23</f>
        <v>0</v>
      </c>
      <c r="JO24" s="52">
        <v>0</v>
      </c>
      <c r="JP24" s="51">
        <f>+JP21+JP22+JP23</f>
        <v>0</v>
      </c>
      <c r="JQ24" s="15">
        <f>+JQ21+JQ22+JQ23</f>
        <v>0</v>
      </c>
      <c r="JR24" s="52">
        <v>0</v>
      </c>
      <c r="JS24" s="51">
        <f>+JS21+JS22+JS23</f>
        <v>0</v>
      </c>
      <c r="JT24" s="15">
        <f>+JT21+JT22+JT23</f>
        <v>0</v>
      </c>
      <c r="JU24" s="52">
        <v>0</v>
      </c>
      <c r="JV24" s="51">
        <f>+JV21+JV22+JV23</f>
        <v>0</v>
      </c>
      <c r="JW24" s="15">
        <f>+JW21+JW22+JW23</f>
        <v>0</v>
      </c>
      <c r="JX24" s="52">
        <v>0</v>
      </c>
      <c r="JY24" s="51">
        <f>+JY21+JY22+JY23</f>
        <v>0</v>
      </c>
      <c r="JZ24" s="15">
        <f>+JZ21+JZ22+JZ23</f>
        <v>0</v>
      </c>
      <c r="KA24" s="52">
        <v>0</v>
      </c>
      <c r="KB24" s="51">
        <f>+KB21+KB22+KB23</f>
        <v>0</v>
      </c>
      <c r="KC24" s="15">
        <f>+KC21+KC22+KC23</f>
        <v>0</v>
      </c>
      <c r="KD24" s="52">
        <v>0</v>
      </c>
      <c r="KE24" s="51">
        <f>+KE21+KE22+KE23</f>
        <v>0</v>
      </c>
      <c r="KF24" s="15">
        <f>+KF21+KF22+KF23</f>
        <v>0</v>
      </c>
      <c r="KG24" s="52">
        <v>0</v>
      </c>
      <c r="KH24" s="51">
        <f>+KH21+KH22+KH23</f>
        <v>0</v>
      </c>
      <c r="KI24" s="15">
        <f>+KI21+KI22+KI23</f>
        <v>0</v>
      </c>
      <c r="KJ24" s="52">
        <v>0</v>
      </c>
      <c r="KK24" s="51">
        <f>+KK21+KK22+KK23</f>
        <v>0</v>
      </c>
      <c r="KL24" s="15">
        <f>+KL21+KL22+KL23</f>
        <v>0</v>
      </c>
      <c r="KM24" s="52">
        <v>0</v>
      </c>
      <c r="KN24" s="51">
        <f>+KN21+KN22+KN23</f>
        <v>0</v>
      </c>
      <c r="KO24" s="15">
        <f>+KO21+KO22+KO23</f>
        <v>0</v>
      </c>
      <c r="KP24" s="52">
        <v>0</v>
      </c>
      <c r="KQ24" s="51">
        <f>+KQ21+KQ22+KQ23</f>
        <v>0</v>
      </c>
      <c r="KR24" s="15">
        <f>+KR21+KR22+KR23</f>
        <v>0</v>
      </c>
      <c r="KS24" s="52">
        <v>0</v>
      </c>
      <c r="KT24" s="51">
        <f>+KT21+KT22+KT23</f>
        <v>0</v>
      </c>
      <c r="KU24" s="15">
        <f>+KU21+KU22+KU23</f>
        <v>0</v>
      </c>
      <c r="KV24" s="52">
        <v>0</v>
      </c>
      <c r="KW24" s="51">
        <f>+KW21+KW22+KW23</f>
        <v>0</v>
      </c>
      <c r="KX24" s="15">
        <f>+KX21+KX22+KX23</f>
        <v>0</v>
      </c>
      <c r="KY24" s="52">
        <v>0</v>
      </c>
      <c r="KZ24" s="51">
        <f>+KZ21+KZ22+KZ23</f>
        <v>0</v>
      </c>
      <c r="LA24" s="15">
        <f>+LA21+LA22+LA23</f>
        <v>0</v>
      </c>
      <c r="LB24" s="52">
        <v>0</v>
      </c>
      <c r="LC24" s="51">
        <f>+LC21+LC22+LC23</f>
        <v>0</v>
      </c>
      <c r="LD24" s="15">
        <f>+LD21+LD22+LD23</f>
        <v>0</v>
      </c>
      <c r="LE24" s="52">
        <v>0</v>
      </c>
      <c r="LF24" s="51">
        <f>+LF21+LF22+LF23</f>
        <v>0</v>
      </c>
      <c r="LG24" s="15">
        <f>+LG21+LG22+LG23</f>
        <v>0</v>
      </c>
      <c r="LH24" s="52">
        <v>0</v>
      </c>
      <c r="LI24" s="91">
        <f>+KH24+KK24+KN24+KQ24+KT24+KW24+KZ24+LC24+LF24</f>
        <v>0</v>
      </c>
      <c r="LJ24" s="15">
        <f>+LJ21+LJ22+LJ23</f>
        <v>0</v>
      </c>
      <c r="LK24" s="52">
        <v>0</v>
      </c>
      <c r="LL24" s="51">
        <f>+LL21+LL22+LL23</f>
        <v>0</v>
      </c>
      <c r="LM24" s="15">
        <f>+LM21+LM22+LM23</f>
        <v>0</v>
      </c>
      <c r="LN24" s="52">
        <v>0</v>
      </c>
      <c r="LO24" s="51">
        <f>+LO21+LO22+LO23</f>
        <v>0</v>
      </c>
      <c r="LP24" s="15">
        <f>+LP21+LP22+LP23</f>
        <v>0</v>
      </c>
      <c r="LQ24" s="52">
        <v>0</v>
      </c>
      <c r="LR24" s="51">
        <f>+LR21+LR22+LR23</f>
        <v>0</v>
      </c>
      <c r="LS24" s="15">
        <f>+LS21+LS22+LS23</f>
        <v>0</v>
      </c>
      <c r="LT24" s="52">
        <v>0</v>
      </c>
      <c r="LU24" s="51">
        <f>+LU21+LU22+LU23</f>
        <v>0</v>
      </c>
      <c r="LV24" s="15">
        <f>+LV21+LV22+LV23</f>
        <v>0</v>
      </c>
      <c r="LW24" s="52">
        <v>0</v>
      </c>
      <c r="LX24" s="51">
        <f t="shared" si="115"/>
        <v>1941</v>
      </c>
      <c r="LY24" s="15">
        <f>+LY21+LY22+LY23</f>
        <v>89560</v>
      </c>
      <c r="LZ24" s="52">
        <f t="shared" si="63"/>
        <v>46.141164348274089</v>
      </c>
      <c r="MA24" s="51">
        <f>+MA21+MA22+MA23</f>
        <v>0</v>
      </c>
      <c r="MB24" s="15">
        <f>+MB21+MB22+MB23</f>
        <v>0</v>
      </c>
      <c r="MC24" s="52">
        <v>0</v>
      </c>
      <c r="MD24" s="51">
        <f>+MD21+MD22+MD23</f>
        <v>0</v>
      </c>
      <c r="ME24" s="15">
        <f>+ME21+ME22+ME23</f>
        <v>0</v>
      </c>
      <c r="MF24" s="52">
        <v>0</v>
      </c>
      <c r="MG24" s="51">
        <f>+MG21+MG22+MG23</f>
        <v>0</v>
      </c>
      <c r="MH24" s="15">
        <f>+MH21+MH22+MH23</f>
        <v>0</v>
      </c>
      <c r="MI24" s="52">
        <v>0</v>
      </c>
      <c r="MJ24" s="51">
        <f>+MJ21+MJ22+MJ23</f>
        <v>0</v>
      </c>
      <c r="MK24" s="15">
        <f>+MK21+MK22+MK23</f>
        <v>0</v>
      </c>
      <c r="ML24" s="52">
        <v>0</v>
      </c>
      <c r="MM24" s="51">
        <f>+MM21+MM22+MM23</f>
        <v>0</v>
      </c>
      <c r="MN24" s="15">
        <f>+MN21+MN22+MN23</f>
        <v>0</v>
      </c>
      <c r="MO24" s="52">
        <v>0</v>
      </c>
      <c r="MP24" s="51">
        <f>+MP21+MP22+MP23</f>
        <v>0</v>
      </c>
      <c r="MQ24" s="15">
        <f>+MQ21+MQ22+MQ23</f>
        <v>0</v>
      </c>
      <c r="MR24" s="52">
        <v>0</v>
      </c>
      <c r="MS24" s="51">
        <f>+MS21+MS22+MS23</f>
        <v>0</v>
      </c>
      <c r="MT24" s="15">
        <f>+MT21+MT22+MT23</f>
        <v>0</v>
      </c>
      <c r="MU24" s="52">
        <v>0</v>
      </c>
      <c r="MV24" s="51">
        <f>+MV21+MV22+MV23</f>
        <v>0</v>
      </c>
      <c r="MW24" s="15">
        <f>+MW21+MW22+MW23</f>
        <v>0</v>
      </c>
      <c r="MX24" s="52">
        <v>0</v>
      </c>
      <c r="MY24" s="51">
        <f>+MY21+MY22+MY23</f>
        <v>0</v>
      </c>
      <c r="MZ24" s="15">
        <f>+MZ21+MZ22+MZ23</f>
        <v>0</v>
      </c>
      <c r="NA24" s="52">
        <v>0</v>
      </c>
      <c r="NB24" s="51">
        <f>+NB21+NB22+NB23</f>
        <v>0</v>
      </c>
      <c r="NC24" s="15">
        <f>+NC21+NC22+NC23</f>
        <v>0</v>
      </c>
      <c r="ND24" s="52">
        <v>0</v>
      </c>
      <c r="NE24" s="51">
        <f>+NE21+NE22+NE23</f>
        <v>0</v>
      </c>
      <c r="NF24" s="15">
        <f>+NF21+NF22+NF23</f>
        <v>0</v>
      </c>
      <c r="NG24" s="52">
        <v>0</v>
      </c>
      <c r="NH24" s="51">
        <f>+NH21+NH22+NH23</f>
        <v>0</v>
      </c>
      <c r="NI24" s="15">
        <f>+NI21+NI22+NI23</f>
        <v>0</v>
      </c>
      <c r="NJ24" s="52">
        <v>0</v>
      </c>
      <c r="NK24" s="51">
        <f>+NK21+NK22+NK23</f>
        <v>0</v>
      </c>
      <c r="NL24" s="15">
        <f>+NL21+NL22+NL23</f>
        <v>0</v>
      </c>
      <c r="NM24" s="52">
        <v>0</v>
      </c>
      <c r="NN24" s="51">
        <f>+NN21+NN22+NN23</f>
        <v>0</v>
      </c>
      <c r="NO24" s="15">
        <f>+NO21+NO22+NO23</f>
        <v>0</v>
      </c>
      <c r="NP24" s="52">
        <v>0</v>
      </c>
      <c r="NQ24" s="51">
        <f>+NQ21+NQ22+NQ23</f>
        <v>0</v>
      </c>
      <c r="NR24" s="15">
        <f>+NR21+NR22+NR23</f>
        <v>0</v>
      </c>
      <c r="NS24" s="52">
        <v>0</v>
      </c>
      <c r="NT24" s="51">
        <f>+NT21+NT22+NT23</f>
        <v>0</v>
      </c>
      <c r="NU24" s="15">
        <f>+NU21+NU22+NU23</f>
        <v>0</v>
      </c>
      <c r="NV24" s="52">
        <v>0</v>
      </c>
      <c r="NW24" s="51">
        <f>+NW21+NW22+NW23</f>
        <v>0</v>
      </c>
      <c r="NX24" s="15">
        <f>+NX21+NX22+NX23</f>
        <v>0</v>
      </c>
      <c r="NY24" s="52">
        <v>0</v>
      </c>
      <c r="NZ24" s="51">
        <f>+NZ21+NZ22+NZ23</f>
        <v>0</v>
      </c>
      <c r="OA24" s="15">
        <f>+OA21+OA22+OA23</f>
        <v>0</v>
      </c>
      <c r="OB24" s="52">
        <v>0</v>
      </c>
      <c r="OC24" s="51">
        <f>+OC21+OC22+OC23</f>
        <v>0</v>
      </c>
      <c r="OD24" s="15">
        <f>+OD21+OD22+OD23</f>
        <v>0</v>
      </c>
      <c r="OE24" s="52">
        <v>0</v>
      </c>
      <c r="OF24" s="51">
        <f>+OF21+OF22+OF23</f>
        <v>0</v>
      </c>
      <c r="OG24" s="15">
        <f>+OG21+OG22+OG23</f>
        <v>0</v>
      </c>
      <c r="OH24" s="52">
        <v>0</v>
      </c>
      <c r="OI24" s="51">
        <f>+OI21+OI22+OI23</f>
        <v>0</v>
      </c>
      <c r="OJ24" s="15">
        <f>+OJ21+OJ22+OJ23</f>
        <v>0</v>
      </c>
      <c r="OK24" s="52">
        <v>0</v>
      </c>
      <c r="OL24" s="51">
        <f>+OL21+OL22+OL23</f>
        <v>0</v>
      </c>
      <c r="OM24" s="15">
        <f>+OM21+OM22+OM23</f>
        <v>0</v>
      </c>
      <c r="ON24" s="52">
        <v>0</v>
      </c>
      <c r="OO24" s="51">
        <f>+OO21+OO22+OO23</f>
        <v>0</v>
      </c>
      <c r="OP24" s="15">
        <f>+OP21+OP22+OP23</f>
        <v>0</v>
      </c>
      <c r="OQ24" s="52">
        <v>0</v>
      </c>
      <c r="OR24" s="51">
        <f>+OR21+OR22+OR23</f>
        <v>0</v>
      </c>
      <c r="OS24" s="15">
        <f>+OS21+OS22+OS23</f>
        <v>0</v>
      </c>
      <c r="OT24" s="52">
        <v>0</v>
      </c>
      <c r="OU24" s="51">
        <f>+OU21+OU22+OU23</f>
        <v>0</v>
      </c>
      <c r="OV24" s="15">
        <f>+OV21+OV22+OV23</f>
        <v>0</v>
      </c>
      <c r="OW24" s="52">
        <v>0</v>
      </c>
      <c r="OX24" s="51">
        <f>+OX21+OX22+OX23</f>
        <v>0</v>
      </c>
      <c r="OY24" s="15">
        <f>+OY21+OY22+OY23</f>
        <v>0</v>
      </c>
      <c r="OZ24" s="52">
        <v>0</v>
      </c>
      <c r="PA24" s="51">
        <f>+PA21+PA22+PA23</f>
        <v>0</v>
      </c>
      <c r="PB24" s="15">
        <f>+PB21+PB22+PB23</f>
        <v>0</v>
      </c>
      <c r="PC24" s="52">
        <v>0</v>
      </c>
      <c r="PD24" s="51">
        <f>+PD21+PD22+PD23</f>
        <v>0</v>
      </c>
      <c r="PE24" s="15">
        <f>+PE21+PE22+PE23</f>
        <v>0</v>
      </c>
      <c r="PF24" s="52">
        <v>0</v>
      </c>
      <c r="PG24" s="51">
        <f>+PG21+PG22+PG23</f>
        <v>0</v>
      </c>
      <c r="PH24" s="15">
        <f>+PH21+PH22+PH23</f>
        <v>0</v>
      </c>
      <c r="PI24" s="52">
        <v>0</v>
      </c>
      <c r="PJ24" s="51">
        <f>+PJ21+PJ22+PJ23</f>
        <v>0</v>
      </c>
      <c r="PK24" s="15">
        <f>+PK21+PK22+PK23</f>
        <v>0</v>
      </c>
      <c r="PL24" s="52">
        <v>0</v>
      </c>
      <c r="PM24" s="51">
        <f>+PM21+PM22+PM23</f>
        <v>0</v>
      </c>
      <c r="PN24" s="15">
        <f>+PN21+PN22+PN23</f>
        <v>0</v>
      </c>
      <c r="PO24" s="52">
        <v>0</v>
      </c>
      <c r="PP24" s="51">
        <f>+PP21+PP22+PP23</f>
        <v>0</v>
      </c>
      <c r="PQ24" s="15">
        <f>+PQ21+PQ22+PQ23</f>
        <v>0</v>
      </c>
      <c r="PR24" s="52">
        <v>0</v>
      </c>
      <c r="PS24" s="51">
        <f>+PS21+PS22+PS23</f>
        <v>0</v>
      </c>
      <c r="PT24" s="15">
        <f>+PT21+PT22+PT23</f>
        <v>0</v>
      </c>
      <c r="PU24" s="52">
        <v>0</v>
      </c>
      <c r="PV24" s="51">
        <f t="shared" si="64"/>
        <v>0</v>
      </c>
      <c r="PW24" s="15">
        <f>+PW21+PW22+PW23</f>
        <v>0</v>
      </c>
      <c r="PX24" s="52">
        <v>0</v>
      </c>
      <c r="PY24" s="51">
        <f>+PY21+PY22+PY23</f>
        <v>0</v>
      </c>
      <c r="PZ24" s="15">
        <f>+PZ21+PZ22+PZ23</f>
        <v>0</v>
      </c>
      <c r="QA24" s="52">
        <v>0</v>
      </c>
      <c r="QB24" s="51">
        <f>+QB21+QB22+QB23</f>
        <v>0</v>
      </c>
      <c r="QC24" s="15">
        <f>+QC21+QC22+QC23</f>
        <v>0</v>
      </c>
      <c r="QD24" s="52">
        <v>0</v>
      </c>
      <c r="QE24" s="51">
        <f>+QE21+QE22+QE23</f>
        <v>0</v>
      </c>
      <c r="QF24" s="15">
        <f>+QF21+QF22+QF23</f>
        <v>0</v>
      </c>
      <c r="QG24" s="52">
        <v>0</v>
      </c>
      <c r="QH24" s="51">
        <f>+QH21+QH22+QH23</f>
        <v>0</v>
      </c>
      <c r="QI24" s="15">
        <f>+QI21+QI22+QI23</f>
        <v>0</v>
      </c>
      <c r="QJ24" s="52">
        <v>0</v>
      </c>
      <c r="QK24" s="51">
        <f>+QK21+QK22+QK23</f>
        <v>0</v>
      </c>
      <c r="QL24" s="15">
        <f>+QL21+QL22+QL23</f>
        <v>0</v>
      </c>
      <c r="QM24" s="52">
        <v>0</v>
      </c>
      <c r="QN24" s="51">
        <f>+QN21+QN22+QN23</f>
        <v>0</v>
      </c>
      <c r="QO24" s="15">
        <f>+QO21+QO22+QO23</f>
        <v>0</v>
      </c>
      <c r="QP24" s="52">
        <v>0</v>
      </c>
      <c r="QQ24" s="51">
        <f>+QQ21+QQ22+QQ23</f>
        <v>0</v>
      </c>
      <c r="QR24" s="15">
        <f>+QR21+QR22+QR23</f>
        <v>0</v>
      </c>
      <c r="QS24" s="52">
        <v>0</v>
      </c>
      <c r="QT24" s="51">
        <f>+QT21+QT22+QT23</f>
        <v>0</v>
      </c>
      <c r="QU24" s="15">
        <f>+QU21+QU22+QU23</f>
        <v>0</v>
      </c>
      <c r="QV24" s="52">
        <v>0</v>
      </c>
      <c r="QW24" s="51">
        <f t="shared" si="101"/>
        <v>0</v>
      </c>
      <c r="QX24" s="15">
        <f>+QX21+QX22+QX23</f>
        <v>0</v>
      </c>
      <c r="QY24" s="52">
        <v>0</v>
      </c>
      <c r="QZ24" s="51">
        <f t="shared" si="66"/>
        <v>0</v>
      </c>
      <c r="RA24" s="15">
        <f>+RA21+RA22+RA23</f>
        <v>0</v>
      </c>
      <c r="RB24" s="52">
        <v>0</v>
      </c>
      <c r="RC24" s="51"/>
      <c r="RD24" s="15"/>
      <c r="RE24" s="52"/>
      <c r="RF24" s="51">
        <f>+RF21+RF22+RF23</f>
        <v>0</v>
      </c>
      <c r="RG24" s="15">
        <f>+RG21+RG22+RG23</f>
        <v>0</v>
      </c>
      <c r="RH24" s="52">
        <v>0</v>
      </c>
      <c r="RI24" s="51">
        <f>+RI21+RI22+RI23</f>
        <v>0</v>
      </c>
      <c r="RJ24" s="15">
        <f>+RJ21+RJ22+RJ23</f>
        <v>0</v>
      </c>
      <c r="RK24" s="52">
        <v>0</v>
      </c>
      <c r="RL24" s="51">
        <f>+RL21+RL22+RL23</f>
        <v>0</v>
      </c>
      <c r="RM24" s="15">
        <f>+RM21+RM22+RM23</f>
        <v>0</v>
      </c>
      <c r="RN24" s="52">
        <v>0</v>
      </c>
      <c r="RO24" s="91">
        <f>+RF24+RI24+RL24</f>
        <v>0</v>
      </c>
      <c r="RP24" s="15">
        <f>+RG24+RJ24+RM24</f>
        <v>0</v>
      </c>
      <c r="RQ24" s="52">
        <v>0</v>
      </c>
      <c r="RR24" s="51">
        <f t="shared" si="68"/>
        <v>2136</v>
      </c>
      <c r="RS24" s="15">
        <f>+HF24+LY24+NR24+OY24+RA24+RG24</f>
        <v>92560</v>
      </c>
      <c r="RT24" s="52">
        <f t="shared" si="37"/>
        <v>43.333333333333336</v>
      </c>
      <c r="RU24" s="51">
        <f>+RU21+RU22+RU23</f>
        <v>0</v>
      </c>
      <c r="RV24" s="15">
        <f>+RV21+RV22+RV23</f>
        <v>0</v>
      </c>
      <c r="RW24" s="52">
        <v>0</v>
      </c>
      <c r="RX24" s="51">
        <f>RR24+RU24</f>
        <v>2136</v>
      </c>
      <c r="RY24" s="15">
        <f>RS24+RV24</f>
        <v>92560</v>
      </c>
      <c r="RZ24" s="52">
        <f t="shared" si="39"/>
        <v>43.333333333333336</v>
      </c>
      <c r="SA24" s="51">
        <f>BW24+RX24+CL24</f>
        <v>2136</v>
      </c>
      <c r="SB24" s="15">
        <f>BX24+RY24+CM24</f>
        <v>92560</v>
      </c>
      <c r="SC24" s="52">
        <f t="shared" si="69"/>
        <v>43.333333333333336</v>
      </c>
      <c r="SD24" s="220"/>
    </row>
    <row r="25" spans="1:498" s="21" customFormat="1" ht="16.5" thickBot="1">
      <c r="A25" s="18">
        <v>15</v>
      </c>
      <c r="B25" s="170" t="s">
        <v>7</v>
      </c>
      <c r="C25" s="53"/>
      <c r="D25" s="19"/>
      <c r="E25" s="188"/>
      <c r="F25" s="53"/>
      <c r="G25" s="19"/>
      <c r="H25" s="32"/>
      <c r="I25" s="53"/>
      <c r="J25" s="19"/>
      <c r="K25" s="35"/>
      <c r="L25" s="53"/>
      <c r="M25" s="19"/>
      <c r="N25" s="208"/>
      <c r="O25" s="53"/>
      <c r="P25" s="19"/>
      <c r="Q25" s="208"/>
      <c r="R25" s="53"/>
      <c r="S25" s="19"/>
      <c r="T25" s="208"/>
      <c r="U25" s="53"/>
      <c r="V25" s="19"/>
      <c r="W25" s="208"/>
      <c r="X25" s="53"/>
      <c r="Y25" s="19"/>
      <c r="Z25" s="208"/>
      <c r="AA25" s="53"/>
      <c r="AB25" s="19"/>
      <c r="AC25" s="208"/>
      <c r="AD25" s="53"/>
      <c r="AE25" s="19"/>
      <c r="AF25" s="208"/>
      <c r="AG25" s="53"/>
      <c r="AH25" s="19"/>
      <c r="AI25" s="208"/>
      <c r="AJ25" s="53"/>
      <c r="AK25" s="19"/>
      <c r="AL25" s="208"/>
      <c r="AM25" s="53"/>
      <c r="AN25" s="19"/>
      <c r="AO25" s="208"/>
      <c r="AP25" s="53"/>
      <c r="AQ25" s="19"/>
      <c r="AR25" s="208"/>
      <c r="AS25" s="53"/>
      <c r="AT25" s="19"/>
      <c r="AU25" s="208"/>
      <c r="AV25" s="53"/>
      <c r="AW25" s="19"/>
      <c r="AX25" s="208"/>
      <c r="AY25" s="53"/>
      <c r="AZ25" s="19"/>
      <c r="BA25" s="208"/>
      <c r="BB25" s="53"/>
      <c r="BC25" s="19"/>
      <c r="BD25" s="208"/>
      <c r="BE25" s="53"/>
      <c r="BF25" s="19"/>
      <c r="BG25" s="208"/>
      <c r="BH25" s="53"/>
      <c r="BI25" s="19"/>
      <c r="BJ25" s="208"/>
      <c r="BK25" s="53"/>
      <c r="BL25" s="19"/>
      <c r="BM25" s="208"/>
      <c r="BN25" s="53"/>
      <c r="BO25" s="19"/>
      <c r="BP25" s="208"/>
      <c r="BQ25" s="53"/>
      <c r="BR25" s="19"/>
      <c r="BS25" s="208"/>
      <c r="BT25" s="53"/>
      <c r="BU25" s="19"/>
      <c r="BV25" s="35"/>
      <c r="BW25" s="97"/>
      <c r="BX25" s="20"/>
      <c r="BY25" s="35"/>
      <c r="BZ25" s="53"/>
      <c r="CA25" s="19"/>
      <c r="CB25" s="35"/>
      <c r="CC25" s="53"/>
      <c r="CD25" s="19"/>
      <c r="CE25" s="35"/>
      <c r="CF25" s="53"/>
      <c r="CG25" s="19"/>
      <c r="CH25" s="35"/>
      <c r="CI25" s="53"/>
      <c r="CJ25" s="19"/>
      <c r="CK25" s="35"/>
      <c r="CL25" s="97"/>
      <c r="CM25" s="20"/>
      <c r="CN25" s="35"/>
      <c r="CO25" s="53"/>
      <c r="CP25" s="19"/>
      <c r="CQ25" s="35"/>
      <c r="CR25" s="53"/>
      <c r="CS25" s="19"/>
      <c r="CT25" s="35"/>
      <c r="CU25" s="53"/>
      <c r="CV25" s="19"/>
      <c r="CW25" s="35"/>
      <c r="CX25" s="53"/>
      <c r="CY25" s="19"/>
      <c r="CZ25" s="35"/>
      <c r="DA25" s="53"/>
      <c r="DB25" s="19"/>
      <c r="DC25" s="35"/>
      <c r="DD25" s="53"/>
      <c r="DE25" s="19"/>
      <c r="DF25" s="35"/>
      <c r="DG25" s="53"/>
      <c r="DH25" s="19"/>
      <c r="DI25" s="35"/>
      <c r="DJ25" s="97"/>
      <c r="DK25" s="19"/>
      <c r="DL25" s="35"/>
      <c r="DM25" s="53"/>
      <c r="DN25" s="19"/>
      <c r="DO25" s="35"/>
      <c r="DP25" s="53"/>
      <c r="DQ25" s="19"/>
      <c r="DR25" s="35"/>
      <c r="DS25" s="53"/>
      <c r="DT25" s="19"/>
      <c r="DU25" s="35"/>
      <c r="DV25" s="53"/>
      <c r="DW25" s="19"/>
      <c r="DX25" s="35"/>
      <c r="DY25" s="53"/>
      <c r="DZ25" s="19"/>
      <c r="EA25" s="35"/>
      <c r="EB25" s="53"/>
      <c r="EC25" s="19"/>
      <c r="ED25" s="35"/>
      <c r="EE25" s="53"/>
      <c r="EF25" s="19"/>
      <c r="EG25" s="35"/>
      <c r="EH25" s="53"/>
      <c r="EI25" s="19"/>
      <c r="EJ25" s="35"/>
      <c r="EK25" s="97"/>
      <c r="EL25" s="20"/>
      <c r="EM25" s="35"/>
      <c r="EN25" s="53"/>
      <c r="EO25" s="19"/>
      <c r="EP25" s="35"/>
      <c r="EQ25" s="53"/>
      <c r="ER25" s="19"/>
      <c r="ES25" s="35"/>
      <c r="ET25" s="53"/>
      <c r="EU25" s="19"/>
      <c r="EV25" s="35"/>
      <c r="EW25" s="53"/>
      <c r="EX25" s="19"/>
      <c r="EY25" s="35"/>
      <c r="EZ25" s="53"/>
      <c r="FA25" s="19"/>
      <c r="FB25" s="35"/>
      <c r="FC25" s="53"/>
      <c r="FD25" s="19"/>
      <c r="FE25" s="35"/>
      <c r="FF25" s="53"/>
      <c r="FG25" s="19"/>
      <c r="FH25" s="35"/>
      <c r="FI25" s="97"/>
      <c r="FJ25" s="20"/>
      <c r="FK25" s="35"/>
      <c r="FL25" s="53"/>
      <c r="FM25" s="19"/>
      <c r="FN25" s="35"/>
      <c r="FO25" s="53"/>
      <c r="FP25" s="19"/>
      <c r="FQ25" s="35"/>
      <c r="FR25" s="53"/>
      <c r="FS25" s="19"/>
      <c r="FT25" s="35"/>
      <c r="FU25" s="53"/>
      <c r="FV25" s="19"/>
      <c r="FW25" s="35"/>
      <c r="FX25" s="53"/>
      <c r="FY25" s="19"/>
      <c r="FZ25" s="35"/>
      <c r="GA25" s="53"/>
      <c r="GB25" s="19"/>
      <c r="GC25" s="35"/>
      <c r="GD25" s="97"/>
      <c r="GE25" s="20"/>
      <c r="GF25" s="35"/>
      <c r="GG25" s="53"/>
      <c r="GH25" s="19"/>
      <c r="GI25" s="35"/>
      <c r="GJ25" s="53"/>
      <c r="GK25" s="19"/>
      <c r="GL25" s="35"/>
      <c r="GM25" s="53"/>
      <c r="GN25" s="19"/>
      <c r="GO25" s="35"/>
      <c r="GP25" s="53"/>
      <c r="GQ25" s="19"/>
      <c r="GR25" s="35"/>
      <c r="GS25" s="97"/>
      <c r="GT25" s="20"/>
      <c r="GU25" s="35"/>
      <c r="GV25" s="53"/>
      <c r="GW25" s="19"/>
      <c r="GX25" s="35"/>
      <c r="GY25" s="53"/>
      <c r="GZ25" s="19"/>
      <c r="HA25" s="35"/>
      <c r="HB25" s="97"/>
      <c r="HC25" s="20"/>
      <c r="HD25" s="35"/>
      <c r="HE25" s="97"/>
      <c r="HF25" s="19"/>
      <c r="HG25" s="35"/>
      <c r="HH25" s="53"/>
      <c r="HI25" s="19"/>
      <c r="HJ25" s="35"/>
      <c r="HK25" s="53"/>
      <c r="HL25" s="19"/>
      <c r="HM25" s="35"/>
      <c r="HN25" s="53"/>
      <c r="HO25" s="19"/>
      <c r="HP25" s="35"/>
      <c r="HQ25" s="53"/>
      <c r="HR25" s="19"/>
      <c r="HS25" s="35"/>
      <c r="HT25" s="97"/>
      <c r="HU25" s="20"/>
      <c r="HV25" s="35"/>
      <c r="HW25" s="53"/>
      <c r="HX25" s="19"/>
      <c r="HY25" s="35"/>
      <c r="HZ25" s="53"/>
      <c r="IA25" s="19"/>
      <c r="IB25" s="35"/>
      <c r="IC25" s="97"/>
      <c r="ID25" s="20"/>
      <c r="IE25" s="35"/>
      <c r="IF25" s="53"/>
      <c r="IG25" s="19"/>
      <c r="IH25" s="35"/>
      <c r="II25" s="53"/>
      <c r="IJ25" s="19"/>
      <c r="IK25" s="35"/>
      <c r="IL25" s="53"/>
      <c r="IM25" s="19"/>
      <c r="IN25" s="35"/>
      <c r="IO25" s="53"/>
      <c r="IP25" s="19"/>
      <c r="IQ25" s="35"/>
      <c r="IR25" s="97"/>
      <c r="IS25" s="20"/>
      <c r="IT25" s="35"/>
      <c r="IU25" s="53"/>
      <c r="IV25" s="19"/>
      <c r="IW25" s="35"/>
      <c r="IX25" s="53"/>
      <c r="IY25" s="19"/>
      <c r="IZ25" s="35"/>
      <c r="JA25" s="53"/>
      <c r="JB25" s="19"/>
      <c r="JC25" s="35"/>
      <c r="JD25" s="97"/>
      <c r="JE25" s="20"/>
      <c r="JF25" s="35"/>
      <c r="JG25" s="53"/>
      <c r="JH25" s="19"/>
      <c r="JI25" s="35"/>
      <c r="JJ25" s="53"/>
      <c r="JK25" s="19"/>
      <c r="JL25" s="35"/>
      <c r="JM25" s="53"/>
      <c r="JN25" s="19"/>
      <c r="JO25" s="35"/>
      <c r="JP25" s="53"/>
      <c r="JQ25" s="19"/>
      <c r="JR25" s="35"/>
      <c r="JS25" s="97"/>
      <c r="JT25" s="20"/>
      <c r="JU25" s="35"/>
      <c r="JV25" s="53"/>
      <c r="JW25" s="19"/>
      <c r="JX25" s="35"/>
      <c r="JY25" s="53"/>
      <c r="JZ25" s="19"/>
      <c r="KA25" s="35"/>
      <c r="KB25" s="53"/>
      <c r="KC25" s="19"/>
      <c r="KD25" s="35"/>
      <c r="KE25" s="97"/>
      <c r="KF25" s="20"/>
      <c r="KG25" s="35"/>
      <c r="KH25" s="53"/>
      <c r="KI25" s="19"/>
      <c r="KJ25" s="35"/>
      <c r="KK25" s="53"/>
      <c r="KL25" s="19"/>
      <c r="KM25" s="35"/>
      <c r="KN25" s="53"/>
      <c r="KO25" s="19"/>
      <c r="KP25" s="35"/>
      <c r="KQ25" s="53"/>
      <c r="KR25" s="19"/>
      <c r="KS25" s="35"/>
      <c r="KT25" s="53"/>
      <c r="KU25" s="19"/>
      <c r="KV25" s="35"/>
      <c r="KW25" s="53"/>
      <c r="KX25" s="19"/>
      <c r="KY25" s="35"/>
      <c r="KZ25" s="53"/>
      <c r="LA25" s="19"/>
      <c r="LB25" s="35"/>
      <c r="LC25" s="53"/>
      <c r="LD25" s="19"/>
      <c r="LE25" s="35"/>
      <c r="LF25" s="53"/>
      <c r="LG25" s="19"/>
      <c r="LH25" s="35"/>
      <c r="LI25" s="97"/>
      <c r="LJ25" s="20"/>
      <c r="LK25" s="35"/>
      <c r="LL25" s="53"/>
      <c r="LM25" s="19"/>
      <c r="LN25" s="35"/>
      <c r="LO25" s="53"/>
      <c r="LP25" s="19"/>
      <c r="LQ25" s="35"/>
      <c r="LR25" s="97"/>
      <c r="LS25" s="20"/>
      <c r="LT25" s="35"/>
      <c r="LU25" s="53"/>
      <c r="LV25" s="19"/>
      <c r="LW25" s="35"/>
      <c r="LX25" s="97"/>
      <c r="LY25" s="20"/>
      <c r="LZ25" s="35"/>
      <c r="MA25" s="53"/>
      <c r="MB25" s="19"/>
      <c r="MC25" s="35"/>
      <c r="MD25" s="53"/>
      <c r="ME25" s="19"/>
      <c r="MF25" s="35"/>
      <c r="MG25" s="53"/>
      <c r="MH25" s="19"/>
      <c r="MI25" s="35"/>
      <c r="MJ25" s="53"/>
      <c r="MK25" s="19"/>
      <c r="ML25" s="35"/>
      <c r="MM25" s="53"/>
      <c r="MN25" s="19"/>
      <c r="MO25" s="35"/>
      <c r="MP25" s="53"/>
      <c r="MQ25" s="19"/>
      <c r="MR25" s="35"/>
      <c r="MS25" s="53"/>
      <c r="MT25" s="19"/>
      <c r="MU25" s="35"/>
      <c r="MV25" s="53"/>
      <c r="MW25" s="19"/>
      <c r="MX25" s="35"/>
      <c r="MY25" s="53"/>
      <c r="MZ25" s="19"/>
      <c r="NA25" s="35"/>
      <c r="NB25" s="53"/>
      <c r="NC25" s="19"/>
      <c r="ND25" s="35"/>
      <c r="NE25" s="53"/>
      <c r="NF25" s="19"/>
      <c r="NG25" s="35"/>
      <c r="NH25" s="53"/>
      <c r="NI25" s="19"/>
      <c r="NJ25" s="35"/>
      <c r="NK25" s="53"/>
      <c r="NL25" s="19"/>
      <c r="NM25" s="35"/>
      <c r="NN25" s="53"/>
      <c r="NO25" s="19"/>
      <c r="NP25" s="35"/>
      <c r="NQ25" s="53"/>
      <c r="NR25" s="19"/>
      <c r="NS25" s="35"/>
      <c r="NT25" s="53"/>
      <c r="NU25" s="19"/>
      <c r="NV25" s="35"/>
      <c r="NW25" s="53"/>
      <c r="NX25" s="19"/>
      <c r="NY25" s="35"/>
      <c r="NZ25" s="53"/>
      <c r="OA25" s="19"/>
      <c r="OB25" s="35"/>
      <c r="OC25" s="53"/>
      <c r="OD25" s="19"/>
      <c r="OE25" s="35"/>
      <c r="OF25" s="53"/>
      <c r="OG25" s="19"/>
      <c r="OH25" s="35"/>
      <c r="OI25" s="53"/>
      <c r="OJ25" s="19"/>
      <c r="OK25" s="35"/>
      <c r="OL25" s="53"/>
      <c r="OM25" s="19"/>
      <c r="ON25" s="35"/>
      <c r="OO25" s="53"/>
      <c r="OP25" s="19"/>
      <c r="OQ25" s="35"/>
      <c r="OR25" s="53"/>
      <c r="OS25" s="19"/>
      <c r="OT25" s="35"/>
      <c r="OU25" s="53"/>
      <c r="OV25" s="19"/>
      <c r="OW25" s="35"/>
      <c r="OX25" s="97"/>
      <c r="OY25" s="20"/>
      <c r="OZ25" s="35"/>
      <c r="PA25" s="53"/>
      <c r="PB25" s="19"/>
      <c r="PC25" s="35"/>
      <c r="PD25" s="53"/>
      <c r="PE25" s="19"/>
      <c r="PF25" s="35"/>
      <c r="PG25" s="53"/>
      <c r="PH25" s="19"/>
      <c r="PI25" s="35"/>
      <c r="PJ25" s="53"/>
      <c r="PK25" s="19"/>
      <c r="PL25" s="35"/>
      <c r="PM25" s="53"/>
      <c r="PN25" s="19"/>
      <c r="PO25" s="35"/>
      <c r="PP25" s="53"/>
      <c r="PQ25" s="19"/>
      <c r="PR25" s="35"/>
      <c r="PS25" s="53"/>
      <c r="PT25" s="19"/>
      <c r="PU25" s="35"/>
      <c r="PV25" s="53"/>
      <c r="PW25" s="19"/>
      <c r="PX25" s="35"/>
      <c r="PY25" s="53"/>
      <c r="PZ25" s="19"/>
      <c r="QA25" s="35"/>
      <c r="QB25" s="53"/>
      <c r="QC25" s="19"/>
      <c r="QD25" s="35"/>
      <c r="QE25" s="53"/>
      <c r="QF25" s="19"/>
      <c r="QG25" s="35"/>
      <c r="QH25" s="53"/>
      <c r="QI25" s="19"/>
      <c r="QJ25" s="35"/>
      <c r="QK25" s="53"/>
      <c r="QL25" s="19"/>
      <c r="QM25" s="35"/>
      <c r="QN25" s="53"/>
      <c r="QO25" s="19"/>
      <c r="QP25" s="35"/>
      <c r="QQ25" s="53"/>
      <c r="QR25" s="19"/>
      <c r="QS25" s="35"/>
      <c r="QT25" s="53"/>
      <c r="QU25" s="19"/>
      <c r="QV25" s="35"/>
      <c r="QW25" s="53"/>
      <c r="QX25" s="19"/>
      <c r="QY25" s="35"/>
      <c r="QZ25" s="97"/>
      <c r="RA25" s="20"/>
      <c r="RB25" s="35"/>
      <c r="RC25" s="53"/>
      <c r="RD25" s="19"/>
      <c r="RE25" s="35"/>
      <c r="RF25" s="53"/>
      <c r="RG25" s="19"/>
      <c r="RH25" s="35"/>
      <c r="RI25" s="53"/>
      <c r="RJ25" s="19"/>
      <c r="RK25" s="35"/>
      <c r="RL25" s="53"/>
      <c r="RM25" s="19"/>
      <c r="RN25" s="35"/>
      <c r="RO25" s="97"/>
      <c r="RP25" s="19"/>
      <c r="RQ25" s="35"/>
      <c r="RR25" s="53"/>
      <c r="RS25" s="19"/>
      <c r="RT25" s="35"/>
      <c r="RU25" s="53"/>
      <c r="RV25" s="19"/>
      <c r="RW25" s="35"/>
      <c r="RX25" s="53"/>
      <c r="RY25" s="19"/>
      <c r="RZ25" s="35"/>
      <c r="SA25" s="53"/>
      <c r="SB25" s="19"/>
      <c r="SC25" s="35"/>
      <c r="SD25" s="221"/>
    </row>
    <row r="26" spans="1:498" s="44" customFormat="1" ht="30" customHeight="1" thickBot="1">
      <c r="A26" s="253">
        <v>16</v>
      </c>
      <c r="B26" s="257" t="s">
        <v>45</v>
      </c>
      <c r="C26" s="54">
        <v>0</v>
      </c>
      <c r="D26" s="40">
        <v>0</v>
      </c>
      <c r="E26" s="190">
        <v>0</v>
      </c>
      <c r="F26" s="54">
        <v>0</v>
      </c>
      <c r="G26" s="40">
        <v>0</v>
      </c>
      <c r="H26" s="39">
        <v>0</v>
      </c>
      <c r="I26" s="54">
        <f t="shared" si="70"/>
        <v>0</v>
      </c>
      <c r="J26" s="40">
        <f t="shared" si="0"/>
        <v>0</v>
      </c>
      <c r="K26" s="41">
        <v>0</v>
      </c>
      <c r="L26" s="54">
        <f>+L20+L24+L25</f>
        <v>0</v>
      </c>
      <c r="M26" s="40">
        <f>+M20+M24+M25</f>
        <v>0</v>
      </c>
      <c r="N26" s="42">
        <v>0</v>
      </c>
      <c r="O26" s="54">
        <f>+O20+O24+O25</f>
        <v>0</v>
      </c>
      <c r="P26" s="40">
        <f>+P20+P24+P25</f>
        <v>0</v>
      </c>
      <c r="Q26" s="42">
        <v>0</v>
      </c>
      <c r="R26" s="54">
        <f>+R20+R24+R25</f>
        <v>0</v>
      </c>
      <c r="S26" s="40">
        <f>+S20+S24+S25</f>
        <v>0</v>
      </c>
      <c r="T26" s="42">
        <v>0</v>
      </c>
      <c r="U26" s="54">
        <f>+U20+U24+U25</f>
        <v>0</v>
      </c>
      <c r="V26" s="40">
        <f>+V20+V24+V25</f>
        <v>0</v>
      </c>
      <c r="W26" s="42">
        <v>0</v>
      </c>
      <c r="X26" s="54">
        <f>+X20+X24+X25</f>
        <v>0</v>
      </c>
      <c r="Y26" s="40">
        <f>+Y20+Y24+Y25</f>
        <v>0</v>
      </c>
      <c r="Z26" s="42">
        <v>0</v>
      </c>
      <c r="AA26" s="54">
        <f>+AA20+AA24+AA25</f>
        <v>0</v>
      </c>
      <c r="AB26" s="40">
        <f>+AB20+AB24+AB25</f>
        <v>0</v>
      </c>
      <c r="AC26" s="42">
        <v>0</v>
      </c>
      <c r="AD26" s="54">
        <f>+AD20+AD24+AD25</f>
        <v>0</v>
      </c>
      <c r="AE26" s="40">
        <f>+AE20+AE24+AE25</f>
        <v>0</v>
      </c>
      <c r="AF26" s="216">
        <f>+AF20+AF24+AF25</f>
        <v>0</v>
      </c>
      <c r="AG26" s="54">
        <f>+AG20+AG24+AG25</f>
        <v>0</v>
      </c>
      <c r="AH26" s="40">
        <f>+AH20+AH24+AH25</f>
        <v>0</v>
      </c>
      <c r="AI26" s="42">
        <v>0</v>
      </c>
      <c r="AJ26" s="54">
        <f>+AJ20+AJ24+AJ25</f>
        <v>0</v>
      </c>
      <c r="AK26" s="40">
        <f>+AK20+AK24+AK25</f>
        <v>0</v>
      </c>
      <c r="AL26" s="42">
        <v>0</v>
      </c>
      <c r="AM26" s="54">
        <f>+AM20+AM24+AM25</f>
        <v>0</v>
      </c>
      <c r="AN26" s="40">
        <f>+AN20+AN24+AN25</f>
        <v>0</v>
      </c>
      <c r="AO26" s="42">
        <v>0</v>
      </c>
      <c r="AP26" s="54">
        <f>+AP20+AP24+AP25</f>
        <v>0</v>
      </c>
      <c r="AQ26" s="40">
        <f>+AQ20+AQ24+AQ25</f>
        <v>0</v>
      </c>
      <c r="AR26" s="42">
        <v>0</v>
      </c>
      <c r="AS26" s="54">
        <f>+AS20+AS24+AS25</f>
        <v>0</v>
      </c>
      <c r="AT26" s="40">
        <f>+AT20+AT24+AT25</f>
        <v>0</v>
      </c>
      <c r="AU26" s="42">
        <v>0</v>
      </c>
      <c r="AV26" s="54">
        <f>+AV20+AV24+AV25</f>
        <v>0</v>
      </c>
      <c r="AW26" s="40">
        <f>+AW20+AW24+AW25</f>
        <v>0</v>
      </c>
      <c r="AX26" s="42">
        <v>0</v>
      </c>
      <c r="AY26" s="54">
        <f>+AY20+AY24+AY25</f>
        <v>0</v>
      </c>
      <c r="AZ26" s="40">
        <f>+AZ20+AZ24+AZ25</f>
        <v>0</v>
      </c>
      <c r="BA26" s="42">
        <v>0</v>
      </c>
      <c r="BB26" s="54">
        <f>+BB20+BB24+BB25</f>
        <v>0</v>
      </c>
      <c r="BC26" s="40">
        <f>+BC20+BC24+BC25</f>
        <v>0</v>
      </c>
      <c r="BD26" s="42">
        <v>0</v>
      </c>
      <c r="BE26" s="54">
        <f>U26+AS26+AV26+AY26+BB26</f>
        <v>0</v>
      </c>
      <c r="BF26" s="40">
        <f>+BF20+BF24+BF25</f>
        <v>0</v>
      </c>
      <c r="BG26" s="42">
        <v>0</v>
      </c>
      <c r="BH26" s="54">
        <f>+BH20+BH24+BH25</f>
        <v>0</v>
      </c>
      <c r="BI26" s="40">
        <f>+BI20+BI24+BI25</f>
        <v>0</v>
      </c>
      <c r="BJ26" s="42">
        <v>0</v>
      </c>
      <c r="BK26" s="54">
        <f>+BK20+BK24+BK25</f>
        <v>0</v>
      </c>
      <c r="BL26" s="40">
        <f>+BL20+BL24+BL25</f>
        <v>0</v>
      </c>
      <c r="BM26" s="42">
        <v>0</v>
      </c>
      <c r="BN26" s="54">
        <f>BH26+BK26</f>
        <v>0</v>
      </c>
      <c r="BO26" s="40">
        <f>BI26+BL26</f>
        <v>0</v>
      </c>
      <c r="BP26" s="42">
        <v>0</v>
      </c>
      <c r="BQ26" s="54">
        <f>+BQ20+BQ24+BQ25</f>
        <v>0</v>
      </c>
      <c r="BR26" s="40">
        <f>BF26+BO26</f>
        <v>0</v>
      </c>
      <c r="BS26" s="42">
        <v>0</v>
      </c>
      <c r="BT26" s="54">
        <f>+BT20+BT24+BT25</f>
        <v>0</v>
      </c>
      <c r="BU26" s="40">
        <f>+BU20+BU24+BU25</f>
        <v>0</v>
      </c>
      <c r="BV26" s="41">
        <v>0</v>
      </c>
      <c r="BW26" s="54">
        <f>+BW20+BW24+BW25</f>
        <v>0</v>
      </c>
      <c r="BX26" s="40">
        <f>+BX20+BX24+BX25</f>
        <v>0</v>
      </c>
      <c r="BY26" s="41">
        <v>0</v>
      </c>
      <c r="BZ26" s="54">
        <f>+BZ20+BZ24+BZ25</f>
        <v>0</v>
      </c>
      <c r="CA26" s="40">
        <f>+CA20+CA24+CA25</f>
        <v>0</v>
      </c>
      <c r="CB26" s="41">
        <v>0</v>
      </c>
      <c r="CC26" s="54">
        <f>+CC20+CC24+CC25</f>
        <v>0</v>
      </c>
      <c r="CD26" s="40">
        <f>+CD20+CD24+CD25</f>
        <v>0</v>
      </c>
      <c r="CE26" s="41">
        <v>0</v>
      </c>
      <c r="CF26" s="54">
        <f>+CF20+CF24+CF25</f>
        <v>0</v>
      </c>
      <c r="CG26" s="40">
        <f>+CG20+CG24+CG25</f>
        <v>0</v>
      </c>
      <c r="CH26" s="41">
        <v>0</v>
      </c>
      <c r="CI26" s="54">
        <f>+CI20+CI24+CI25</f>
        <v>0</v>
      </c>
      <c r="CJ26" s="40">
        <f>+CJ20+CJ24+CJ25</f>
        <v>0</v>
      </c>
      <c r="CK26" s="41">
        <v>0</v>
      </c>
      <c r="CL26" s="54">
        <f>+CL20+CL24+CL25</f>
        <v>0</v>
      </c>
      <c r="CM26" s="40">
        <f>+CM20+CM24+CM25</f>
        <v>0</v>
      </c>
      <c r="CN26" s="41">
        <v>0</v>
      </c>
      <c r="CO26" s="54">
        <f>+CO20+CO24+CO25</f>
        <v>0</v>
      </c>
      <c r="CP26" s="40">
        <f>+CP20+CP24+CP25</f>
        <v>0</v>
      </c>
      <c r="CQ26" s="41">
        <v>0</v>
      </c>
      <c r="CR26" s="54">
        <f>+CR20+CR24+CR25</f>
        <v>0</v>
      </c>
      <c r="CS26" s="40">
        <f>+CS20+CS24+CS25</f>
        <v>0</v>
      </c>
      <c r="CT26" s="41">
        <v>0</v>
      </c>
      <c r="CU26" s="54">
        <f>+CU20+CU24+CU25</f>
        <v>0</v>
      </c>
      <c r="CV26" s="40">
        <f>+CV20+CV24+CV25</f>
        <v>0</v>
      </c>
      <c r="CW26" s="41">
        <v>0</v>
      </c>
      <c r="CX26" s="54">
        <f>+CX20+CX24+CX25</f>
        <v>0</v>
      </c>
      <c r="CY26" s="40">
        <f>+CY20+CY24+CY25</f>
        <v>0</v>
      </c>
      <c r="CZ26" s="41">
        <v>0</v>
      </c>
      <c r="DA26" s="54">
        <f>+DA20+DA24+DA25</f>
        <v>0</v>
      </c>
      <c r="DB26" s="40">
        <f>+DB20+DB24+DB25</f>
        <v>0</v>
      </c>
      <c r="DC26" s="41">
        <v>0</v>
      </c>
      <c r="DD26" s="54">
        <f>+DD20+DD24+DD25</f>
        <v>0</v>
      </c>
      <c r="DE26" s="40">
        <f>+DE20+DE24+DE25</f>
        <v>0</v>
      </c>
      <c r="DF26" s="41">
        <v>0</v>
      </c>
      <c r="DG26" s="54">
        <f>+DG20+DG24+DG25</f>
        <v>0</v>
      </c>
      <c r="DH26" s="40">
        <f>+DH20+DH24+DH25</f>
        <v>0</v>
      </c>
      <c r="DI26" s="41">
        <v>0</v>
      </c>
      <c r="DJ26" s="54">
        <f>+DJ20+DJ24+DJ25</f>
        <v>0</v>
      </c>
      <c r="DK26" s="40">
        <f>+DK20+DK24+DK25</f>
        <v>0</v>
      </c>
      <c r="DL26" s="41">
        <v>0</v>
      </c>
      <c r="DM26" s="54">
        <f>+DM20+DM24+DM25</f>
        <v>0</v>
      </c>
      <c r="DN26" s="40">
        <f>+DN20+DN24+DN25</f>
        <v>0</v>
      </c>
      <c r="DO26" s="41">
        <v>0</v>
      </c>
      <c r="DP26" s="54">
        <f>+DP20+DP24+DP25</f>
        <v>0</v>
      </c>
      <c r="DQ26" s="40">
        <f>+DQ20+DQ24+DQ25</f>
        <v>0</v>
      </c>
      <c r="DR26" s="41">
        <v>0</v>
      </c>
      <c r="DS26" s="54">
        <f>+DS20+DS24+DS25</f>
        <v>0</v>
      </c>
      <c r="DT26" s="40">
        <f>+DT20+DT24+DT25</f>
        <v>0</v>
      </c>
      <c r="DU26" s="41">
        <v>0</v>
      </c>
      <c r="DV26" s="54">
        <f>+DV20+DV24+DV25</f>
        <v>0</v>
      </c>
      <c r="DW26" s="40">
        <f>+DW20+DW24+DW25</f>
        <v>0</v>
      </c>
      <c r="DX26" s="41">
        <v>0</v>
      </c>
      <c r="DY26" s="54">
        <f>+DY20+DY24+DY25</f>
        <v>0</v>
      </c>
      <c r="DZ26" s="40">
        <f>+DZ20+DZ24+DZ25</f>
        <v>0</v>
      </c>
      <c r="EA26" s="41">
        <v>0</v>
      </c>
      <c r="EB26" s="54">
        <f>+EB20+EB24+EB25</f>
        <v>0</v>
      </c>
      <c r="EC26" s="40">
        <f>+EC20+EC24+EC25</f>
        <v>0</v>
      </c>
      <c r="ED26" s="41">
        <v>0</v>
      </c>
      <c r="EE26" s="54">
        <f>+EE20+EE24+EE25</f>
        <v>0</v>
      </c>
      <c r="EF26" s="40">
        <f>+EF20+EF24+EF25</f>
        <v>0</v>
      </c>
      <c r="EG26" s="41">
        <v>0</v>
      </c>
      <c r="EH26" s="54">
        <f>+EH20+EH24+EH25</f>
        <v>0</v>
      </c>
      <c r="EI26" s="40">
        <f>+EI20+EI24+EI25</f>
        <v>0</v>
      </c>
      <c r="EJ26" s="41">
        <v>0</v>
      </c>
      <c r="EK26" s="54">
        <f>+EK20+EK24+EK25</f>
        <v>0</v>
      </c>
      <c r="EL26" s="40">
        <f>+EL20+EL24+EL25</f>
        <v>0</v>
      </c>
      <c r="EM26" s="41">
        <v>0</v>
      </c>
      <c r="EN26" s="54">
        <f>+EN20+EN24+EN25</f>
        <v>0</v>
      </c>
      <c r="EO26" s="40">
        <f>+EO20+EO24+EO25</f>
        <v>0</v>
      </c>
      <c r="EP26" s="41">
        <v>0</v>
      </c>
      <c r="EQ26" s="54">
        <f>+EQ20+EQ24+EQ25</f>
        <v>0</v>
      </c>
      <c r="ER26" s="40">
        <f>+ER20+ER24+ER25</f>
        <v>0</v>
      </c>
      <c r="ES26" s="41">
        <v>0</v>
      </c>
      <c r="ET26" s="54">
        <f>+ET20+ET24+ET25</f>
        <v>0</v>
      </c>
      <c r="EU26" s="40">
        <f>+EU20+EU24+EU25</f>
        <v>0</v>
      </c>
      <c r="EV26" s="41">
        <v>0</v>
      </c>
      <c r="EW26" s="54">
        <f>+EW20+EW24+EW25</f>
        <v>0</v>
      </c>
      <c r="EX26" s="40">
        <f>+EX20+EX24+EX25</f>
        <v>0</v>
      </c>
      <c r="EY26" s="41">
        <v>0</v>
      </c>
      <c r="EZ26" s="54">
        <f>+EZ20+EZ24+EZ25</f>
        <v>0</v>
      </c>
      <c r="FA26" s="40">
        <f>+FA20+FA24+FA25</f>
        <v>0</v>
      </c>
      <c r="FB26" s="41">
        <v>0</v>
      </c>
      <c r="FC26" s="54">
        <f>+FC20+FC24+FC25</f>
        <v>0</v>
      </c>
      <c r="FD26" s="40">
        <f>+FD20+FD24+FD25</f>
        <v>0</v>
      </c>
      <c r="FE26" s="41">
        <v>0</v>
      </c>
      <c r="FF26" s="54">
        <f>+FF20+FF24+FF25</f>
        <v>0</v>
      </c>
      <c r="FG26" s="40">
        <f>+FG20+FG24+FG25</f>
        <v>0</v>
      </c>
      <c r="FH26" s="41">
        <v>0</v>
      </c>
      <c r="FI26" s="54">
        <f>+FI20+FI24+FI25</f>
        <v>0</v>
      </c>
      <c r="FJ26" s="40">
        <f>+FJ20+FJ24+FJ25</f>
        <v>0</v>
      </c>
      <c r="FK26" s="41">
        <v>0</v>
      </c>
      <c r="FL26" s="54">
        <f>+FL20+FL24+FL25</f>
        <v>195</v>
      </c>
      <c r="FM26" s="40">
        <f>+FM20+FM24+FM25</f>
        <v>3000</v>
      </c>
      <c r="FN26" s="41">
        <f t="shared" si="89"/>
        <v>15.384615384615385</v>
      </c>
      <c r="FO26" s="54">
        <f>+FO20+FO24+FO25</f>
        <v>0</v>
      </c>
      <c r="FP26" s="40">
        <f>+FP20+FP24+FP25</f>
        <v>0</v>
      </c>
      <c r="FQ26" s="41">
        <v>0</v>
      </c>
      <c r="FR26" s="54">
        <f>+FR20+FR24+FR25</f>
        <v>0</v>
      </c>
      <c r="FS26" s="40">
        <f>+FS20+FS24+FS25</f>
        <v>0</v>
      </c>
      <c r="FT26" s="41">
        <v>0</v>
      </c>
      <c r="FU26" s="54">
        <f>+FU20+FU24+FU25</f>
        <v>0</v>
      </c>
      <c r="FV26" s="40">
        <f>+FV20+FV24+FV25</f>
        <v>0</v>
      </c>
      <c r="FW26" s="41">
        <v>0</v>
      </c>
      <c r="FX26" s="54">
        <f>+FX20+FX24+FX25</f>
        <v>0</v>
      </c>
      <c r="FY26" s="40">
        <f>+FY20+FY24+FY25</f>
        <v>0</v>
      </c>
      <c r="FZ26" s="41">
        <v>0</v>
      </c>
      <c r="GA26" s="54">
        <f>+GA20+GA24+GA25</f>
        <v>0</v>
      </c>
      <c r="GB26" s="40">
        <f>+GB20+GB24+GB25</f>
        <v>0</v>
      </c>
      <c r="GC26" s="41">
        <v>0</v>
      </c>
      <c r="GD26" s="54">
        <f>+GD20+GD24+GD25</f>
        <v>195</v>
      </c>
      <c r="GE26" s="40">
        <f>+GE20+GE24+GE25</f>
        <v>3000</v>
      </c>
      <c r="GF26" s="41">
        <f t="shared" si="24"/>
        <v>15.384615384615385</v>
      </c>
      <c r="GG26" s="54">
        <f>+GG20+GG24+GG25</f>
        <v>0</v>
      </c>
      <c r="GH26" s="40">
        <f>+GH20+GH24+GH25</f>
        <v>0</v>
      </c>
      <c r="GI26" s="41">
        <v>0</v>
      </c>
      <c r="GJ26" s="54">
        <f>+GJ20+GJ24+GJ25</f>
        <v>0</v>
      </c>
      <c r="GK26" s="40">
        <f>+GK20+GK24+GK25</f>
        <v>0</v>
      </c>
      <c r="GL26" s="41">
        <v>0</v>
      </c>
      <c r="GM26" s="54">
        <f>+GM20+GM24+GM25</f>
        <v>0</v>
      </c>
      <c r="GN26" s="40">
        <f>+GN20+GN24+GN25</f>
        <v>0</v>
      </c>
      <c r="GO26" s="41">
        <v>0</v>
      </c>
      <c r="GP26" s="54">
        <f>+GP20+GP24+GP25</f>
        <v>0</v>
      </c>
      <c r="GQ26" s="40">
        <f>+GQ20+GQ24+GQ25</f>
        <v>0</v>
      </c>
      <c r="GR26" s="41">
        <v>0</v>
      </c>
      <c r="GS26" s="54">
        <f>+GS20+GS24+GS25</f>
        <v>0</v>
      </c>
      <c r="GT26" s="40">
        <f>+GT20+GT24+GT25</f>
        <v>0</v>
      </c>
      <c r="GU26" s="41">
        <v>0</v>
      </c>
      <c r="GV26" s="54">
        <f>+GV20+GV24+GV25</f>
        <v>0</v>
      </c>
      <c r="GW26" s="40">
        <f>+GW20+GW24+GW25</f>
        <v>0</v>
      </c>
      <c r="GX26" s="41">
        <v>0</v>
      </c>
      <c r="GY26" s="54">
        <f>+GY20+GY24+GY25</f>
        <v>0</v>
      </c>
      <c r="GZ26" s="40">
        <f>+GZ20+GZ24+GZ25</f>
        <v>0</v>
      </c>
      <c r="HA26" s="41">
        <v>0</v>
      </c>
      <c r="HB26" s="54">
        <f>+HB20+HB24+HB25</f>
        <v>0</v>
      </c>
      <c r="HC26" s="40">
        <f>+HC20+HC24+HC25</f>
        <v>0</v>
      </c>
      <c r="HD26" s="41">
        <v>0</v>
      </c>
      <c r="HE26" s="43">
        <f t="shared" si="55"/>
        <v>195</v>
      </c>
      <c r="HF26" s="40">
        <f t="shared" si="56"/>
        <v>3000</v>
      </c>
      <c r="HG26" s="41">
        <f t="shared" si="29"/>
        <v>15.384615384615385</v>
      </c>
      <c r="HH26" s="54">
        <f>+HH20+HH24+HH25</f>
        <v>0</v>
      </c>
      <c r="HI26" s="40">
        <f>+HI20+HI24+HI25</f>
        <v>0</v>
      </c>
      <c r="HJ26" s="41">
        <v>0</v>
      </c>
      <c r="HK26" s="54">
        <f>+HK20+HK24+HK25</f>
        <v>0</v>
      </c>
      <c r="HL26" s="40">
        <f>+HL20+HL24+HL25</f>
        <v>0</v>
      </c>
      <c r="HM26" s="41">
        <v>0</v>
      </c>
      <c r="HN26" s="54">
        <f>+HN20+HN24+HN25</f>
        <v>1941</v>
      </c>
      <c r="HO26" s="40">
        <f>+HO20+HO24+HO25</f>
        <v>77160</v>
      </c>
      <c r="HP26" s="41">
        <f t="shared" si="120"/>
        <v>39.752704791344669</v>
      </c>
      <c r="HQ26" s="54">
        <f>+HQ20+HQ24+HQ25</f>
        <v>0</v>
      </c>
      <c r="HR26" s="40">
        <f>+HR20+HR24+HR25</f>
        <v>12400</v>
      </c>
      <c r="HS26" s="41">
        <v>0</v>
      </c>
      <c r="HT26" s="54">
        <f>+HT20+HT24+HT25</f>
        <v>1941</v>
      </c>
      <c r="HU26" s="40">
        <f>+HU20+HU24+HU25</f>
        <v>89560</v>
      </c>
      <c r="HV26" s="41">
        <f t="shared" si="60"/>
        <v>46.141164348274089</v>
      </c>
      <c r="HW26" s="54">
        <f>+HW20+HW24+HW25</f>
        <v>3265793</v>
      </c>
      <c r="HX26" s="40">
        <f>+HX20+HX24+HX25</f>
        <v>4975161</v>
      </c>
      <c r="HY26" s="41">
        <f t="shared" si="111"/>
        <v>1.523415905417153</v>
      </c>
      <c r="HZ26" s="54">
        <f>+HZ20+HZ24+HZ25</f>
        <v>0</v>
      </c>
      <c r="IA26" s="40">
        <f>+IA20+IA24+IA25</f>
        <v>0</v>
      </c>
      <c r="IB26" s="41">
        <v>0</v>
      </c>
      <c r="IC26" s="54">
        <f>+IC20+IC24+IC25</f>
        <v>3265793</v>
      </c>
      <c r="ID26" s="40">
        <f>+ID20+ID24+ID25</f>
        <v>4975161</v>
      </c>
      <c r="IE26" s="41">
        <f t="shared" si="114"/>
        <v>1.523415905417153</v>
      </c>
      <c r="IF26" s="54">
        <f>+IF20+IF24+IF25</f>
        <v>0</v>
      </c>
      <c r="IG26" s="40">
        <f>+IG20+IG24+IG25</f>
        <v>0</v>
      </c>
      <c r="IH26" s="41">
        <v>0</v>
      </c>
      <c r="II26" s="54">
        <f>+II20+II24+II25</f>
        <v>0</v>
      </c>
      <c r="IJ26" s="40">
        <f>+IJ20+IJ24+IJ25</f>
        <v>0</v>
      </c>
      <c r="IK26" s="41">
        <v>0</v>
      </c>
      <c r="IL26" s="54">
        <f>+IL20+IL24+IL25</f>
        <v>0</v>
      </c>
      <c r="IM26" s="40">
        <f>+IM20+IM24+IM25</f>
        <v>0</v>
      </c>
      <c r="IN26" s="41">
        <v>0</v>
      </c>
      <c r="IO26" s="54">
        <f>+IO20+IO24+IO25</f>
        <v>0</v>
      </c>
      <c r="IP26" s="40">
        <f>+IP20+IP24+IP25</f>
        <v>0</v>
      </c>
      <c r="IQ26" s="41">
        <v>0</v>
      </c>
      <c r="IR26" s="54">
        <f>+IR20+IR24+IR25</f>
        <v>0</v>
      </c>
      <c r="IS26" s="40">
        <f>+IS20+IS24+IS25</f>
        <v>0</v>
      </c>
      <c r="IT26" s="41">
        <v>0</v>
      </c>
      <c r="IU26" s="54">
        <f>+IU20+IU24+IU25</f>
        <v>0</v>
      </c>
      <c r="IV26" s="40">
        <f>+IV20+IV24+IV25</f>
        <v>0</v>
      </c>
      <c r="IW26" s="41">
        <v>0</v>
      </c>
      <c r="IX26" s="54">
        <f>+IX20+IX24+IX25</f>
        <v>0</v>
      </c>
      <c r="IY26" s="40">
        <f>+IY20+IY24+IY25</f>
        <v>0</v>
      </c>
      <c r="IZ26" s="41">
        <v>0</v>
      </c>
      <c r="JA26" s="54">
        <f>+JA20+JA24+JA25</f>
        <v>0</v>
      </c>
      <c r="JB26" s="40">
        <f>+JB20+JB24+JB25</f>
        <v>0</v>
      </c>
      <c r="JC26" s="41">
        <v>0</v>
      </c>
      <c r="JD26" s="54">
        <f>+JD20+JD24+JD25</f>
        <v>0</v>
      </c>
      <c r="JE26" s="40">
        <f>+JE20+JE24+JE25</f>
        <v>0</v>
      </c>
      <c r="JF26" s="41">
        <v>0</v>
      </c>
      <c r="JG26" s="54">
        <f>+JG20+JG24+JG25</f>
        <v>0</v>
      </c>
      <c r="JH26" s="40">
        <f>+JH20+JH24+JH25</f>
        <v>0</v>
      </c>
      <c r="JI26" s="41">
        <v>0</v>
      </c>
      <c r="JJ26" s="54">
        <f>+JJ20+JJ24+JJ25</f>
        <v>0</v>
      </c>
      <c r="JK26" s="40">
        <f>+JK20+JK24+JK25</f>
        <v>0</v>
      </c>
      <c r="JL26" s="41">
        <v>0</v>
      </c>
      <c r="JM26" s="54">
        <f>+JM20+JM24+JM25</f>
        <v>0</v>
      </c>
      <c r="JN26" s="40">
        <f>+JN20+JN24+JN25</f>
        <v>0</v>
      </c>
      <c r="JO26" s="41">
        <v>0</v>
      </c>
      <c r="JP26" s="54">
        <f>+JP20+JP24+JP25</f>
        <v>0</v>
      </c>
      <c r="JQ26" s="40">
        <f>+JQ20+JQ24+JQ25</f>
        <v>0</v>
      </c>
      <c r="JR26" s="41">
        <v>0</v>
      </c>
      <c r="JS26" s="54">
        <f>+JS20+JS24+JS25</f>
        <v>0</v>
      </c>
      <c r="JT26" s="40">
        <f>+JT20+JT24+JT25</f>
        <v>0</v>
      </c>
      <c r="JU26" s="41">
        <v>0</v>
      </c>
      <c r="JV26" s="54">
        <f>+JV20+JV24+JV25</f>
        <v>0</v>
      </c>
      <c r="JW26" s="40">
        <f>+JW20+JW24+JW25</f>
        <v>0</v>
      </c>
      <c r="JX26" s="41">
        <v>0</v>
      </c>
      <c r="JY26" s="54">
        <f>+JY20+JY24+JY25</f>
        <v>0</v>
      </c>
      <c r="JZ26" s="40">
        <f>+JZ20+JZ24+JZ25</f>
        <v>0</v>
      </c>
      <c r="KA26" s="41">
        <v>0</v>
      </c>
      <c r="KB26" s="54">
        <f>+KB20+KB24+KB25</f>
        <v>0</v>
      </c>
      <c r="KC26" s="40">
        <f>+KC20+KC24+KC25</f>
        <v>0</v>
      </c>
      <c r="KD26" s="41">
        <v>0</v>
      </c>
      <c r="KE26" s="54">
        <f>+KE20+KE24+KE25</f>
        <v>0</v>
      </c>
      <c r="KF26" s="40">
        <f>+KF20+KF24+KF25</f>
        <v>0</v>
      </c>
      <c r="KG26" s="41">
        <v>0</v>
      </c>
      <c r="KH26" s="54">
        <f>+KH20+KH24+KH25</f>
        <v>0</v>
      </c>
      <c r="KI26" s="40">
        <f>+KI20+KI24+KI25</f>
        <v>0</v>
      </c>
      <c r="KJ26" s="41">
        <v>0</v>
      </c>
      <c r="KK26" s="54">
        <f>+KK20+KK24+KK25</f>
        <v>0</v>
      </c>
      <c r="KL26" s="40">
        <f>+KL20+KL24+KL25</f>
        <v>0</v>
      </c>
      <c r="KM26" s="41">
        <v>0</v>
      </c>
      <c r="KN26" s="54">
        <f>+KN20+KN24+KN25</f>
        <v>0</v>
      </c>
      <c r="KO26" s="40">
        <f>+KO20+KO24+KO25</f>
        <v>0</v>
      </c>
      <c r="KP26" s="41">
        <v>0</v>
      </c>
      <c r="KQ26" s="54">
        <f>+KQ20+KQ24+KQ25</f>
        <v>0</v>
      </c>
      <c r="KR26" s="40">
        <f>+KR20+KR24+KR25</f>
        <v>0</v>
      </c>
      <c r="KS26" s="41">
        <v>0</v>
      </c>
      <c r="KT26" s="54">
        <f>+KT20+KT24+KT25</f>
        <v>0</v>
      </c>
      <c r="KU26" s="40">
        <f>+KU20+KU24+KU25</f>
        <v>0</v>
      </c>
      <c r="KV26" s="41">
        <v>0</v>
      </c>
      <c r="KW26" s="54">
        <f>+KW20+KW24+KW25</f>
        <v>0</v>
      </c>
      <c r="KX26" s="40">
        <f>+KX20+KX24+KX25</f>
        <v>0</v>
      </c>
      <c r="KY26" s="41">
        <v>0</v>
      </c>
      <c r="KZ26" s="54">
        <f>+KZ20+KZ24+KZ25</f>
        <v>0</v>
      </c>
      <c r="LA26" s="40">
        <f>+LA20+LA24+LA25</f>
        <v>0</v>
      </c>
      <c r="LB26" s="41">
        <v>0</v>
      </c>
      <c r="LC26" s="54">
        <f>+LC20+LC24+LC25</f>
        <v>0</v>
      </c>
      <c r="LD26" s="40">
        <f>+LD20+LD24+LD25</f>
        <v>0</v>
      </c>
      <c r="LE26" s="41">
        <v>0</v>
      </c>
      <c r="LF26" s="54">
        <f>+LF20+LF24+LF25</f>
        <v>0</v>
      </c>
      <c r="LG26" s="40">
        <f>+LG20+LG24+LG25</f>
        <v>0</v>
      </c>
      <c r="LH26" s="41">
        <v>0</v>
      </c>
      <c r="LI26" s="54">
        <f>+LI20+LI24+LI25</f>
        <v>0</v>
      </c>
      <c r="LJ26" s="40">
        <f>+LJ20+LJ24+LJ25</f>
        <v>0</v>
      </c>
      <c r="LK26" s="41">
        <v>0</v>
      </c>
      <c r="LL26" s="54">
        <f>+LL20+LL24+LL25</f>
        <v>0</v>
      </c>
      <c r="LM26" s="40">
        <f>+LM20+LM24+LM25</f>
        <v>0</v>
      </c>
      <c r="LN26" s="41">
        <v>0</v>
      </c>
      <c r="LO26" s="54">
        <f>+LO20+LO24+LO25</f>
        <v>0</v>
      </c>
      <c r="LP26" s="40">
        <f>+LP20+LP24+LP25</f>
        <v>0</v>
      </c>
      <c r="LQ26" s="41">
        <v>0</v>
      </c>
      <c r="LR26" s="54">
        <f>+LR20+LR24+LR25</f>
        <v>0</v>
      </c>
      <c r="LS26" s="40">
        <f>+LS20+LS24+LS25</f>
        <v>0</v>
      </c>
      <c r="LT26" s="41">
        <v>0</v>
      </c>
      <c r="LU26" s="54">
        <f>+LU20+LU24+LU25</f>
        <v>0</v>
      </c>
      <c r="LV26" s="40">
        <f>+LV20+LV24+LV25</f>
        <v>0</v>
      </c>
      <c r="LW26" s="41">
        <v>0</v>
      </c>
      <c r="LX26" s="54">
        <f>+LX20+LX24+LX25</f>
        <v>3267734</v>
      </c>
      <c r="LY26" s="40">
        <f>+LY20+LY24+LY25</f>
        <v>5064721</v>
      </c>
      <c r="LZ26" s="41">
        <f t="shared" si="63"/>
        <v>1.5499183838096982</v>
      </c>
      <c r="MA26" s="54">
        <f>+MA20+MA24+MA25</f>
        <v>0</v>
      </c>
      <c r="MB26" s="40">
        <f>+MB20+MB24+MB25</f>
        <v>0</v>
      </c>
      <c r="MC26" s="41">
        <v>0</v>
      </c>
      <c r="MD26" s="54">
        <f>+MD20+MD24+MD25</f>
        <v>0</v>
      </c>
      <c r="ME26" s="40">
        <f>+ME20+ME24+ME25</f>
        <v>0</v>
      </c>
      <c r="MF26" s="41">
        <v>0</v>
      </c>
      <c r="MG26" s="54">
        <f>+MG20+MG24+MG25</f>
        <v>0</v>
      </c>
      <c r="MH26" s="40">
        <f>+MH20+MH24+MH25</f>
        <v>0</v>
      </c>
      <c r="MI26" s="41">
        <v>0</v>
      </c>
      <c r="MJ26" s="54">
        <f>+MJ20+MJ24+MJ25</f>
        <v>0</v>
      </c>
      <c r="MK26" s="40">
        <f>+MK20+MK24+MK25</f>
        <v>0</v>
      </c>
      <c r="ML26" s="41">
        <v>0</v>
      </c>
      <c r="MM26" s="54">
        <f>+MM20+MM24+MM25</f>
        <v>0</v>
      </c>
      <c r="MN26" s="40">
        <f>+MN20+MN24+MN25</f>
        <v>0</v>
      </c>
      <c r="MO26" s="41">
        <v>0</v>
      </c>
      <c r="MP26" s="54">
        <f>+MP20+MP24+MP25</f>
        <v>0</v>
      </c>
      <c r="MQ26" s="40">
        <f>+MQ20+MQ24+MQ25</f>
        <v>0</v>
      </c>
      <c r="MR26" s="41">
        <v>0</v>
      </c>
      <c r="MS26" s="54">
        <f>+MS20+MS24+MS25</f>
        <v>0</v>
      </c>
      <c r="MT26" s="40">
        <f>+MT20+MT24+MT25</f>
        <v>0</v>
      </c>
      <c r="MU26" s="41">
        <v>0</v>
      </c>
      <c r="MV26" s="54">
        <f>+MV20+MV24+MV25</f>
        <v>0</v>
      </c>
      <c r="MW26" s="40">
        <f>+MW20+MW24+MW25</f>
        <v>0</v>
      </c>
      <c r="MX26" s="41">
        <v>0</v>
      </c>
      <c r="MY26" s="54">
        <f>+MY20+MY24+MY25</f>
        <v>0</v>
      </c>
      <c r="MZ26" s="40">
        <f>+MZ20+MZ24+MZ25</f>
        <v>0</v>
      </c>
      <c r="NA26" s="41">
        <v>0</v>
      </c>
      <c r="NB26" s="54">
        <f>+NB20+NB24+NB25</f>
        <v>0</v>
      </c>
      <c r="NC26" s="40">
        <f>+NC20+NC24+NC25</f>
        <v>0</v>
      </c>
      <c r="ND26" s="41">
        <v>0</v>
      </c>
      <c r="NE26" s="54">
        <f>+NE20+NE24+NE25</f>
        <v>0</v>
      </c>
      <c r="NF26" s="40">
        <f>+NF20+NF24+NF25</f>
        <v>0</v>
      </c>
      <c r="NG26" s="41">
        <v>0</v>
      </c>
      <c r="NH26" s="54">
        <f>+NH20+NH24+NH25</f>
        <v>0</v>
      </c>
      <c r="NI26" s="40">
        <f>+NI20+NI24+NI25</f>
        <v>0</v>
      </c>
      <c r="NJ26" s="41">
        <v>0</v>
      </c>
      <c r="NK26" s="54">
        <f>+NK20+NK24+NK25</f>
        <v>0</v>
      </c>
      <c r="NL26" s="40">
        <f>+NL20+NL24+NL25</f>
        <v>0</v>
      </c>
      <c r="NM26" s="41">
        <v>0</v>
      </c>
      <c r="NN26" s="54">
        <f>+NN20+NN24+NN25</f>
        <v>0</v>
      </c>
      <c r="NO26" s="40">
        <f>+NO20+NO24+NO25</f>
        <v>0</v>
      </c>
      <c r="NP26" s="41">
        <v>0</v>
      </c>
      <c r="NQ26" s="54">
        <f>+NQ20+NQ24+NQ25</f>
        <v>0</v>
      </c>
      <c r="NR26" s="40">
        <f>+NR20+NR24+NR25</f>
        <v>0</v>
      </c>
      <c r="NS26" s="41">
        <v>0</v>
      </c>
      <c r="NT26" s="54">
        <f>+NT20+NT24+NT25</f>
        <v>0</v>
      </c>
      <c r="NU26" s="40">
        <f>+NU20+NU24+NU25</f>
        <v>0</v>
      </c>
      <c r="NV26" s="41">
        <v>0</v>
      </c>
      <c r="NW26" s="54">
        <f>+NW20+NW24+NW25</f>
        <v>0</v>
      </c>
      <c r="NX26" s="40">
        <f>+NX20+NX24+NX25</f>
        <v>0</v>
      </c>
      <c r="NY26" s="41">
        <v>0</v>
      </c>
      <c r="NZ26" s="54">
        <f>+NZ20+NZ24+NZ25</f>
        <v>0</v>
      </c>
      <c r="OA26" s="40">
        <f>+OA20+OA24+OA25</f>
        <v>0</v>
      </c>
      <c r="OB26" s="41">
        <v>0</v>
      </c>
      <c r="OC26" s="54">
        <f>+OC20+OC24+OC25</f>
        <v>0</v>
      </c>
      <c r="OD26" s="40">
        <f>+OD20+OD24+OD25</f>
        <v>0</v>
      </c>
      <c r="OE26" s="41">
        <v>0</v>
      </c>
      <c r="OF26" s="54">
        <f>+OF20+OF24+OF25</f>
        <v>0</v>
      </c>
      <c r="OG26" s="40">
        <f>+OG20+OG24+OG25</f>
        <v>0</v>
      </c>
      <c r="OH26" s="41">
        <v>0</v>
      </c>
      <c r="OI26" s="54">
        <f>+OI20+OI24+OI25</f>
        <v>0</v>
      </c>
      <c r="OJ26" s="40">
        <f>+OJ20+OJ24+OJ25</f>
        <v>0</v>
      </c>
      <c r="OK26" s="41">
        <v>0</v>
      </c>
      <c r="OL26" s="54">
        <f>+OL20+OL24+OL25</f>
        <v>0</v>
      </c>
      <c r="OM26" s="40">
        <f>+OM20+OM24+OM25</f>
        <v>0</v>
      </c>
      <c r="ON26" s="41">
        <v>0</v>
      </c>
      <c r="OO26" s="54">
        <f>+OO20+OO24+OO25</f>
        <v>0</v>
      </c>
      <c r="OP26" s="40">
        <f>+OP20+OP24+OP25</f>
        <v>0</v>
      </c>
      <c r="OQ26" s="41">
        <v>0</v>
      </c>
      <c r="OR26" s="54">
        <f>+OR20+OR24+OR25</f>
        <v>0</v>
      </c>
      <c r="OS26" s="40">
        <f>+OS20+OS24+OS25</f>
        <v>0</v>
      </c>
      <c r="OT26" s="41">
        <v>0</v>
      </c>
      <c r="OU26" s="54">
        <f>+OU20+OU24+OU25</f>
        <v>0</v>
      </c>
      <c r="OV26" s="40">
        <f>+OV20+OV24+OV25</f>
        <v>0</v>
      </c>
      <c r="OW26" s="41">
        <v>0</v>
      </c>
      <c r="OX26" s="54">
        <f>+OX20+OX24+OX25</f>
        <v>0</v>
      </c>
      <c r="OY26" s="40">
        <f>+OY20+OY24+OY25</f>
        <v>0</v>
      </c>
      <c r="OZ26" s="41">
        <v>0</v>
      </c>
      <c r="PA26" s="54">
        <f>+PA20+PA24+PA25</f>
        <v>0</v>
      </c>
      <c r="PB26" s="40">
        <f>+PB20+PB24+PB25</f>
        <v>0</v>
      </c>
      <c r="PC26" s="41">
        <v>0</v>
      </c>
      <c r="PD26" s="54">
        <f>+PD20+PD24+PD25</f>
        <v>0</v>
      </c>
      <c r="PE26" s="40">
        <f>+PE20+PE24+PE25</f>
        <v>0</v>
      </c>
      <c r="PF26" s="41">
        <v>0</v>
      </c>
      <c r="PG26" s="54">
        <f>+PG20+PG24+PG25</f>
        <v>0</v>
      </c>
      <c r="PH26" s="40">
        <f>+PH20+PH24+PH25</f>
        <v>0</v>
      </c>
      <c r="PI26" s="41">
        <v>0</v>
      </c>
      <c r="PJ26" s="54">
        <f>+PJ20+PJ24+PJ25</f>
        <v>0</v>
      </c>
      <c r="PK26" s="40">
        <f>+PK20+PK24+PK25</f>
        <v>0</v>
      </c>
      <c r="PL26" s="41">
        <v>0</v>
      </c>
      <c r="PM26" s="54">
        <f>+PM20+PM24+PM25</f>
        <v>0</v>
      </c>
      <c r="PN26" s="40">
        <f>+PN20+PN24+PN25</f>
        <v>0</v>
      </c>
      <c r="PO26" s="41">
        <v>0</v>
      </c>
      <c r="PP26" s="54">
        <f>+PP20+PP24+PP25</f>
        <v>0</v>
      </c>
      <c r="PQ26" s="40">
        <f>+PQ20+PQ24+PQ25</f>
        <v>0</v>
      </c>
      <c r="PR26" s="41">
        <v>0</v>
      </c>
      <c r="PS26" s="54">
        <f>+PS20+PS24+PS25</f>
        <v>0</v>
      </c>
      <c r="PT26" s="40">
        <f>+PT20+PT24+PT25</f>
        <v>0</v>
      </c>
      <c r="PU26" s="41">
        <v>0</v>
      </c>
      <c r="PV26" s="54">
        <f t="shared" si="64"/>
        <v>0</v>
      </c>
      <c r="PW26" s="40">
        <f>+PW20+PW24+PW25</f>
        <v>0</v>
      </c>
      <c r="PX26" s="41">
        <v>0</v>
      </c>
      <c r="PY26" s="54">
        <f>+PY20+PY24+PY25</f>
        <v>0</v>
      </c>
      <c r="PZ26" s="40">
        <f>+PZ20+PZ24+PZ25</f>
        <v>0</v>
      </c>
      <c r="QA26" s="41">
        <v>0</v>
      </c>
      <c r="QB26" s="54">
        <f>+QB20+QB24+QB25</f>
        <v>0</v>
      </c>
      <c r="QC26" s="40">
        <f>+QC20+QC24+QC25</f>
        <v>0</v>
      </c>
      <c r="QD26" s="41">
        <v>0</v>
      </c>
      <c r="QE26" s="54">
        <f>+QE20+QE24+QE25</f>
        <v>0</v>
      </c>
      <c r="QF26" s="40">
        <f>+QF20+QF24+QF25</f>
        <v>0</v>
      </c>
      <c r="QG26" s="41">
        <v>0</v>
      </c>
      <c r="QH26" s="54">
        <f>+QH20+QH24+QH25</f>
        <v>0</v>
      </c>
      <c r="QI26" s="40">
        <f>+QI20+QI24+QI25</f>
        <v>0</v>
      </c>
      <c r="QJ26" s="41">
        <v>0</v>
      </c>
      <c r="QK26" s="54">
        <f>+QK20+QK24+QK25</f>
        <v>0</v>
      </c>
      <c r="QL26" s="40">
        <f>+QL20+QL24+QL25</f>
        <v>0</v>
      </c>
      <c r="QM26" s="41">
        <v>0</v>
      </c>
      <c r="QN26" s="54">
        <f>+QN20+QN24+QN25</f>
        <v>0</v>
      </c>
      <c r="QO26" s="40">
        <f>+QO20+QO24+QO25</f>
        <v>0</v>
      </c>
      <c r="QP26" s="41">
        <v>0</v>
      </c>
      <c r="QQ26" s="54">
        <f>+QQ20+QQ24+QQ25</f>
        <v>0</v>
      </c>
      <c r="QR26" s="40">
        <f>+QR20+QR24+QR25</f>
        <v>0</v>
      </c>
      <c r="QS26" s="41">
        <v>0</v>
      </c>
      <c r="QT26" s="54">
        <f>+QT20+QT24+QT25</f>
        <v>0</v>
      </c>
      <c r="QU26" s="40">
        <f>+QU20+QU24+QU25</f>
        <v>0</v>
      </c>
      <c r="QV26" s="41">
        <v>0</v>
      </c>
      <c r="QW26" s="54">
        <f t="shared" si="101"/>
        <v>0</v>
      </c>
      <c r="QX26" s="40">
        <f>+QX20+QX24+QX25</f>
        <v>0</v>
      </c>
      <c r="QY26" s="41">
        <v>0</v>
      </c>
      <c r="QZ26" s="54">
        <f t="shared" si="66"/>
        <v>0</v>
      </c>
      <c r="RA26" s="40">
        <f>+RA20+RA24+RA25</f>
        <v>0</v>
      </c>
      <c r="RB26" s="41">
        <v>0</v>
      </c>
      <c r="RC26" s="54"/>
      <c r="RD26" s="40"/>
      <c r="RE26" s="41"/>
      <c r="RF26" s="54">
        <f>+RF20+RF24+RF25</f>
        <v>0</v>
      </c>
      <c r="RG26" s="40">
        <f>+RG20+RG24+RG25</f>
        <v>0</v>
      </c>
      <c r="RH26" s="41">
        <v>0</v>
      </c>
      <c r="RI26" s="54">
        <f>+RI20+RI24+RI25</f>
        <v>0</v>
      </c>
      <c r="RJ26" s="40">
        <f>+RJ20+RJ24+RJ25</f>
        <v>0</v>
      </c>
      <c r="RK26" s="41">
        <v>0</v>
      </c>
      <c r="RL26" s="54">
        <f>+RL20+RL24+RL25</f>
        <v>0</v>
      </c>
      <c r="RM26" s="40">
        <f>+RM20+RM24+RM25</f>
        <v>0</v>
      </c>
      <c r="RN26" s="41">
        <v>0</v>
      </c>
      <c r="RO26" s="43">
        <f>+RF26+RI26+RL26</f>
        <v>0</v>
      </c>
      <c r="RP26" s="40">
        <f>+RG26+RJ26+RM26</f>
        <v>0</v>
      </c>
      <c r="RQ26" s="41">
        <v>0</v>
      </c>
      <c r="RR26" s="54">
        <f t="shared" si="68"/>
        <v>3267929</v>
      </c>
      <c r="RS26" s="40">
        <f t="shared" ref="RS26:RS32" si="124">+HF26+LY26+NR26+OY26+RA26+RG26</f>
        <v>5067721</v>
      </c>
      <c r="RT26" s="41">
        <f t="shared" si="37"/>
        <v>1.5507439115109294</v>
      </c>
      <c r="RU26" s="54">
        <f>+RU20+RU24+RU25</f>
        <v>-3265793</v>
      </c>
      <c r="RV26" s="40">
        <f>+RV20+RV24+RV25</f>
        <v>-4975161</v>
      </c>
      <c r="RW26" s="41">
        <v>0</v>
      </c>
      <c r="RX26" s="54">
        <f t="shared" ref="RX26:RY32" si="125">RR26+RU26</f>
        <v>2136</v>
      </c>
      <c r="RY26" s="40">
        <f t="shared" si="125"/>
        <v>92560</v>
      </c>
      <c r="RZ26" s="41">
        <f t="shared" si="39"/>
        <v>43.333333333333336</v>
      </c>
      <c r="SA26" s="54">
        <f t="shared" ref="SA26:SB32" si="126">BW26+RX26+CL26</f>
        <v>2136</v>
      </c>
      <c r="SB26" s="40">
        <f t="shared" si="126"/>
        <v>92560</v>
      </c>
      <c r="SC26" s="41">
        <f t="shared" si="69"/>
        <v>43.333333333333336</v>
      </c>
    </row>
    <row r="27" spans="1:498" s="13" customFormat="1" ht="15.75">
      <c r="A27" s="10">
        <v>17</v>
      </c>
      <c r="B27" s="163" t="s">
        <v>8</v>
      </c>
      <c r="C27" s="47"/>
      <c r="D27" s="11"/>
      <c r="E27" s="186"/>
      <c r="F27" s="47"/>
      <c r="G27" s="11"/>
      <c r="H27" s="45"/>
      <c r="I27" s="47"/>
      <c r="J27" s="11"/>
      <c r="K27" s="48"/>
      <c r="L27" s="47"/>
      <c r="M27" s="11"/>
      <c r="N27" s="206"/>
      <c r="O27" s="47"/>
      <c r="P27" s="11"/>
      <c r="Q27" s="206"/>
      <c r="R27" s="47"/>
      <c r="S27" s="11"/>
      <c r="T27" s="206"/>
      <c r="U27" s="47"/>
      <c r="V27" s="11"/>
      <c r="W27" s="206"/>
      <c r="X27" s="47"/>
      <c r="Y27" s="11"/>
      <c r="Z27" s="206"/>
      <c r="AA27" s="47"/>
      <c r="AB27" s="11"/>
      <c r="AC27" s="206"/>
      <c r="AD27" s="47"/>
      <c r="AE27" s="11"/>
      <c r="AF27" s="206"/>
      <c r="AG27" s="47"/>
      <c r="AH27" s="11"/>
      <c r="AI27" s="206"/>
      <c r="AJ27" s="47"/>
      <c r="AK27" s="11"/>
      <c r="AL27" s="206"/>
      <c r="AM27" s="47"/>
      <c r="AN27" s="11"/>
      <c r="AO27" s="206"/>
      <c r="AP27" s="47"/>
      <c r="AQ27" s="11"/>
      <c r="AR27" s="206"/>
      <c r="AS27" s="47"/>
      <c r="AT27" s="11"/>
      <c r="AU27" s="206"/>
      <c r="AV27" s="47"/>
      <c r="AW27" s="11"/>
      <c r="AX27" s="206"/>
      <c r="AY27" s="47"/>
      <c r="AZ27" s="11"/>
      <c r="BA27" s="206"/>
      <c r="BB27" s="47"/>
      <c r="BC27" s="11"/>
      <c r="BD27" s="206"/>
      <c r="BE27" s="47"/>
      <c r="BF27" s="11"/>
      <c r="BG27" s="206"/>
      <c r="BH27" s="47"/>
      <c r="BI27" s="11"/>
      <c r="BJ27" s="206"/>
      <c r="BK27" s="47"/>
      <c r="BL27" s="11"/>
      <c r="BM27" s="206"/>
      <c r="BN27" s="47"/>
      <c r="BO27" s="11"/>
      <c r="BP27" s="206"/>
      <c r="BQ27" s="47"/>
      <c r="BR27" s="11"/>
      <c r="BS27" s="206"/>
      <c r="BT27" s="47"/>
      <c r="BU27" s="11"/>
      <c r="BV27" s="48"/>
      <c r="BW27" s="181"/>
      <c r="BX27" s="12"/>
      <c r="BY27" s="48"/>
      <c r="BZ27" s="47"/>
      <c r="CA27" s="11"/>
      <c r="CB27" s="48"/>
      <c r="CC27" s="47"/>
      <c r="CD27" s="11"/>
      <c r="CE27" s="48"/>
      <c r="CF27" s="47"/>
      <c r="CG27" s="11"/>
      <c r="CH27" s="48"/>
      <c r="CI27" s="47"/>
      <c r="CJ27" s="11"/>
      <c r="CK27" s="48"/>
      <c r="CL27" s="181"/>
      <c r="CM27" s="12"/>
      <c r="CN27" s="48"/>
      <c r="CO27" s="47"/>
      <c r="CP27" s="11"/>
      <c r="CQ27" s="48"/>
      <c r="CR27" s="47"/>
      <c r="CS27" s="11"/>
      <c r="CT27" s="48"/>
      <c r="CU27" s="47"/>
      <c r="CV27" s="11"/>
      <c r="CW27" s="48"/>
      <c r="CX27" s="47"/>
      <c r="CY27" s="11"/>
      <c r="CZ27" s="48"/>
      <c r="DA27" s="47"/>
      <c r="DB27" s="11"/>
      <c r="DC27" s="48"/>
      <c r="DD27" s="47"/>
      <c r="DE27" s="11"/>
      <c r="DF27" s="48"/>
      <c r="DG27" s="47"/>
      <c r="DH27" s="11"/>
      <c r="DI27" s="48"/>
      <c r="DJ27" s="181"/>
      <c r="DK27" s="11"/>
      <c r="DL27" s="48"/>
      <c r="DM27" s="47"/>
      <c r="DN27" s="11"/>
      <c r="DO27" s="48"/>
      <c r="DP27" s="47">
        <v>900000</v>
      </c>
      <c r="DQ27" s="11">
        <v>850000</v>
      </c>
      <c r="DR27" s="48">
        <f t="shared" ref="DR27:DR42" si="127">SUM(DQ27/DP27)</f>
        <v>0.94444444444444442</v>
      </c>
      <c r="DS27" s="47"/>
      <c r="DT27" s="11">
        <v>314</v>
      </c>
      <c r="DU27" s="48"/>
      <c r="DV27" s="47">
        <v>900000</v>
      </c>
      <c r="DW27" s="11">
        <f t="shared" si="80"/>
        <v>850314</v>
      </c>
      <c r="DX27" s="48">
        <f t="shared" si="81"/>
        <v>0.94479333333333337</v>
      </c>
      <c r="DY27" s="47"/>
      <c r="DZ27" s="11"/>
      <c r="EA27" s="48"/>
      <c r="EB27" s="47"/>
      <c r="EC27" s="11"/>
      <c r="ED27" s="48"/>
      <c r="EE27" s="47"/>
      <c r="EF27" s="11"/>
      <c r="EG27" s="48"/>
      <c r="EH27" s="47"/>
      <c r="EI27" s="11"/>
      <c r="EJ27" s="48"/>
      <c r="EK27" s="181"/>
      <c r="EL27" s="12"/>
      <c r="EM27" s="48"/>
      <c r="EN27" s="47"/>
      <c r="EO27" s="11"/>
      <c r="EP27" s="48"/>
      <c r="EQ27" s="47"/>
      <c r="ER27" s="11"/>
      <c r="ES27" s="48"/>
      <c r="ET27" s="47"/>
      <c r="EU27" s="11"/>
      <c r="EV27" s="48"/>
      <c r="EW27" s="47"/>
      <c r="EX27" s="11"/>
      <c r="EY27" s="48"/>
      <c r="EZ27" s="47"/>
      <c r="FA27" s="11"/>
      <c r="FB27" s="48"/>
      <c r="FC27" s="47"/>
      <c r="FD27" s="11"/>
      <c r="FE27" s="48"/>
      <c r="FF27" s="47"/>
      <c r="FG27" s="11"/>
      <c r="FH27" s="48"/>
      <c r="FI27" s="181"/>
      <c r="FJ27" s="12"/>
      <c r="FK27" s="48"/>
      <c r="FL27" s="47">
        <v>44750</v>
      </c>
      <c r="FM27" s="11">
        <v>36150</v>
      </c>
      <c r="FN27" s="48">
        <f t="shared" si="89"/>
        <v>0.80782122905027931</v>
      </c>
      <c r="FO27" s="47"/>
      <c r="FP27" s="11"/>
      <c r="FQ27" s="48"/>
      <c r="FR27" s="47"/>
      <c r="FS27" s="11"/>
      <c r="FT27" s="48"/>
      <c r="FU27" s="47"/>
      <c r="FV27" s="11"/>
      <c r="FW27" s="48"/>
      <c r="FX27" s="47"/>
      <c r="FY27" s="11"/>
      <c r="FZ27" s="48"/>
      <c r="GA27" s="47"/>
      <c r="GB27" s="11"/>
      <c r="GC27" s="48"/>
      <c r="GD27" s="181">
        <f t="shared" ref="GD27:GD30" si="128">+FL27+FO27+FR27+FU27+FX27+GA27</f>
        <v>44750</v>
      </c>
      <c r="GE27" s="12">
        <f t="shared" ref="GE27:GE30" si="129">+FM27+FP27+FS27+FV27+FY27+GB27</f>
        <v>36150</v>
      </c>
      <c r="GF27" s="48">
        <f t="shared" si="24"/>
        <v>0.80782122905027931</v>
      </c>
      <c r="GG27" s="47"/>
      <c r="GH27" s="11"/>
      <c r="GI27" s="48"/>
      <c r="GJ27" s="47"/>
      <c r="GK27" s="11"/>
      <c r="GL27" s="48"/>
      <c r="GM27" s="47"/>
      <c r="GN27" s="11"/>
      <c r="GO27" s="48"/>
      <c r="GP27" s="47"/>
      <c r="GQ27" s="11"/>
      <c r="GR27" s="48"/>
      <c r="GS27" s="181"/>
      <c r="GT27" s="12"/>
      <c r="GU27" s="48"/>
      <c r="GV27" s="47"/>
      <c r="GW27" s="11"/>
      <c r="GX27" s="48"/>
      <c r="GY27" s="47"/>
      <c r="GZ27" s="11"/>
      <c r="HA27" s="48"/>
      <c r="HB27" s="181"/>
      <c r="HC27" s="12"/>
      <c r="HD27" s="48"/>
      <c r="HE27" s="181">
        <f t="shared" si="55"/>
        <v>944750</v>
      </c>
      <c r="HF27" s="11">
        <f t="shared" si="56"/>
        <v>886464</v>
      </c>
      <c r="HG27" s="48">
        <f t="shared" si="29"/>
        <v>0.93830537179147921</v>
      </c>
      <c r="HH27" s="47">
        <v>900</v>
      </c>
      <c r="HI27" s="11">
        <v>1500</v>
      </c>
      <c r="HJ27" s="48">
        <f t="shared" ref="HJ27:HJ42" si="130">SUM(HI27/HH27)</f>
        <v>1.6666666666666667</v>
      </c>
      <c r="HK27" s="47">
        <v>36720</v>
      </c>
      <c r="HL27" s="11">
        <v>39730</v>
      </c>
      <c r="HM27" s="48">
        <f t="shared" si="57"/>
        <v>1.0819716775599129</v>
      </c>
      <c r="HN27" s="47"/>
      <c r="HO27" s="11"/>
      <c r="HP27" s="48"/>
      <c r="HQ27" s="47"/>
      <c r="HR27" s="11"/>
      <c r="HS27" s="48"/>
      <c r="HT27" s="181">
        <f t="shared" ref="HT27" si="131">+HH27+HK27+HN27+HQ27</f>
        <v>37620</v>
      </c>
      <c r="HU27" s="12">
        <f t="shared" ref="HU27" si="132">+HI27+HL27+HO27+HR27</f>
        <v>41230</v>
      </c>
      <c r="HV27" s="48">
        <f t="shared" si="60"/>
        <v>1.095959595959596</v>
      </c>
      <c r="HW27" s="47"/>
      <c r="HX27" s="11"/>
      <c r="HY27" s="48"/>
      <c r="HZ27" s="47"/>
      <c r="IA27" s="11"/>
      <c r="IB27" s="48"/>
      <c r="IC27" s="181"/>
      <c r="ID27" s="12"/>
      <c r="IE27" s="48"/>
      <c r="IF27" s="47"/>
      <c r="IG27" s="11"/>
      <c r="IH27" s="48"/>
      <c r="II27" s="47"/>
      <c r="IJ27" s="11"/>
      <c r="IK27" s="48"/>
      <c r="IL27" s="47"/>
      <c r="IM27" s="11"/>
      <c r="IN27" s="48"/>
      <c r="IO27" s="47"/>
      <c r="IP27" s="11"/>
      <c r="IQ27" s="48"/>
      <c r="IR27" s="181"/>
      <c r="IS27" s="12"/>
      <c r="IT27" s="48"/>
      <c r="IU27" s="47"/>
      <c r="IV27" s="11"/>
      <c r="IW27" s="48"/>
      <c r="IX27" s="47"/>
      <c r="IY27" s="11"/>
      <c r="IZ27" s="48"/>
      <c r="JA27" s="47"/>
      <c r="JB27" s="11"/>
      <c r="JC27" s="48"/>
      <c r="JD27" s="181"/>
      <c r="JE27" s="12"/>
      <c r="JF27" s="48"/>
      <c r="JG27" s="47"/>
      <c r="JH27" s="11"/>
      <c r="JI27" s="48"/>
      <c r="JJ27" s="47"/>
      <c r="JK27" s="11"/>
      <c r="JL27" s="48"/>
      <c r="JM27" s="47"/>
      <c r="JN27" s="11"/>
      <c r="JO27" s="48"/>
      <c r="JP27" s="47"/>
      <c r="JQ27" s="11"/>
      <c r="JR27" s="48"/>
      <c r="JS27" s="181"/>
      <c r="JT27" s="12"/>
      <c r="JU27" s="48"/>
      <c r="JV27" s="47"/>
      <c r="JW27" s="11"/>
      <c r="JX27" s="48"/>
      <c r="JY27" s="47"/>
      <c r="JZ27" s="11"/>
      <c r="KA27" s="48"/>
      <c r="KB27" s="47"/>
      <c r="KC27" s="11"/>
      <c r="KD27" s="48"/>
      <c r="KE27" s="181"/>
      <c r="KF27" s="12"/>
      <c r="KG27" s="48"/>
      <c r="KH27" s="47"/>
      <c r="KI27" s="11"/>
      <c r="KJ27" s="48"/>
      <c r="KK27" s="47"/>
      <c r="KL27" s="11"/>
      <c r="KM27" s="48"/>
      <c r="KN27" s="47"/>
      <c r="KO27" s="11"/>
      <c r="KP27" s="48"/>
      <c r="KQ27" s="47"/>
      <c r="KR27" s="11"/>
      <c r="KS27" s="48"/>
      <c r="KT27" s="47"/>
      <c r="KU27" s="11"/>
      <c r="KV27" s="48"/>
      <c r="KW27" s="47"/>
      <c r="KX27" s="11"/>
      <c r="KY27" s="48"/>
      <c r="KZ27" s="47"/>
      <c r="LA27" s="11"/>
      <c r="LB27" s="48"/>
      <c r="LC27" s="47"/>
      <c r="LD27" s="11"/>
      <c r="LE27" s="48"/>
      <c r="LF27" s="47"/>
      <c r="LG27" s="11"/>
      <c r="LH27" s="48"/>
      <c r="LI27" s="181"/>
      <c r="LJ27" s="12"/>
      <c r="LK27" s="48"/>
      <c r="LL27" s="47"/>
      <c r="LM27" s="11"/>
      <c r="LN27" s="48"/>
      <c r="LO27" s="47"/>
      <c r="LP27" s="11"/>
      <c r="LQ27" s="48"/>
      <c r="LR27" s="181"/>
      <c r="LS27" s="12"/>
      <c r="LT27" s="48"/>
      <c r="LU27" s="47"/>
      <c r="LV27" s="11"/>
      <c r="LW27" s="48"/>
      <c r="LX27" s="181">
        <f t="shared" ref="LX27:LX32" si="133">+HT27+IC27+IR27+JD27+JS27+KE27+LI27+LR27+LU27+RI27</f>
        <v>185261</v>
      </c>
      <c r="LY27" s="12">
        <f t="shared" ref="LY27:LY32" si="134">+HU27+ID27+IS27+JE27+JT27+KF27+LJ27+LS27+LV27</f>
        <v>41230</v>
      </c>
      <c r="LZ27" s="48">
        <f t="shared" si="63"/>
        <v>0.22255088766658929</v>
      </c>
      <c r="MA27" s="47"/>
      <c r="MB27" s="11"/>
      <c r="MC27" s="48"/>
      <c r="MD27" s="47"/>
      <c r="ME27" s="11"/>
      <c r="MF27" s="48"/>
      <c r="MG27" s="47"/>
      <c r="MH27" s="11"/>
      <c r="MI27" s="48"/>
      <c r="MJ27" s="47"/>
      <c r="MK27" s="11"/>
      <c r="ML27" s="48"/>
      <c r="MM27" s="47"/>
      <c r="MN27" s="11"/>
      <c r="MO27" s="48"/>
      <c r="MP27" s="47"/>
      <c r="MQ27" s="11"/>
      <c r="MR27" s="48"/>
      <c r="MS27" s="47"/>
      <c r="MT27" s="11"/>
      <c r="MU27" s="48"/>
      <c r="MV27" s="47"/>
      <c r="MW27" s="11"/>
      <c r="MX27" s="48"/>
      <c r="MY27" s="47"/>
      <c r="MZ27" s="11"/>
      <c r="NA27" s="48"/>
      <c r="NB27" s="47"/>
      <c r="NC27" s="11"/>
      <c r="ND27" s="48"/>
      <c r="NE27" s="47"/>
      <c r="NF27" s="11"/>
      <c r="NG27" s="48"/>
      <c r="NH27" s="47"/>
      <c r="NI27" s="11"/>
      <c r="NJ27" s="48"/>
      <c r="NK27" s="47"/>
      <c r="NL27" s="11"/>
      <c r="NM27" s="48"/>
      <c r="NN27" s="47"/>
      <c r="NO27" s="11"/>
      <c r="NP27" s="48"/>
      <c r="NQ27" s="47"/>
      <c r="NR27" s="11"/>
      <c r="NS27" s="48"/>
      <c r="NT27" s="47"/>
      <c r="NU27" s="11"/>
      <c r="NV27" s="48"/>
      <c r="NW27" s="47"/>
      <c r="NX27" s="11"/>
      <c r="NY27" s="48"/>
      <c r="NZ27" s="47"/>
      <c r="OA27" s="11"/>
      <c r="OB27" s="48"/>
      <c r="OC27" s="47"/>
      <c r="OD27" s="11"/>
      <c r="OE27" s="48"/>
      <c r="OF27" s="47"/>
      <c r="OG27" s="11"/>
      <c r="OH27" s="48"/>
      <c r="OI27" s="47"/>
      <c r="OJ27" s="11"/>
      <c r="OK27" s="48"/>
      <c r="OL27" s="47"/>
      <c r="OM27" s="11"/>
      <c r="ON27" s="48"/>
      <c r="OO27" s="47"/>
      <c r="OP27" s="11"/>
      <c r="OQ27" s="48"/>
      <c r="OR27" s="47"/>
      <c r="OS27" s="11"/>
      <c r="OT27" s="48"/>
      <c r="OU27" s="47"/>
      <c r="OV27" s="11"/>
      <c r="OW27" s="48"/>
      <c r="OX27" s="181"/>
      <c r="OY27" s="12"/>
      <c r="OZ27" s="48"/>
      <c r="PA27" s="47"/>
      <c r="PB27" s="11"/>
      <c r="PC27" s="48"/>
      <c r="PD27" s="47"/>
      <c r="PE27" s="11"/>
      <c r="PF27" s="48"/>
      <c r="PG27" s="47"/>
      <c r="PH27" s="11"/>
      <c r="PI27" s="48"/>
      <c r="PJ27" s="47"/>
      <c r="PK27" s="11"/>
      <c r="PL27" s="48"/>
      <c r="PM27" s="47"/>
      <c r="PN27" s="11"/>
      <c r="PO27" s="48"/>
      <c r="PP27" s="47"/>
      <c r="PQ27" s="11"/>
      <c r="PR27" s="48"/>
      <c r="PS27" s="47"/>
      <c r="PT27" s="11"/>
      <c r="PU27" s="48"/>
      <c r="PV27" s="47"/>
      <c r="PW27" s="11"/>
      <c r="PX27" s="48"/>
      <c r="PY27" s="47"/>
      <c r="PZ27" s="11"/>
      <c r="QA27" s="48"/>
      <c r="QB27" s="47"/>
      <c r="QC27" s="11"/>
      <c r="QD27" s="48"/>
      <c r="QE27" s="47"/>
      <c r="QF27" s="11"/>
      <c r="QG27" s="48"/>
      <c r="QH27" s="47"/>
      <c r="QI27" s="11"/>
      <c r="QJ27" s="48"/>
      <c r="QK27" s="47"/>
      <c r="QL27" s="11"/>
      <c r="QM27" s="48"/>
      <c r="QN27" s="47"/>
      <c r="QO27" s="11"/>
      <c r="QP27" s="48"/>
      <c r="QQ27" s="47"/>
      <c r="QR27" s="11"/>
      <c r="QS27" s="48"/>
      <c r="QT27" s="47"/>
      <c r="QU27" s="11"/>
      <c r="QV27" s="48"/>
      <c r="QW27" s="47"/>
      <c r="QX27" s="11"/>
      <c r="QY27" s="48"/>
      <c r="QZ27" s="181"/>
      <c r="RA27" s="12"/>
      <c r="RB27" s="48"/>
      <c r="RC27" s="47"/>
      <c r="RD27" s="11"/>
      <c r="RE27" s="48"/>
      <c r="RF27" s="47"/>
      <c r="RG27" s="11"/>
      <c r="RH27" s="48"/>
      <c r="RI27" s="47">
        <f>17291+130350</f>
        <v>147641</v>
      </c>
      <c r="RJ27" s="11">
        <v>0</v>
      </c>
      <c r="RK27" s="48">
        <f t="shared" ref="RK27:RK42" si="135">SUM(RJ27/RI27)</f>
        <v>0</v>
      </c>
      <c r="RL27" s="47"/>
      <c r="RM27" s="11"/>
      <c r="RN27" s="48"/>
      <c r="RO27" s="181">
        <f>+RF27+RI27+RL27</f>
        <v>147641</v>
      </c>
      <c r="RP27" s="11">
        <f>+RG27+RJ27+RM27</f>
        <v>0</v>
      </c>
      <c r="RQ27" s="48">
        <f t="shared" si="36"/>
        <v>0</v>
      </c>
      <c r="RR27" s="47">
        <f t="shared" si="68"/>
        <v>1130011</v>
      </c>
      <c r="RS27" s="11">
        <f t="shared" si="124"/>
        <v>927694</v>
      </c>
      <c r="RT27" s="48">
        <f t="shared" si="37"/>
        <v>0.82096014994544297</v>
      </c>
      <c r="RU27" s="47"/>
      <c r="RV27" s="11"/>
      <c r="RW27" s="48"/>
      <c r="RX27" s="47">
        <f t="shared" si="125"/>
        <v>1130011</v>
      </c>
      <c r="RY27" s="11">
        <f t="shared" si="125"/>
        <v>927694</v>
      </c>
      <c r="RZ27" s="48">
        <f t="shared" si="39"/>
        <v>0.82096014994544297</v>
      </c>
      <c r="SA27" s="47">
        <f t="shared" si="126"/>
        <v>1130011</v>
      </c>
      <c r="SB27" s="11">
        <f t="shared" si="126"/>
        <v>927694</v>
      </c>
      <c r="SC27" s="48">
        <f t="shared" si="69"/>
        <v>0.82096014994544297</v>
      </c>
      <c r="SD27" s="219"/>
    </row>
    <row r="28" spans="1:498" s="17" customFormat="1" ht="15.75">
      <c r="A28" s="14">
        <v>18</v>
      </c>
      <c r="B28" s="1" t="s">
        <v>9</v>
      </c>
      <c r="C28" s="51"/>
      <c r="D28" s="15"/>
      <c r="E28" s="187"/>
      <c r="F28" s="51"/>
      <c r="G28" s="15"/>
      <c r="H28" s="49"/>
      <c r="I28" s="51"/>
      <c r="J28" s="15"/>
      <c r="K28" s="52"/>
      <c r="L28" s="51"/>
      <c r="M28" s="15"/>
      <c r="N28" s="207"/>
      <c r="O28" s="51"/>
      <c r="P28" s="15"/>
      <c r="Q28" s="207"/>
      <c r="R28" s="51"/>
      <c r="S28" s="15"/>
      <c r="T28" s="207"/>
      <c r="U28" s="51"/>
      <c r="V28" s="15"/>
      <c r="W28" s="207"/>
      <c r="X28" s="51"/>
      <c r="Y28" s="15"/>
      <c r="Z28" s="207"/>
      <c r="AA28" s="51"/>
      <c r="AB28" s="15"/>
      <c r="AC28" s="207"/>
      <c r="AD28" s="51"/>
      <c r="AE28" s="15"/>
      <c r="AF28" s="207"/>
      <c r="AG28" s="51"/>
      <c r="AH28" s="15"/>
      <c r="AI28" s="207"/>
      <c r="AJ28" s="51"/>
      <c r="AK28" s="15"/>
      <c r="AL28" s="207"/>
      <c r="AM28" s="51"/>
      <c r="AN28" s="15"/>
      <c r="AO28" s="207"/>
      <c r="AP28" s="51"/>
      <c r="AQ28" s="15"/>
      <c r="AR28" s="207"/>
      <c r="AS28" s="51"/>
      <c r="AT28" s="15"/>
      <c r="AU28" s="207"/>
      <c r="AV28" s="51"/>
      <c r="AW28" s="15"/>
      <c r="AX28" s="207"/>
      <c r="AY28" s="51"/>
      <c r="AZ28" s="15"/>
      <c r="BA28" s="207"/>
      <c r="BB28" s="51"/>
      <c r="BC28" s="15"/>
      <c r="BD28" s="207"/>
      <c r="BE28" s="51"/>
      <c r="BF28" s="15"/>
      <c r="BG28" s="207"/>
      <c r="BH28" s="51"/>
      <c r="BI28" s="15"/>
      <c r="BJ28" s="207"/>
      <c r="BK28" s="51"/>
      <c r="BL28" s="15"/>
      <c r="BM28" s="207"/>
      <c r="BN28" s="51"/>
      <c r="BO28" s="15"/>
      <c r="BP28" s="207"/>
      <c r="BQ28" s="51"/>
      <c r="BR28" s="15"/>
      <c r="BS28" s="207"/>
      <c r="BT28" s="51"/>
      <c r="BU28" s="15"/>
      <c r="BV28" s="52"/>
      <c r="BW28" s="91"/>
      <c r="BX28" s="16"/>
      <c r="BY28" s="52"/>
      <c r="BZ28" s="51"/>
      <c r="CA28" s="15"/>
      <c r="CB28" s="52"/>
      <c r="CC28" s="51"/>
      <c r="CD28" s="15"/>
      <c r="CE28" s="52"/>
      <c r="CF28" s="51"/>
      <c r="CG28" s="15"/>
      <c r="CH28" s="52"/>
      <c r="CI28" s="51"/>
      <c r="CJ28" s="15"/>
      <c r="CK28" s="52"/>
      <c r="CL28" s="91"/>
      <c r="CM28" s="16"/>
      <c r="CN28" s="52"/>
      <c r="CO28" s="51"/>
      <c r="CP28" s="15"/>
      <c r="CQ28" s="52"/>
      <c r="CR28" s="51"/>
      <c r="CS28" s="15"/>
      <c r="CT28" s="52"/>
      <c r="CU28" s="51"/>
      <c r="CV28" s="15"/>
      <c r="CW28" s="52"/>
      <c r="CX28" s="51"/>
      <c r="CY28" s="15"/>
      <c r="CZ28" s="52"/>
      <c r="DA28" s="51"/>
      <c r="DB28" s="15"/>
      <c r="DC28" s="52"/>
      <c r="DD28" s="51"/>
      <c r="DE28" s="15"/>
      <c r="DF28" s="52"/>
      <c r="DG28" s="51"/>
      <c r="DH28" s="15"/>
      <c r="DI28" s="52"/>
      <c r="DJ28" s="91"/>
      <c r="DK28" s="15"/>
      <c r="DL28" s="52"/>
      <c r="DM28" s="51"/>
      <c r="DN28" s="15"/>
      <c r="DO28" s="52"/>
      <c r="DP28" s="51"/>
      <c r="DQ28" s="15"/>
      <c r="DR28" s="52"/>
      <c r="DS28" s="51">
        <v>6000</v>
      </c>
      <c r="DT28" s="15"/>
      <c r="DU28" s="52">
        <f t="shared" ref="DU28:DU42" si="136">SUM(DT28/DS28)</f>
        <v>0</v>
      </c>
      <c r="DV28" s="51">
        <v>6000</v>
      </c>
      <c r="DW28" s="15">
        <f t="shared" si="80"/>
        <v>0</v>
      </c>
      <c r="DX28" s="52">
        <f t="shared" si="81"/>
        <v>0</v>
      </c>
      <c r="DY28" s="51"/>
      <c r="DZ28" s="15"/>
      <c r="EA28" s="52"/>
      <c r="EB28" s="51"/>
      <c r="EC28" s="15"/>
      <c r="ED28" s="52"/>
      <c r="EE28" s="51"/>
      <c r="EF28" s="15"/>
      <c r="EG28" s="52"/>
      <c r="EH28" s="51"/>
      <c r="EI28" s="15"/>
      <c r="EJ28" s="52"/>
      <c r="EK28" s="91"/>
      <c r="EL28" s="16"/>
      <c r="EM28" s="52"/>
      <c r="EN28" s="51"/>
      <c r="EO28" s="15"/>
      <c r="EP28" s="52"/>
      <c r="EQ28" s="51"/>
      <c r="ER28" s="15"/>
      <c r="ES28" s="52"/>
      <c r="ET28" s="51"/>
      <c r="EU28" s="15"/>
      <c r="EV28" s="52"/>
      <c r="EW28" s="51"/>
      <c r="EX28" s="15"/>
      <c r="EY28" s="52"/>
      <c r="EZ28" s="51"/>
      <c r="FA28" s="15"/>
      <c r="FB28" s="52"/>
      <c r="FC28" s="51"/>
      <c r="FD28" s="15"/>
      <c r="FE28" s="52"/>
      <c r="FF28" s="51"/>
      <c r="FG28" s="15"/>
      <c r="FH28" s="52"/>
      <c r="FI28" s="91"/>
      <c r="FJ28" s="16"/>
      <c r="FK28" s="52"/>
      <c r="FL28" s="51"/>
      <c r="FM28" s="15"/>
      <c r="FN28" s="52"/>
      <c r="FO28" s="51"/>
      <c r="FP28" s="15"/>
      <c r="FQ28" s="52"/>
      <c r="FR28" s="51"/>
      <c r="FS28" s="15"/>
      <c r="FT28" s="52"/>
      <c r="FU28" s="51"/>
      <c r="FV28" s="15"/>
      <c r="FW28" s="52"/>
      <c r="FX28" s="51"/>
      <c r="FY28" s="15"/>
      <c r="FZ28" s="52"/>
      <c r="GA28" s="51"/>
      <c r="GB28" s="15"/>
      <c r="GC28" s="52"/>
      <c r="GD28" s="91"/>
      <c r="GE28" s="16"/>
      <c r="GF28" s="52"/>
      <c r="GG28" s="51"/>
      <c r="GH28" s="15"/>
      <c r="GI28" s="52"/>
      <c r="GJ28" s="51"/>
      <c r="GK28" s="15"/>
      <c r="GL28" s="52"/>
      <c r="GM28" s="51"/>
      <c r="GN28" s="15"/>
      <c r="GO28" s="52"/>
      <c r="GP28" s="51"/>
      <c r="GQ28" s="15"/>
      <c r="GR28" s="52"/>
      <c r="GS28" s="91"/>
      <c r="GT28" s="16"/>
      <c r="GU28" s="52"/>
      <c r="GV28" s="51"/>
      <c r="GW28" s="15"/>
      <c r="GX28" s="52"/>
      <c r="GY28" s="51"/>
      <c r="GZ28" s="15"/>
      <c r="HA28" s="52"/>
      <c r="HB28" s="91"/>
      <c r="HC28" s="16"/>
      <c r="HD28" s="52"/>
      <c r="HE28" s="91">
        <f t="shared" si="55"/>
        <v>6000</v>
      </c>
      <c r="HF28" s="15">
        <f t="shared" si="56"/>
        <v>0</v>
      </c>
      <c r="HG28" s="52">
        <f t="shared" si="29"/>
        <v>0</v>
      </c>
      <c r="HH28" s="51"/>
      <c r="HI28" s="15"/>
      <c r="HJ28" s="52"/>
      <c r="HK28" s="51"/>
      <c r="HL28" s="15"/>
      <c r="HM28" s="52"/>
      <c r="HN28" s="51"/>
      <c r="HO28" s="15"/>
      <c r="HP28" s="52"/>
      <c r="HQ28" s="51"/>
      <c r="HR28" s="15"/>
      <c r="HS28" s="52"/>
      <c r="HT28" s="91"/>
      <c r="HU28" s="16"/>
      <c r="HV28" s="52"/>
      <c r="HW28" s="51"/>
      <c r="HX28" s="15"/>
      <c r="HY28" s="52"/>
      <c r="HZ28" s="51"/>
      <c r="IA28" s="15"/>
      <c r="IB28" s="52"/>
      <c r="IC28" s="91"/>
      <c r="ID28" s="16"/>
      <c r="IE28" s="52"/>
      <c r="IF28" s="51"/>
      <c r="IG28" s="15"/>
      <c r="IH28" s="52"/>
      <c r="II28" s="51"/>
      <c r="IJ28" s="15"/>
      <c r="IK28" s="52"/>
      <c r="IL28" s="51"/>
      <c r="IM28" s="15"/>
      <c r="IN28" s="52"/>
      <c r="IO28" s="51"/>
      <c r="IP28" s="15"/>
      <c r="IQ28" s="52"/>
      <c r="IR28" s="91"/>
      <c r="IS28" s="16"/>
      <c r="IT28" s="52"/>
      <c r="IU28" s="51"/>
      <c r="IV28" s="15"/>
      <c r="IW28" s="52"/>
      <c r="IX28" s="51"/>
      <c r="IY28" s="15"/>
      <c r="IZ28" s="52"/>
      <c r="JA28" s="51"/>
      <c r="JB28" s="15"/>
      <c r="JC28" s="52"/>
      <c r="JD28" s="91"/>
      <c r="JE28" s="16"/>
      <c r="JF28" s="52"/>
      <c r="JG28" s="51">
        <v>41693</v>
      </c>
      <c r="JH28" s="15">
        <v>40689</v>
      </c>
      <c r="JI28" s="52">
        <f t="shared" ref="JI28:JI42" si="137">SUM(JH28/JG28)</f>
        <v>0.97591921905355816</v>
      </c>
      <c r="JJ28" s="51">
        <v>444511</v>
      </c>
      <c r="JK28" s="15">
        <v>57750</v>
      </c>
      <c r="JL28" s="52">
        <f t="shared" ref="JL28:JL42" si="138">SUM(JK28/JJ28)</f>
        <v>0.12991804477279528</v>
      </c>
      <c r="JM28" s="51">
        <v>6718</v>
      </c>
      <c r="JN28" s="15">
        <v>5250</v>
      </c>
      <c r="JO28" s="52">
        <f t="shared" ref="JO28:JO42" si="139">SUM(JN28/JM28)</f>
        <v>0.78148258410241145</v>
      </c>
      <c r="JP28" s="51"/>
      <c r="JQ28" s="15"/>
      <c r="JR28" s="52"/>
      <c r="JS28" s="91">
        <f t="shared" ref="JS28" si="140">+JG28+JJ28+JM28+JP28</f>
        <v>492922</v>
      </c>
      <c r="JT28" s="16">
        <f t="shared" ref="JT28" si="141">+JH28+JK28+JN28+JQ28</f>
        <v>103689</v>
      </c>
      <c r="JU28" s="52">
        <f t="shared" ref="JU28:JU42" si="142">SUM(JT28/JS28)</f>
        <v>0.21035579665748333</v>
      </c>
      <c r="JV28" s="51"/>
      <c r="JW28" s="15"/>
      <c r="JX28" s="52"/>
      <c r="JY28" s="51"/>
      <c r="JZ28" s="15"/>
      <c r="KA28" s="52"/>
      <c r="KB28" s="51"/>
      <c r="KC28" s="15"/>
      <c r="KD28" s="52"/>
      <c r="KE28" s="91"/>
      <c r="KF28" s="16"/>
      <c r="KG28" s="52"/>
      <c r="KH28" s="51"/>
      <c r="KI28" s="15"/>
      <c r="KJ28" s="52"/>
      <c r="KK28" s="51"/>
      <c r="KL28" s="15"/>
      <c r="KM28" s="52"/>
      <c r="KN28" s="51"/>
      <c r="KO28" s="15"/>
      <c r="KP28" s="52"/>
      <c r="KQ28" s="51"/>
      <c r="KR28" s="15"/>
      <c r="KS28" s="52"/>
      <c r="KT28" s="51"/>
      <c r="KU28" s="15"/>
      <c r="KV28" s="52"/>
      <c r="KW28" s="51"/>
      <c r="KX28" s="15"/>
      <c r="KY28" s="52"/>
      <c r="KZ28" s="51"/>
      <c r="LA28" s="15"/>
      <c r="LB28" s="52"/>
      <c r="LC28" s="51"/>
      <c r="LD28" s="15"/>
      <c r="LE28" s="52"/>
      <c r="LF28" s="51"/>
      <c r="LG28" s="15"/>
      <c r="LH28" s="52"/>
      <c r="LI28" s="91"/>
      <c r="LJ28" s="16"/>
      <c r="LK28" s="52"/>
      <c r="LL28" s="51"/>
      <c r="LM28" s="15"/>
      <c r="LN28" s="52"/>
      <c r="LO28" s="51"/>
      <c r="LP28" s="15"/>
      <c r="LQ28" s="52"/>
      <c r="LR28" s="91"/>
      <c r="LS28" s="16"/>
      <c r="LT28" s="52"/>
      <c r="LU28" s="51"/>
      <c r="LV28" s="15"/>
      <c r="LW28" s="52"/>
      <c r="LX28" s="91">
        <f t="shared" si="133"/>
        <v>492922</v>
      </c>
      <c r="LY28" s="16">
        <f t="shared" si="134"/>
        <v>103689</v>
      </c>
      <c r="LZ28" s="52">
        <f t="shared" si="63"/>
        <v>0.21035579665748333</v>
      </c>
      <c r="MA28" s="51"/>
      <c r="MB28" s="15"/>
      <c r="MC28" s="52"/>
      <c r="MD28" s="51"/>
      <c r="ME28" s="15"/>
      <c r="MF28" s="52"/>
      <c r="MG28" s="51"/>
      <c r="MH28" s="15"/>
      <c r="MI28" s="52"/>
      <c r="MJ28" s="51"/>
      <c r="MK28" s="15"/>
      <c r="ML28" s="52"/>
      <c r="MM28" s="51"/>
      <c r="MN28" s="15"/>
      <c r="MO28" s="52"/>
      <c r="MP28" s="51"/>
      <c r="MQ28" s="15"/>
      <c r="MR28" s="52"/>
      <c r="MS28" s="51"/>
      <c r="MT28" s="15"/>
      <c r="MU28" s="52"/>
      <c r="MV28" s="51"/>
      <c r="MW28" s="15"/>
      <c r="MX28" s="52"/>
      <c r="MY28" s="51"/>
      <c r="MZ28" s="15"/>
      <c r="NA28" s="52"/>
      <c r="NB28" s="51"/>
      <c r="NC28" s="15"/>
      <c r="ND28" s="52"/>
      <c r="NE28" s="51"/>
      <c r="NF28" s="15"/>
      <c r="NG28" s="52"/>
      <c r="NH28" s="51"/>
      <c r="NI28" s="15"/>
      <c r="NJ28" s="52"/>
      <c r="NK28" s="51"/>
      <c r="NL28" s="15"/>
      <c r="NM28" s="52"/>
      <c r="NN28" s="51"/>
      <c r="NO28" s="15"/>
      <c r="NP28" s="52"/>
      <c r="NQ28" s="51"/>
      <c r="NR28" s="15"/>
      <c r="NS28" s="52"/>
      <c r="NT28" s="51"/>
      <c r="NU28" s="15"/>
      <c r="NV28" s="52"/>
      <c r="NW28" s="51"/>
      <c r="NX28" s="15"/>
      <c r="NY28" s="52"/>
      <c r="NZ28" s="51"/>
      <c r="OA28" s="15"/>
      <c r="OB28" s="52"/>
      <c r="OC28" s="51"/>
      <c r="OD28" s="15"/>
      <c r="OE28" s="52"/>
      <c r="OF28" s="51"/>
      <c r="OG28" s="15"/>
      <c r="OH28" s="52"/>
      <c r="OI28" s="51"/>
      <c r="OJ28" s="15"/>
      <c r="OK28" s="52"/>
      <c r="OL28" s="51"/>
      <c r="OM28" s="15"/>
      <c r="ON28" s="52"/>
      <c r="OO28" s="51"/>
      <c r="OP28" s="15"/>
      <c r="OQ28" s="52"/>
      <c r="OR28" s="51"/>
      <c r="OS28" s="15"/>
      <c r="OT28" s="52"/>
      <c r="OU28" s="51"/>
      <c r="OV28" s="15"/>
      <c r="OW28" s="52"/>
      <c r="OX28" s="91"/>
      <c r="OY28" s="16"/>
      <c r="OZ28" s="52"/>
      <c r="PA28" s="51">
        <v>14798</v>
      </c>
      <c r="PB28" s="15"/>
      <c r="PC28" s="52">
        <f t="shared" si="99"/>
        <v>0</v>
      </c>
      <c r="PD28" s="51"/>
      <c r="PE28" s="15"/>
      <c r="PF28" s="52"/>
      <c r="PG28" s="51"/>
      <c r="PH28" s="15"/>
      <c r="PI28" s="52"/>
      <c r="PJ28" s="51"/>
      <c r="PK28" s="15"/>
      <c r="PL28" s="52"/>
      <c r="PM28" s="51"/>
      <c r="PN28" s="15"/>
      <c r="PO28" s="52"/>
      <c r="PP28" s="51"/>
      <c r="PQ28" s="15"/>
      <c r="PR28" s="52"/>
      <c r="PS28" s="51"/>
      <c r="PT28" s="15"/>
      <c r="PU28" s="52"/>
      <c r="PV28" s="51">
        <f t="shared" si="64"/>
        <v>14798</v>
      </c>
      <c r="PW28" s="15">
        <f t="shared" si="65"/>
        <v>0</v>
      </c>
      <c r="PX28" s="52">
        <f t="shared" si="31"/>
        <v>0</v>
      </c>
      <c r="PY28" s="51"/>
      <c r="PZ28" s="15"/>
      <c r="QA28" s="52"/>
      <c r="QB28" s="51"/>
      <c r="QC28" s="15"/>
      <c r="QD28" s="52"/>
      <c r="QE28" s="51"/>
      <c r="QF28" s="15"/>
      <c r="QG28" s="52"/>
      <c r="QH28" s="51"/>
      <c r="QI28" s="15"/>
      <c r="QJ28" s="52"/>
      <c r="QK28" s="51"/>
      <c r="QL28" s="15"/>
      <c r="QM28" s="52"/>
      <c r="QN28" s="51"/>
      <c r="QO28" s="15"/>
      <c r="QP28" s="52"/>
      <c r="QQ28" s="51"/>
      <c r="QR28" s="15"/>
      <c r="QS28" s="52"/>
      <c r="QT28" s="51"/>
      <c r="QU28" s="15"/>
      <c r="QV28" s="52"/>
      <c r="QW28" s="51"/>
      <c r="QX28" s="15"/>
      <c r="QY28" s="52"/>
      <c r="QZ28" s="91">
        <f t="shared" si="66"/>
        <v>14798</v>
      </c>
      <c r="RA28" s="16">
        <f t="shared" ref="RA28:RA32" si="143">+PW28+QX28</f>
        <v>0</v>
      </c>
      <c r="RB28" s="52">
        <f t="shared" si="34"/>
        <v>0</v>
      </c>
      <c r="RC28" s="51"/>
      <c r="RD28" s="15"/>
      <c r="RE28" s="52"/>
      <c r="RF28" s="51"/>
      <c r="RG28" s="15"/>
      <c r="RH28" s="52"/>
      <c r="RI28" s="51"/>
      <c r="RJ28" s="15"/>
      <c r="RK28" s="52"/>
      <c r="RL28" s="51"/>
      <c r="RM28" s="15"/>
      <c r="RN28" s="52"/>
      <c r="RO28" s="91"/>
      <c r="RP28" s="15"/>
      <c r="RQ28" s="52"/>
      <c r="RR28" s="51">
        <f t="shared" si="68"/>
        <v>513720</v>
      </c>
      <c r="RS28" s="15">
        <f t="shared" si="124"/>
        <v>103689</v>
      </c>
      <c r="RT28" s="52">
        <f t="shared" si="37"/>
        <v>0.2018395234758234</v>
      </c>
      <c r="RU28" s="51"/>
      <c r="RV28" s="15"/>
      <c r="RW28" s="52"/>
      <c r="RX28" s="51">
        <f t="shared" si="125"/>
        <v>513720</v>
      </c>
      <c r="RY28" s="15">
        <f t="shared" si="125"/>
        <v>103689</v>
      </c>
      <c r="RZ28" s="52">
        <f t="shared" si="39"/>
        <v>0.2018395234758234</v>
      </c>
      <c r="SA28" s="51">
        <f t="shared" si="126"/>
        <v>513720</v>
      </c>
      <c r="SB28" s="15">
        <f t="shared" si="126"/>
        <v>103689</v>
      </c>
      <c r="SC28" s="52">
        <f t="shared" si="69"/>
        <v>0.2018395234758234</v>
      </c>
      <c r="SD28" s="220"/>
    </row>
    <row r="29" spans="1:498" s="17" customFormat="1" ht="15.75">
      <c r="A29" s="14">
        <v>19</v>
      </c>
      <c r="B29" s="1" t="s">
        <v>27</v>
      </c>
      <c r="C29" s="51"/>
      <c r="D29" s="15"/>
      <c r="E29" s="187"/>
      <c r="F29" s="51"/>
      <c r="G29" s="15"/>
      <c r="H29" s="49"/>
      <c r="I29" s="51"/>
      <c r="J29" s="15"/>
      <c r="K29" s="52"/>
      <c r="L29" s="51"/>
      <c r="M29" s="15"/>
      <c r="N29" s="207"/>
      <c r="O29" s="51"/>
      <c r="P29" s="15"/>
      <c r="Q29" s="207"/>
      <c r="R29" s="51"/>
      <c r="S29" s="15"/>
      <c r="T29" s="207"/>
      <c r="U29" s="51"/>
      <c r="V29" s="15"/>
      <c r="W29" s="207"/>
      <c r="X29" s="51"/>
      <c r="Y29" s="15"/>
      <c r="Z29" s="207"/>
      <c r="AA29" s="51"/>
      <c r="AB29" s="15"/>
      <c r="AC29" s="207"/>
      <c r="AD29" s="51"/>
      <c r="AE29" s="15"/>
      <c r="AF29" s="207"/>
      <c r="AG29" s="51"/>
      <c r="AH29" s="15"/>
      <c r="AI29" s="207"/>
      <c r="AJ29" s="51"/>
      <c r="AK29" s="15"/>
      <c r="AL29" s="207"/>
      <c r="AM29" s="51"/>
      <c r="AN29" s="15"/>
      <c r="AO29" s="207"/>
      <c r="AP29" s="51"/>
      <c r="AQ29" s="15"/>
      <c r="AR29" s="207"/>
      <c r="AS29" s="51"/>
      <c r="AT29" s="15"/>
      <c r="AU29" s="207"/>
      <c r="AV29" s="51"/>
      <c r="AW29" s="15"/>
      <c r="AX29" s="207"/>
      <c r="AY29" s="51"/>
      <c r="AZ29" s="15"/>
      <c r="BA29" s="207"/>
      <c r="BB29" s="51"/>
      <c r="BC29" s="15"/>
      <c r="BD29" s="207"/>
      <c r="BE29" s="51"/>
      <c r="BF29" s="15"/>
      <c r="BG29" s="207"/>
      <c r="BH29" s="51"/>
      <c r="BI29" s="15"/>
      <c r="BJ29" s="207"/>
      <c r="BK29" s="51"/>
      <c r="BL29" s="15"/>
      <c r="BM29" s="207"/>
      <c r="BN29" s="51"/>
      <c r="BO29" s="15"/>
      <c r="BP29" s="207"/>
      <c r="BQ29" s="51"/>
      <c r="BR29" s="15"/>
      <c r="BS29" s="207"/>
      <c r="BT29" s="51"/>
      <c r="BU29" s="15"/>
      <c r="BV29" s="52"/>
      <c r="BW29" s="91"/>
      <c r="BX29" s="16"/>
      <c r="BY29" s="52"/>
      <c r="BZ29" s="51"/>
      <c r="CA29" s="15"/>
      <c r="CB29" s="52"/>
      <c r="CC29" s="51"/>
      <c r="CD29" s="15"/>
      <c r="CE29" s="52"/>
      <c r="CF29" s="51"/>
      <c r="CG29" s="15"/>
      <c r="CH29" s="52"/>
      <c r="CI29" s="51"/>
      <c r="CJ29" s="15"/>
      <c r="CK29" s="52"/>
      <c r="CL29" s="91"/>
      <c r="CM29" s="16"/>
      <c r="CN29" s="52"/>
      <c r="CO29" s="51"/>
      <c r="CP29" s="15"/>
      <c r="CQ29" s="52"/>
      <c r="CR29" s="51"/>
      <c r="CS29" s="15"/>
      <c r="CT29" s="52"/>
      <c r="CU29" s="51"/>
      <c r="CV29" s="15"/>
      <c r="CW29" s="52"/>
      <c r="CX29" s="51"/>
      <c r="CY29" s="15"/>
      <c r="CZ29" s="52"/>
      <c r="DA29" s="51"/>
      <c r="DB29" s="15"/>
      <c r="DC29" s="52"/>
      <c r="DD29" s="51"/>
      <c r="DE29" s="15"/>
      <c r="DF29" s="52"/>
      <c r="DG29" s="51"/>
      <c r="DH29" s="15"/>
      <c r="DI29" s="52"/>
      <c r="DJ29" s="91"/>
      <c r="DK29" s="15"/>
      <c r="DL29" s="52"/>
      <c r="DM29" s="51"/>
      <c r="DN29" s="15"/>
      <c r="DO29" s="52"/>
      <c r="DP29" s="51"/>
      <c r="DQ29" s="15"/>
      <c r="DR29" s="52"/>
      <c r="DS29" s="51"/>
      <c r="DT29" s="15"/>
      <c r="DU29" s="52"/>
      <c r="DV29" s="51"/>
      <c r="DW29" s="15"/>
      <c r="DX29" s="52"/>
      <c r="DY29" s="51"/>
      <c r="DZ29" s="15"/>
      <c r="EA29" s="52"/>
      <c r="EB29" s="51"/>
      <c r="EC29" s="15"/>
      <c r="ED29" s="52"/>
      <c r="EE29" s="51"/>
      <c r="EF29" s="15"/>
      <c r="EG29" s="52"/>
      <c r="EH29" s="51"/>
      <c r="EI29" s="15"/>
      <c r="EJ29" s="52"/>
      <c r="EK29" s="91"/>
      <c r="EL29" s="16"/>
      <c r="EM29" s="52"/>
      <c r="EN29" s="51">
        <v>124500</v>
      </c>
      <c r="EO29" s="15">
        <v>117500</v>
      </c>
      <c r="EP29" s="52">
        <f t="shared" ref="EP29:EP42" si="144">SUM(EO29/EN29)</f>
        <v>0.94377510040160639</v>
      </c>
      <c r="EQ29" s="51">
        <v>5500</v>
      </c>
      <c r="ER29" s="15">
        <v>5500</v>
      </c>
      <c r="ES29" s="52">
        <f t="shared" ref="ES29:ES42" si="145">SUM(ER29/EQ29)</f>
        <v>1</v>
      </c>
      <c r="ET29" s="51">
        <v>26000</v>
      </c>
      <c r="EU29" s="15">
        <v>34000</v>
      </c>
      <c r="EV29" s="52">
        <f t="shared" ref="EV29:EV42" si="146">SUM(EU29/ET29)</f>
        <v>1.3076923076923077</v>
      </c>
      <c r="EW29" s="51">
        <v>121500</v>
      </c>
      <c r="EX29" s="15">
        <v>112000</v>
      </c>
      <c r="EY29" s="52">
        <f t="shared" si="88"/>
        <v>0.92181069958847739</v>
      </c>
      <c r="EZ29" s="51">
        <v>9000</v>
      </c>
      <c r="FA29" s="15">
        <v>9000</v>
      </c>
      <c r="FB29" s="52">
        <f t="shared" ref="FB29:FB42" si="147">SUM(FA29/EZ29)</f>
        <v>1</v>
      </c>
      <c r="FC29" s="51"/>
      <c r="FD29" s="15"/>
      <c r="FE29" s="52"/>
      <c r="FF29" s="51"/>
      <c r="FG29" s="15"/>
      <c r="FH29" s="52"/>
      <c r="FI29" s="91">
        <f t="shared" ref="FI29" si="148">+EN29+EQ29+ET29+EW29+EZ29+FC29+FF29</f>
        <v>286500</v>
      </c>
      <c r="FJ29" s="16">
        <f t="shared" ref="FJ29" si="149">+EO29+ER29+EU29+EX29+FA29+FD29+FG29</f>
        <v>278000</v>
      </c>
      <c r="FK29" s="52">
        <f t="shared" si="50"/>
        <v>0.9703315881326352</v>
      </c>
      <c r="FL29" s="51"/>
      <c r="FM29" s="15"/>
      <c r="FN29" s="52"/>
      <c r="FO29" s="51"/>
      <c r="FP29" s="15"/>
      <c r="FQ29" s="52"/>
      <c r="FR29" s="51"/>
      <c r="FS29" s="15"/>
      <c r="FT29" s="52"/>
      <c r="FU29" s="51"/>
      <c r="FV29" s="15"/>
      <c r="FW29" s="52"/>
      <c r="FX29" s="51"/>
      <c r="FY29" s="15"/>
      <c r="FZ29" s="52"/>
      <c r="GA29" s="51"/>
      <c r="GB29" s="15"/>
      <c r="GC29" s="52"/>
      <c r="GD29" s="91"/>
      <c r="GE29" s="16"/>
      <c r="GF29" s="52"/>
      <c r="GG29" s="51"/>
      <c r="GH29" s="15"/>
      <c r="GI29" s="52"/>
      <c r="GJ29" s="51"/>
      <c r="GK29" s="15"/>
      <c r="GL29" s="52"/>
      <c r="GM29" s="51"/>
      <c r="GN29" s="15"/>
      <c r="GO29" s="52"/>
      <c r="GP29" s="51"/>
      <c r="GQ29" s="15"/>
      <c r="GR29" s="52"/>
      <c r="GS29" s="91"/>
      <c r="GT29" s="16"/>
      <c r="GU29" s="52"/>
      <c r="GV29" s="51"/>
      <c r="GW29" s="15"/>
      <c r="GX29" s="52"/>
      <c r="GY29" s="51"/>
      <c r="GZ29" s="15"/>
      <c r="HA29" s="52"/>
      <c r="HB29" s="91"/>
      <c r="HC29" s="16"/>
      <c r="HD29" s="52"/>
      <c r="HE29" s="91">
        <f t="shared" si="55"/>
        <v>286500</v>
      </c>
      <c r="HF29" s="15">
        <f t="shared" si="56"/>
        <v>278000</v>
      </c>
      <c r="HG29" s="52">
        <f t="shared" si="29"/>
        <v>0.9703315881326352</v>
      </c>
      <c r="HH29" s="51"/>
      <c r="HI29" s="15"/>
      <c r="HJ29" s="52"/>
      <c r="HK29" s="51"/>
      <c r="HL29" s="15"/>
      <c r="HM29" s="52"/>
      <c r="HN29" s="51"/>
      <c r="HO29" s="15"/>
      <c r="HP29" s="52"/>
      <c r="HQ29" s="51"/>
      <c r="HR29" s="15"/>
      <c r="HS29" s="52"/>
      <c r="HT29" s="91"/>
      <c r="HU29" s="16"/>
      <c r="HV29" s="52"/>
      <c r="HW29" s="51"/>
      <c r="HX29" s="15"/>
      <c r="HY29" s="52"/>
      <c r="HZ29" s="51"/>
      <c r="IA29" s="15"/>
      <c r="IB29" s="52"/>
      <c r="IC29" s="91"/>
      <c r="ID29" s="16"/>
      <c r="IE29" s="52"/>
      <c r="IF29" s="51"/>
      <c r="IG29" s="15"/>
      <c r="IH29" s="52"/>
      <c r="II29" s="51"/>
      <c r="IJ29" s="15"/>
      <c r="IK29" s="52"/>
      <c r="IL29" s="51"/>
      <c r="IM29" s="15"/>
      <c r="IN29" s="52"/>
      <c r="IO29" s="51"/>
      <c r="IP29" s="15"/>
      <c r="IQ29" s="52"/>
      <c r="IR29" s="91"/>
      <c r="IS29" s="16"/>
      <c r="IT29" s="52"/>
      <c r="IU29" s="51"/>
      <c r="IV29" s="15"/>
      <c r="IW29" s="52"/>
      <c r="IX29" s="51"/>
      <c r="IY29" s="15"/>
      <c r="IZ29" s="52"/>
      <c r="JA29" s="51"/>
      <c r="JB29" s="15"/>
      <c r="JC29" s="52"/>
      <c r="JD29" s="91"/>
      <c r="JE29" s="16"/>
      <c r="JF29" s="52"/>
      <c r="JG29" s="51"/>
      <c r="JH29" s="15"/>
      <c r="JI29" s="52"/>
      <c r="JJ29" s="51"/>
      <c r="JK29" s="15"/>
      <c r="JL29" s="52"/>
      <c r="JM29" s="51"/>
      <c r="JN29" s="15"/>
      <c r="JO29" s="52"/>
      <c r="JP29" s="51"/>
      <c r="JQ29" s="15"/>
      <c r="JR29" s="52"/>
      <c r="JS29" s="91"/>
      <c r="JT29" s="16"/>
      <c r="JU29" s="52"/>
      <c r="JV29" s="51"/>
      <c r="JW29" s="15"/>
      <c r="JX29" s="52"/>
      <c r="JY29" s="51"/>
      <c r="JZ29" s="15"/>
      <c r="KA29" s="52"/>
      <c r="KB29" s="51"/>
      <c r="KC29" s="15"/>
      <c r="KD29" s="52"/>
      <c r="KE29" s="91"/>
      <c r="KF29" s="16"/>
      <c r="KG29" s="52"/>
      <c r="KH29" s="51"/>
      <c r="KI29" s="15"/>
      <c r="KJ29" s="52"/>
      <c r="KK29" s="51"/>
      <c r="KL29" s="15"/>
      <c r="KM29" s="52"/>
      <c r="KN29" s="51"/>
      <c r="KO29" s="15"/>
      <c r="KP29" s="52"/>
      <c r="KQ29" s="51"/>
      <c r="KR29" s="15"/>
      <c r="KS29" s="52"/>
      <c r="KT29" s="51"/>
      <c r="KU29" s="15"/>
      <c r="KV29" s="52"/>
      <c r="KW29" s="51"/>
      <c r="KX29" s="15"/>
      <c r="KY29" s="52"/>
      <c r="KZ29" s="51"/>
      <c r="LA29" s="15"/>
      <c r="LB29" s="52"/>
      <c r="LC29" s="51"/>
      <c r="LD29" s="15"/>
      <c r="LE29" s="52"/>
      <c r="LF29" s="51"/>
      <c r="LG29" s="15"/>
      <c r="LH29" s="52"/>
      <c r="LI29" s="91"/>
      <c r="LJ29" s="16"/>
      <c r="LK29" s="52"/>
      <c r="LL29" s="51"/>
      <c r="LM29" s="15"/>
      <c r="LN29" s="52"/>
      <c r="LO29" s="51"/>
      <c r="LP29" s="15"/>
      <c r="LQ29" s="52"/>
      <c r="LR29" s="91"/>
      <c r="LS29" s="16"/>
      <c r="LT29" s="52"/>
      <c r="LU29" s="51"/>
      <c r="LV29" s="15"/>
      <c r="LW29" s="52"/>
      <c r="LX29" s="91"/>
      <c r="LY29" s="16"/>
      <c r="LZ29" s="52"/>
      <c r="MA29" s="51"/>
      <c r="MB29" s="15"/>
      <c r="MC29" s="52"/>
      <c r="MD29" s="51"/>
      <c r="ME29" s="15"/>
      <c r="MF29" s="52"/>
      <c r="MG29" s="51"/>
      <c r="MH29" s="15"/>
      <c r="MI29" s="52"/>
      <c r="MJ29" s="51"/>
      <c r="MK29" s="15"/>
      <c r="ML29" s="52"/>
      <c r="MM29" s="51"/>
      <c r="MN29" s="15"/>
      <c r="MO29" s="52"/>
      <c r="MP29" s="51"/>
      <c r="MQ29" s="15"/>
      <c r="MR29" s="52"/>
      <c r="MS29" s="51"/>
      <c r="MT29" s="15"/>
      <c r="MU29" s="52"/>
      <c r="MV29" s="51"/>
      <c r="MW29" s="15"/>
      <c r="MX29" s="52"/>
      <c r="MY29" s="51"/>
      <c r="MZ29" s="15"/>
      <c r="NA29" s="52"/>
      <c r="NB29" s="51"/>
      <c r="NC29" s="15"/>
      <c r="ND29" s="52"/>
      <c r="NE29" s="51"/>
      <c r="NF29" s="15"/>
      <c r="NG29" s="52"/>
      <c r="NH29" s="51"/>
      <c r="NI29" s="15"/>
      <c r="NJ29" s="52"/>
      <c r="NK29" s="51"/>
      <c r="NL29" s="15"/>
      <c r="NM29" s="52"/>
      <c r="NN29" s="51"/>
      <c r="NO29" s="15"/>
      <c r="NP29" s="52"/>
      <c r="NQ29" s="51"/>
      <c r="NR29" s="15"/>
      <c r="NS29" s="52"/>
      <c r="NT29" s="51"/>
      <c r="NU29" s="15"/>
      <c r="NV29" s="52"/>
      <c r="NW29" s="51"/>
      <c r="NX29" s="15"/>
      <c r="NY29" s="52"/>
      <c r="NZ29" s="51"/>
      <c r="OA29" s="15"/>
      <c r="OB29" s="52"/>
      <c r="OC29" s="51"/>
      <c r="OD29" s="15"/>
      <c r="OE29" s="52"/>
      <c r="OF29" s="51"/>
      <c r="OG29" s="15"/>
      <c r="OH29" s="52"/>
      <c r="OI29" s="51"/>
      <c r="OJ29" s="15"/>
      <c r="OK29" s="52"/>
      <c r="OL29" s="51"/>
      <c r="OM29" s="15"/>
      <c r="ON29" s="52"/>
      <c r="OO29" s="51"/>
      <c r="OP29" s="15"/>
      <c r="OQ29" s="52"/>
      <c r="OR29" s="51"/>
      <c r="OS29" s="15"/>
      <c r="OT29" s="52"/>
      <c r="OU29" s="51"/>
      <c r="OV29" s="15"/>
      <c r="OW29" s="52"/>
      <c r="OX29" s="91"/>
      <c r="OY29" s="16"/>
      <c r="OZ29" s="52"/>
      <c r="PA29" s="51"/>
      <c r="PB29" s="15"/>
      <c r="PC29" s="52"/>
      <c r="PD29" s="51"/>
      <c r="PE29" s="15"/>
      <c r="PF29" s="52"/>
      <c r="PG29" s="51"/>
      <c r="PH29" s="15"/>
      <c r="PI29" s="52"/>
      <c r="PJ29" s="51"/>
      <c r="PK29" s="15"/>
      <c r="PL29" s="52"/>
      <c r="PM29" s="51"/>
      <c r="PN29" s="15"/>
      <c r="PO29" s="52"/>
      <c r="PP29" s="51"/>
      <c r="PQ29" s="15"/>
      <c r="PR29" s="52"/>
      <c r="PS29" s="51"/>
      <c r="PT29" s="15"/>
      <c r="PU29" s="52"/>
      <c r="PV29" s="51"/>
      <c r="PW29" s="15"/>
      <c r="PX29" s="52"/>
      <c r="PY29" s="51"/>
      <c r="PZ29" s="15"/>
      <c r="QA29" s="52"/>
      <c r="QB29" s="51"/>
      <c r="QC29" s="15"/>
      <c r="QD29" s="52"/>
      <c r="QE29" s="51"/>
      <c r="QF29" s="15"/>
      <c r="QG29" s="52"/>
      <c r="QH29" s="51"/>
      <c r="QI29" s="15"/>
      <c r="QJ29" s="52"/>
      <c r="QK29" s="51"/>
      <c r="QL29" s="15"/>
      <c r="QM29" s="52"/>
      <c r="QN29" s="51"/>
      <c r="QO29" s="15"/>
      <c r="QP29" s="52"/>
      <c r="QQ29" s="51"/>
      <c r="QR29" s="15"/>
      <c r="QS29" s="52"/>
      <c r="QT29" s="51"/>
      <c r="QU29" s="15"/>
      <c r="QV29" s="52"/>
      <c r="QW29" s="51"/>
      <c r="QX29" s="15"/>
      <c r="QY29" s="52"/>
      <c r="QZ29" s="91"/>
      <c r="RA29" s="16"/>
      <c r="RB29" s="52"/>
      <c r="RC29" s="51"/>
      <c r="RD29" s="15"/>
      <c r="RE29" s="52"/>
      <c r="RF29" s="51"/>
      <c r="RG29" s="15"/>
      <c r="RH29" s="52"/>
      <c r="RI29" s="51"/>
      <c r="RJ29" s="15"/>
      <c r="RK29" s="52"/>
      <c r="RL29" s="51"/>
      <c r="RM29" s="15"/>
      <c r="RN29" s="52"/>
      <c r="RO29" s="91"/>
      <c r="RP29" s="15"/>
      <c r="RQ29" s="52"/>
      <c r="RR29" s="51">
        <f t="shared" si="68"/>
        <v>286500</v>
      </c>
      <c r="RS29" s="15">
        <f t="shared" si="124"/>
        <v>278000</v>
      </c>
      <c r="RT29" s="52">
        <f t="shared" si="37"/>
        <v>0.9703315881326352</v>
      </c>
      <c r="RU29" s="51"/>
      <c r="RV29" s="15"/>
      <c r="RW29" s="52"/>
      <c r="RX29" s="51">
        <f t="shared" si="125"/>
        <v>286500</v>
      </c>
      <c r="RY29" s="15">
        <f t="shared" si="125"/>
        <v>278000</v>
      </c>
      <c r="RZ29" s="52">
        <f t="shared" si="39"/>
        <v>0.9703315881326352</v>
      </c>
      <c r="SA29" s="51">
        <f t="shared" si="126"/>
        <v>286500</v>
      </c>
      <c r="SB29" s="15">
        <f t="shared" si="126"/>
        <v>278000</v>
      </c>
      <c r="SC29" s="52">
        <f t="shared" si="69"/>
        <v>0.9703315881326352</v>
      </c>
      <c r="SD29" s="220"/>
    </row>
    <row r="30" spans="1:498" s="17" customFormat="1" ht="15.75">
      <c r="A30" s="14">
        <v>20</v>
      </c>
      <c r="B30" s="1" t="s">
        <v>10</v>
      </c>
      <c r="C30" s="51"/>
      <c r="D30" s="15"/>
      <c r="E30" s="187"/>
      <c r="F30" s="51"/>
      <c r="G30" s="15"/>
      <c r="H30" s="49"/>
      <c r="I30" s="51"/>
      <c r="J30" s="15"/>
      <c r="K30" s="52"/>
      <c r="L30" s="51">
        <v>1800</v>
      </c>
      <c r="M30" s="15">
        <v>0</v>
      </c>
      <c r="N30" s="207">
        <f>SUM(M30/L30)</f>
        <v>0</v>
      </c>
      <c r="O30" s="51">
        <v>1800</v>
      </c>
      <c r="P30" s="15">
        <v>0</v>
      </c>
      <c r="Q30" s="207">
        <f>SUM(P30/O30)</f>
        <v>0</v>
      </c>
      <c r="R30" s="51">
        <v>1800</v>
      </c>
      <c r="S30" s="15">
        <v>0</v>
      </c>
      <c r="T30" s="207">
        <v>0</v>
      </c>
      <c r="U30" s="51">
        <f>L30+O30+R30</f>
        <v>5400</v>
      </c>
      <c r="V30" s="15">
        <f>M30+P30+S30</f>
        <v>0</v>
      </c>
      <c r="W30" s="207">
        <f>V30/U30</f>
        <v>0</v>
      </c>
      <c r="X30" s="51"/>
      <c r="Y30" s="15"/>
      <c r="Z30" s="207"/>
      <c r="AA30" s="51"/>
      <c r="AB30" s="15"/>
      <c r="AC30" s="207"/>
      <c r="AD30" s="51"/>
      <c r="AE30" s="15"/>
      <c r="AF30" s="207"/>
      <c r="AG30" s="91"/>
      <c r="AH30" s="15"/>
      <c r="AI30" s="207"/>
      <c r="AJ30" s="51"/>
      <c r="AK30" s="15"/>
      <c r="AL30" s="207"/>
      <c r="AM30" s="51"/>
      <c r="AN30" s="15"/>
      <c r="AO30" s="207"/>
      <c r="AP30" s="51"/>
      <c r="AQ30" s="15"/>
      <c r="AR30" s="207"/>
      <c r="AS30" s="51"/>
      <c r="AT30" s="15"/>
      <c r="AU30" s="207"/>
      <c r="AV30" s="51"/>
      <c r="AW30" s="15"/>
      <c r="AX30" s="207"/>
      <c r="AY30" s="51">
        <v>1549</v>
      </c>
      <c r="AZ30" s="15">
        <v>0</v>
      </c>
      <c r="BA30" s="207">
        <v>0</v>
      </c>
      <c r="BB30" s="51"/>
      <c r="BC30" s="15"/>
      <c r="BD30" s="207"/>
      <c r="BE30" s="51">
        <f>U30+AS30+AV30+AY30+BB30</f>
        <v>6949</v>
      </c>
      <c r="BF30" s="15">
        <f>V30+AT30+AW30+AZ30+BC30</f>
        <v>0</v>
      </c>
      <c r="BG30" s="207">
        <v>0</v>
      </c>
      <c r="BH30" s="51"/>
      <c r="BI30" s="15"/>
      <c r="BJ30" s="207"/>
      <c r="BK30" s="51"/>
      <c r="BL30" s="15"/>
      <c r="BM30" s="207"/>
      <c r="BN30" s="51"/>
      <c r="BO30" s="15"/>
      <c r="BP30" s="207"/>
      <c r="BQ30" s="51">
        <f>BE30+BN30</f>
        <v>6949</v>
      </c>
      <c r="BR30" s="15">
        <f>BF30+BO30</f>
        <v>0</v>
      </c>
      <c r="BS30" s="207">
        <v>0</v>
      </c>
      <c r="BT30" s="51"/>
      <c r="BU30" s="15"/>
      <c r="BV30" s="52"/>
      <c r="BW30" s="91">
        <f>+I30+BQ30+BT30</f>
        <v>6949</v>
      </c>
      <c r="BX30" s="16">
        <f>+J30+BR30+BU30</f>
        <v>0</v>
      </c>
      <c r="BY30" s="52">
        <f t="shared" si="19"/>
        <v>0</v>
      </c>
      <c r="BZ30" s="51"/>
      <c r="CA30" s="15"/>
      <c r="CB30" s="52"/>
      <c r="CC30" s="51"/>
      <c r="CD30" s="15"/>
      <c r="CE30" s="52"/>
      <c r="CF30" s="51"/>
      <c r="CG30" s="15"/>
      <c r="CH30" s="52"/>
      <c r="CI30" s="51"/>
      <c r="CJ30" s="15"/>
      <c r="CK30" s="52"/>
      <c r="CL30" s="91"/>
      <c r="CM30" s="16"/>
      <c r="CN30" s="52"/>
      <c r="CO30" s="51"/>
      <c r="CP30" s="15"/>
      <c r="CQ30" s="52"/>
      <c r="CR30" s="51"/>
      <c r="CS30" s="15"/>
      <c r="CT30" s="52"/>
      <c r="CU30" s="51"/>
      <c r="CV30" s="15"/>
      <c r="CW30" s="52"/>
      <c r="CX30" s="51"/>
      <c r="CY30" s="15"/>
      <c r="CZ30" s="52"/>
      <c r="DA30" s="51"/>
      <c r="DB30" s="15"/>
      <c r="DC30" s="52"/>
      <c r="DD30" s="51"/>
      <c r="DE30" s="15"/>
      <c r="DF30" s="52"/>
      <c r="DG30" s="51"/>
      <c r="DH30" s="15"/>
      <c r="DI30" s="52"/>
      <c r="DJ30" s="91"/>
      <c r="DK30" s="15"/>
      <c r="DL30" s="52"/>
      <c r="DM30" s="51"/>
      <c r="DN30" s="15"/>
      <c r="DO30" s="52"/>
      <c r="DP30" s="51"/>
      <c r="DQ30" s="15"/>
      <c r="DR30" s="52"/>
      <c r="DS30" s="51"/>
      <c r="DT30" s="15"/>
      <c r="DU30" s="52"/>
      <c r="DV30" s="51"/>
      <c r="DW30" s="15"/>
      <c r="DX30" s="52"/>
      <c r="DY30" s="51"/>
      <c r="DZ30" s="15"/>
      <c r="EA30" s="52"/>
      <c r="EB30" s="51"/>
      <c r="EC30" s="15"/>
      <c r="ED30" s="52"/>
      <c r="EE30" s="51"/>
      <c r="EF30" s="15"/>
      <c r="EG30" s="52"/>
      <c r="EH30" s="51"/>
      <c r="EI30" s="15"/>
      <c r="EJ30" s="52"/>
      <c r="EK30" s="91"/>
      <c r="EL30" s="16"/>
      <c r="EM30" s="52"/>
      <c r="EN30" s="51"/>
      <c r="EO30" s="15"/>
      <c r="EP30" s="52"/>
      <c r="EQ30" s="51"/>
      <c r="ER30" s="15"/>
      <c r="ES30" s="52"/>
      <c r="ET30" s="51"/>
      <c r="EU30" s="15"/>
      <c r="EV30" s="52"/>
      <c r="EW30" s="51"/>
      <c r="EX30" s="15"/>
      <c r="EY30" s="52"/>
      <c r="EZ30" s="51"/>
      <c r="FA30" s="15"/>
      <c r="FB30" s="52"/>
      <c r="FC30" s="51"/>
      <c r="FD30" s="15"/>
      <c r="FE30" s="52"/>
      <c r="FF30" s="51"/>
      <c r="FG30" s="15"/>
      <c r="FH30" s="52"/>
      <c r="FI30" s="91"/>
      <c r="FJ30" s="16"/>
      <c r="FK30" s="52"/>
      <c r="FL30" s="51">
        <v>37000</v>
      </c>
      <c r="FM30" s="15">
        <v>14000</v>
      </c>
      <c r="FN30" s="52">
        <f t="shared" si="89"/>
        <v>0.3783783783783784</v>
      </c>
      <c r="FO30" s="51"/>
      <c r="FP30" s="15"/>
      <c r="FQ30" s="52"/>
      <c r="FR30" s="51"/>
      <c r="FS30" s="15"/>
      <c r="FT30" s="52"/>
      <c r="FU30" s="51"/>
      <c r="FV30" s="15"/>
      <c r="FW30" s="52"/>
      <c r="FX30" s="51"/>
      <c r="FY30" s="15"/>
      <c r="FZ30" s="52"/>
      <c r="GA30" s="51"/>
      <c r="GB30" s="15"/>
      <c r="GC30" s="52"/>
      <c r="GD30" s="91">
        <f t="shared" si="128"/>
        <v>37000</v>
      </c>
      <c r="GE30" s="16">
        <f t="shared" si="129"/>
        <v>14000</v>
      </c>
      <c r="GF30" s="52">
        <f t="shared" si="24"/>
        <v>0.3783783783783784</v>
      </c>
      <c r="GG30" s="51"/>
      <c r="GH30" s="15"/>
      <c r="GI30" s="52"/>
      <c r="GJ30" s="51"/>
      <c r="GK30" s="15"/>
      <c r="GL30" s="52"/>
      <c r="GM30" s="51"/>
      <c r="GN30" s="15"/>
      <c r="GO30" s="52"/>
      <c r="GP30" s="51"/>
      <c r="GQ30" s="15"/>
      <c r="GR30" s="52"/>
      <c r="GS30" s="91"/>
      <c r="GT30" s="16"/>
      <c r="GU30" s="52"/>
      <c r="GV30" s="51"/>
      <c r="GW30" s="15"/>
      <c r="GX30" s="52"/>
      <c r="GY30" s="51"/>
      <c r="GZ30" s="15"/>
      <c r="HA30" s="52"/>
      <c r="HB30" s="91"/>
      <c r="HC30" s="16"/>
      <c r="HD30" s="52"/>
      <c r="HE30" s="91">
        <f t="shared" si="55"/>
        <v>37000</v>
      </c>
      <c r="HF30" s="15">
        <f t="shared" si="56"/>
        <v>14000</v>
      </c>
      <c r="HG30" s="52">
        <f t="shared" si="29"/>
        <v>0.3783783783783784</v>
      </c>
      <c r="HH30" s="51"/>
      <c r="HI30" s="15"/>
      <c r="HJ30" s="52"/>
      <c r="HK30" s="51"/>
      <c r="HL30" s="15"/>
      <c r="HM30" s="52"/>
      <c r="HN30" s="51"/>
      <c r="HO30" s="15"/>
      <c r="HP30" s="52"/>
      <c r="HQ30" s="51"/>
      <c r="HR30" s="15"/>
      <c r="HS30" s="52"/>
      <c r="HT30" s="91"/>
      <c r="HU30" s="16"/>
      <c r="HV30" s="52"/>
      <c r="HW30" s="51"/>
      <c r="HX30" s="15"/>
      <c r="HY30" s="52"/>
      <c r="HZ30" s="51"/>
      <c r="IA30" s="15"/>
      <c r="IB30" s="52"/>
      <c r="IC30" s="91"/>
      <c r="ID30" s="16"/>
      <c r="IE30" s="52"/>
      <c r="IF30" s="51"/>
      <c r="IG30" s="15"/>
      <c r="IH30" s="52"/>
      <c r="II30" s="51"/>
      <c r="IJ30" s="15"/>
      <c r="IK30" s="52"/>
      <c r="IL30" s="51"/>
      <c r="IM30" s="15"/>
      <c r="IN30" s="52"/>
      <c r="IO30" s="51"/>
      <c r="IP30" s="15"/>
      <c r="IQ30" s="52"/>
      <c r="IR30" s="91"/>
      <c r="IS30" s="16"/>
      <c r="IT30" s="52"/>
      <c r="IU30" s="51"/>
      <c r="IV30" s="15"/>
      <c r="IW30" s="52"/>
      <c r="IX30" s="51"/>
      <c r="IY30" s="15"/>
      <c r="IZ30" s="52"/>
      <c r="JA30" s="51"/>
      <c r="JB30" s="15"/>
      <c r="JC30" s="52"/>
      <c r="JD30" s="91"/>
      <c r="JE30" s="16"/>
      <c r="JF30" s="52"/>
      <c r="JG30" s="51"/>
      <c r="JH30" s="15"/>
      <c r="JI30" s="52"/>
      <c r="JJ30" s="51"/>
      <c r="JK30" s="15"/>
      <c r="JL30" s="52"/>
      <c r="JM30" s="51"/>
      <c r="JN30" s="15"/>
      <c r="JO30" s="52"/>
      <c r="JP30" s="51"/>
      <c r="JQ30" s="15"/>
      <c r="JR30" s="52"/>
      <c r="JS30" s="91"/>
      <c r="JT30" s="16"/>
      <c r="JU30" s="52"/>
      <c r="JV30" s="51"/>
      <c r="JW30" s="15"/>
      <c r="JX30" s="52"/>
      <c r="JY30" s="51"/>
      <c r="JZ30" s="15"/>
      <c r="KA30" s="52"/>
      <c r="KB30" s="51"/>
      <c r="KC30" s="15"/>
      <c r="KD30" s="52"/>
      <c r="KE30" s="91"/>
      <c r="KF30" s="16"/>
      <c r="KG30" s="52"/>
      <c r="KH30" s="51"/>
      <c r="KI30" s="15"/>
      <c r="KJ30" s="52"/>
      <c r="KK30" s="51"/>
      <c r="KL30" s="15"/>
      <c r="KM30" s="52"/>
      <c r="KN30" s="51"/>
      <c r="KO30" s="15"/>
      <c r="KP30" s="52"/>
      <c r="KQ30" s="51"/>
      <c r="KR30" s="15"/>
      <c r="KS30" s="52"/>
      <c r="KT30" s="51"/>
      <c r="KU30" s="15"/>
      <c r="KV30" s="52"/>
      <c r="KW30" s="51"/>
      <c r="KX30" s="15"/>
      <c r="KY30" s="52"/>
      <c r="KZ30" s="51"/>
      <c r="LA30" s="15"/>
      <c r="LB30" s="52"/>
      <c r="LC30" s="51"/>
      <c r="LD30" s="15"/>
      <c r="LE30" s="52"/>
      <c r="LF30" s="51"/>
      <c r="LG30" s="15"/>
      <c r="LH30" s="52"/>
      <c r="LI30" s="91"/>
      <c r="LJ30" s="16"/>
      <c r="LK30" s="52"/>
      <c r="LL30" s="51"/>
      <c r="LM30" s="15"/>
      <c r="LN30" s="52"/>
      <c r="LO30" s="51"/>
      <c r="LP30" s="15"/>
      <c r="LQ30" s="52"/>
      <c r="LR30" s="91"/>
      <c r="LS30" s="16"/>
      <c r="LT30" s="52"/>
      <c r="LU30" s="51"/>
      <c r="LV30" s="15"/>
      <c r="LW30" s="52"/>
      <c r="LX30" s="91"/>
      <c r="LY30" s="16"/>
      <c r="LZ30" s="52"/>
      <c r="MA30" s="51"/>
      <c r="MB30" s="15"/>
      <c r="MC30" s="52"/>
      <c r="MD30" s="51"/>
      <c r="ME30" s="15"/>
      <c r="MF30" s="52"/>
      <c r="MG30" s="51"/>
      <c r="MH30" s="15"/>
      <c r="MI30" s="52"/>
      <c r="MJ30" s="51"/>
      <c r="MK30" s="15"/>
      <c r="ML30" s="52"/>
      <c r="MM30" s="51"/>
      <c r="MN30" s="15"/>
      <c r="MO30" s="52"/>
      <c r="MP30" s="51"/>
      <c r="MQ30" s="15"/>
      <c r="MR30" s="52"/>
      <c r="MS30" s="51"/>
      <c r="MT30" s="15"/>
      <c r="MU30" s="52"/>
      <c r="MV30" s="51"/>
      <c r="MW30" s="15"/>
      <c r="MX30" s="52"/>
      <c r="MY30" s="51"/>
      <c r="MZ30" s="15"/>
      <c r="NA30" s="52"/>
      <c r="NB30" s="51"/>
      <c r="NC30" s="15"/>
      <c r="ND30" s="52"/>
      <c r="NE30" s="51"/>
      <c r="NF30" s="15"/>
      <c r="NG30" s="52"/>
      <c r="NH30" s="51"/>
      <c r="NI30" s="15"/>
      <c r="NJ30" s="52"/>
      <c r="NK30" s="51"/>
      <c r="NL30" s="15"/>
      <c r="NM30" s="52"/>
      <c r="NN30" s="51"/>
      <c r="NO30" s="15"/>
      <c r="NP30" s="52"/>
      <c r="NQ30" s="51"/>
      <c r="NR30" s="15"/>
      <c r="NS30" s="52"/>
      <c r="NT30" s="51"/>
      <c r="NU30" s="15"/>
      <c r="NV30" s="52"/>
      <c r="NW30" s="51"/>
      <c r="NX30" s="15"/>
      <c r="NY30" s="52"/>
      <c r="NZ30" s="51"/>
      <c r="OA30" s="15"/>
      <c r="OB30" s="52"/>
      <c r="OC30" s="51"/>
      <c r="OD30" s="15"/>
      <c r="OE30" s="52"/>
      <c r="OF30" s="51"/>
      <c r="OG30" s="15"/>
      <c r="OH30" s="52"/>
      <c r="OI30" s="51"/>
      <c r="OJ30" s="15"/>
      <c r="OK30" s="52"/>
      <c r="OL30" s="51"/>
      <c r="OM30" s="15"/>
      <c r="ON30" s="52"/>
      <c r="OO30" s="51"/>
      <c r="OP30" s="15"/>
      <c r="OQ30" s="52"/>
      <c r="OR30" s="51"/>
      <c r="OS30" s="15"/>
      <c r="OT30" s="52"/>
      <c r="OU30" s="51"/>
      <c r="OV30" s="15"/>
      <c r="OW30" s="52"/>
      <c r="OX30" s="91"/>
      <c r="OY30" s="16"/>
      <c r="OZ30" s="52"/>
      <c r="PA30" s="51"/>
      <c r="PB30" s="15"/>
      <c r="PC30" s="52"/>
      <c r="PD30" s="51"/>
      <c r="PE30" s="15"/>
      <c r="PF30" s="52"/>
      <c r="PG30" s="51"/>
      <c r="PH30" s="15"/>
      <c r="PI30" s="52"/>
      <c r="PJ30" s="51"/>
      <c r="PK30" s="15"/>
      <c r="PL30" s="52"/>
      <c r="PM30" s="51"/>
      <c r="PN30" s="15"/>
      <c r="PO30" s="52"/>
      <c r="PP30" s="51"/>
      <c r="PQ30" s="15"/>
      <c r="PR30" s="52"/>
      <c r="PS30" s="51"/>
      <c r="PT30" s="15"/>
      <c r="PU30" s="52"/>
      <c r="PV30" s="51"/>
      <c r="PW30" s="15"/>
      <c r="PX30" s="52"/>
      <c r="PY30" s="51"/>
      <c r="PZ30" s="15"/>
      <c r="QA30" s="52"/>
      <c r="QB30" s="51"/>
      <c r="QC30" s="15"/>
      <c r="QD30" s="52"/>
      <c r="QE30" s="51"/>
      <c r="QF30" s="15"/>
      <c r="QG30" s="52"/>
      <c r="QH30" s="51"/>
      <c r="QI30" s="15"/>
      <c r="QJ30" s="52"/>
      <c r="QK30" s="51"/>
      <c r="QL30" s="15"/>
      <c r="QM30" s="52"/>
      <c r="QN30" s="51"/>
      <c r="QO30" s="15"/>
      <c r="QP30" s="52"/>
      <c r="QQ30" s="51"/>
      <c r="QR30" s="15"/>
      <c r="QS30" s="52"/>
      <c r="QT30" s="51"/>
      <c r="QU30" s="15"/>
      <c r="QV30" s="52"/>
      <c r="QW30" s="51"/>
      <c r="QX30" s="15"/>
      <c r="QY30" s="52"/>
      <c r="QZ30" s="91"/>
      <c r="RA30" s="16"/>
      <c r="RB30" s="52"/>
      <c r="RC30" s="51"/>
      <c r="RD30" s="15"/>
      <c r="RE30" s="52"/>
      <c r="RF30" s="51"/>
      <c r="RG30" s="15"/>
      <c r="RH30" s="52"/>
      <c r="RI30" s="51"/>
      <c r="RJ30" s="15"/>
      <c r="RK30" s="52"/>
      <c r="RL30" s="51"/>
      <c r="RM30" s="15"/>
      <c r="RN30" s="52"/>
      <c r="RO30" s="91"/>
      <c r="RP30" s="15"/>
      <c r="RQ30" s="52"/>
      <c r="RR30" s="51">
        <f t="shared" si="68"/>
        <v>37000</v>
      </c>
      <c r="RS30" s="15">
        <f t="shared" si="124"/>
        <v>14000</v>
      </c>
      <c r="RT30" s="52">
        <f t="shared" si="37"/>
        <v>0.3783783783783784</v>
      </c>
      <c r="RU30" s="51"/>
      <c r="RV30" s="15"/>
      <c r="RW30" s="52"/>
      <c r="RX30" s="51">
        <f t="shared" si="125"/>
        <v>37000</v>
      </c>
      <c r="RY30" s="15">
        <f t="shared" si="125"/>
        <v>14000</v>
      </c>
      <c r="RZ30" s="52">
        <f t="shared" si="39"/>
        <v>0.3783783783783784</v>
      </c>
      <c r="SA30" s="51">
        <f t="shared" si="126"/>
        <v>43949</v>
      </c>
      <c r="SB30" s="15">
        <f t="shared" si="126"/>
        <v>14000</v>
      </c>
      <c r="SC30" s="52">
        <f t="shared" si="69"/>
        <v>0.31855104780541083</v>
      </c>
      <c r="SD30" s="220"/>
    </row>
    <row r="31" spans="1:498" s="17" customFormat="1" ht="15.75">
      <c r="A31" s="14">
        <v>21</v>
      </c>
      <c r="B31" s="1" t="s">
        <v>46</v>
      </c>
      <c r="C31" s="51"/>
      <c r="D31" s="15"/>
      <c r="E31" s="187"/>
      <c r="F31" s="51"/>
      <c r="G31" s="15"/>
      <c r="H31" s="49"/>
      <c r="I31" s="51"/>
      <c r="J31" s="15"/>
      <c r="K31" s="52"/>
      <c r="L31" s="51"/>
      <c r="M31" s="15"/>
      <c r="N31" s="207"/>
      <c r="O31" s="51"/>
      <c r="P31" s="15"/>
      <c r="Q31" s="207"/>
      <c r="R31" s="51"/>
      <c r="S31" s="15"/>
      <c r="T31" s="207"/>
      <c r="U31" s="51"/>
      <c r="V31" s="15"/>
      <c r="W31" s="207"/>
      <c r="X31" s="51"/>
      <c r="Y31" s="15"/>
      <c r="Z31" s="207"/>
      <c r="AA31" s="51"/>
      <c r="AB31" s="15"/>
      <c r="AC31" s="207"/>
      <c r="AD31" s="51"/>
      <c r="AE31" s="15"/>
      <c r="AF31" s="207"/>
      <c r="AG31" s="51"/>
      <c r="AH31" s="15"/>
      <c r="AI31" s="207"/>
      <c r="AJ31" s="51"/>
      <c r="AK31" s="15"/>
      <c r="AL31" s="207"/>
      <c r="AM31" s="51"/>
      <c r="AN31" s="15"/>
      <c r="AO31" s="207"/>
      <c r="AP31" s="51"/>
      <c r="AQ31" s="15"/>
      <c r="AR31" s="207"/>
      <c r="AS31" s="51"/>
      <c r="AT31" s="15"/>
      <c r="AU31" s="207"/>
      <c r="AV31" s="51"/>
      <c r="AW31" s="15"/>
      <c r="AX31" s="207"/>
      <c r="AY31" s="51"/>
      <c r="AZ31" s="15"/>
      <c r="BA31" s="207"/>
      <c r="BB31" s="51"/>
      <c r="BC31" s="15"/>
      <c r="BD31" s="207"/>
      <c r="BE31" s="51"/>
      <c r="BF31" s="15"/>
      <c r="BG31" s="207"/>
      <c r="BH31" s="51"/>
      <c r="BI31" s="15"/>
      <c r="BJ31" s="207"/>
      <c r="BK31" s="51"/>
      <c r="BL31" s="15"/>
      <c r="BM31" s="207"/>
      <c r="BN31" s="51"/>
      <c r="BO31" s="15"/>
      <c r="BP31" s="207"/>
      <c r="BQ31" s="51"/>
      <c r="BR31" s="15"/>
      <c r="BS31" s="207"/>
      <c r="BT31" s="51"/>
      <c r="BU31" s="15"/>
      <c r="BV31" s="52"/>
      <c r="BW31" s="91"/>
      <c r="BX31" s="16"/>
      <c r="BY31" s="52"/>
      <c r="BZ31" s="51"/>
      <c r="CA31" s="15"/>
      <c r="CB31" s="52"/>
      <c r="CC31" s="51"/>
      <c r="CD31" s="15"/>
      <c r="CE31" s="52"/>
      <c r="CF31" s="51"/>
      <c r="CG31" s="15"/>
      <c r="CH31" s="52"/>
      <c r="CI31" s="51"/>
      <c r="CJ31" s="15"/>
      <c r="CK31" s="52"/>
      <c r="CL31" s="91"/>
      <c r="CM31" s="16"/>
      <c r="CN31" s="52"/>
      <c r="CO31" s="51"/>
      <c r="CP31" s="15"/>
      <c r="CQ31" s="52"/>
      <c r="CR31" s="51"/>
      <c r="CS31" s="15"/>
      <c r="CT31" s="52"/>
      <c r="CU31" s="51"/>
      <c r="CV31" s="15"/>
      <c r="CW31" s="52"/>
      <c r="CX31" s="51"/>
      <c r="CY31" s="15"/>
      <c r="CZ31" s="52"/>
      <c r="DA31" s="51"/>
      <c r="DB31" s="15"/>
      <c r="DC31" s="52"/>
      <c r="DD31" s="51"/>
      <c r="DE31" s="15"/>
      <c r="DF31" s="52"/>
      <c r="DG31" s="51"/>
      <c r="DH31" s="15"/>
      <c r="DI31" s="52"/>
      <c r="DJ31" s="91"/>
      <c r="DK31" s="15"/>
      <c r="DL31" s="52"/>
      <c r="DM31" s="51"/>
      <c r="DN31" s="15"/>
      <c r="DO31" s="52"/>
      <c r="DP31" s="51"/>
      <c r="DQ31" s="15"/>
      <c r="DR31" s="52"/>
      <c r="DS31" s="51"/>
      <c r="DT31" s="15"/>
      <c r="DU31" s="52"/>
      <c r="DV31" s="51"/>
      <c r="DW31" s="15"/>
      <c r="DX31" s="52"/>
      <c r="DY31" s="51"/>
      <c r="DZ31" s="15"/>
      <c r="EA31" s="52"/>
      <c r="EB31" s="51"/>
      <c r="EC31" s="15"/>
      <c r="ED31" s="52"/>
      <c r="EE31" s="51"/>
      <c r="EF31" s="15"/>
      <c r="EG31" s="52"/>
      <c r="EH31" s="51"/>
      <c r="EI31" s="15"/>
      <c r="EJ31" s="52"/>
      <c r="EK31" s="91"/>
      <c r="EL31" s="16"/>
      <c r="EM31" s="52"/>
      <c r="EN31" s="51"/>
      <c r="EO31" s="15"/>
      <c r="EP31" s="52"/>
      <c r="EQ31" s="51"/>
      <c r="ER31" s="15"/>
      <c r="ES31" s="52"/>
      <c r="ET31" s="51"/>
      <c r="EU31" s="15"/>
      <c r="EV31" s="52"/>
      <c r="EW31" s="51"/>
      <c r="EX31" s="15"/>
      <c r="EY31" s="52"/>
      <c r="EZ31" s="51"/>
      <c r="FA31" s="15"/>
      <c r="FB31" s="52"/>
      <c r="FC31" s="51"/>
      <c r="FD31" s="15"/>
      <c r="FE31" s="52"/>
      <c r="FF31" s="51"/>
      <c r="FG31" s="15"/>
      <c r="FH31" s="52"/>
      <c r="FI31" s="91"/>
      <c r="FJ31" s="16"/>
      <c r="FK31" s="52"/>
      <c r="FL31" s="51"/>
      <c r="FM31" s="15"/>
      <c r="FN31" s="52"/>
      <c r="FO31" s="51"/>
      <c r="FP31" s="15"/>
      <c r="FQ31" s="52"/>
      <c r="FR31" s="51"/>
      <c r="FS31" s="15"/>
      <c r="FT31" s="52"/>
      <c r="FU31" s="51"/>
      <c r="FV31" s="15"/>
      <c r="FW31" s="52"/>
      <c r="FX31" s="51"/>
      <c r="FY31" s="15"/>
      <c r="FZ31" s="52"/>
      <c r="GA31" s="51"/>
      <c r="GB31" s="15"/>
      <c r="GC31" s="52"/>
      <c r="GD31" s="91"/>
      <c r="GE31" s="16"/>
      <c r="GF31" s="52"/>
      <c r="GG31" s="51"/>
      <c r="GH31" s="15"/>
      <c r="GI31" s="52"/>
      <c r="GJ31" s="51"/>
      <c r="GK31" s="15"/>
      <c r="GL31" s="52"/>
      <c r="GM31" s="51"/>
      <c r="GN31" s="15"/>
      <c r="GO31" s="52"/>
      <c r="GP31" s="51"/>
      <c r="GQ31" s="15"/>
      <c r="GR31" s="52"/>
      <c r="GS31" s="91"/>
      <c r="GT31" s="16"/>
      <c r="GU31" s="52"/>
      <c r="GV31" s="51"/>
      <c r="GW31" s="15"/>
      <c r="GX31" s="52"/>
      <c r="GY31" s="51"/>
      <c r="GZ31" s="15"/>
      <c r="HA31" s="52"/>
      <c r="HB31" s="91"/>
      <c r="HC31" s="16"/>
      <c r="HD31" s="52"/>
      <c r="HE31" s="91"/>
      <c r="HF31" s="15"/>
      <c r="HG31" s="52"/>
      <c r="HH31" s="51"/>
      <c r="HI31" s="15"/>
      <c r="HJ31" s="52"/>
      <c r="HK31" s="51"/>
      <c r="HL31" s="15"/>
      <c r="HM31" s="52"/>
      <c r="HN31" s="51"/>
      <c r="HO31" s="15"/>
      <c r="HP31" s="52"/>
      <c r="HQ31" s="51"/>
      <c r="HR31" s="15"/>
      <c r="HS31" s="52"/>
      <c r="HT31" s="91"/>
      <c r="HU31" s="16"/>
      <c r="HV31" s="52"/>
      <c r="HW31" s="51"/>
      <c r="HX31" s="15"/>
      <c r="HY31" s="52"/>
      <c r="HZ31" s="51"/>
      <c r="IA31" s="15"/>
      <c r="IB31" s="52"/>
      <c r="IC31" s="91"/>
      <c r="ID31" s="16"/>
      <c r="IE31" s="52"/>
      <c r="IF31" s="51">
        <v>165946</v>
      </c>
      <c r="IG31" s="15">
        <v>68801</v>
      </c>
      <c r="IH31" s="52">
        <f t="shared" ref="IH31:IH42" si="150">SUM(IG31/IF31)</f>
        <v>0.41459872488640881</v>
      </c>
      <c r="II31" s="51">
        <v>5000</v>
      </c>
      <c r="IJ31" s="15">
        <v>0</v>
      </c>
      <c r="IK31" s="52">
        <f t="shared" ref="IK31:IK42" si="151">SUM(IJ31/II31)</f>
        <v>0</v>
      </c>
      <c r="IL31" s="51">
        <v>120540</v>
      </c>
      <c r="IM31" s="15">
        <v>590722</v>
      </c>
      <c r="IN31" s="52">
        <f t="shared" ref="IN31:IN42" si="152">SUM(IM31/IL31)</f>
        <v>4.9006304961008791</v>
      </c>
      <c r="IO31" s="51"/>
      <c r="IP31" s="15"/>
      <c r="IQ31" s="52"/>
      <c r="IR31" s="91">
        <f t="shared" ref="IR31" si="153">+IF31+II31+IL31+IO31</f>
        <v>291486</v>
      </c>
      <c r="IS31" s="16">
        <f t="shared" ref="IS31" si="154">+IG31+IJ31+IM31+IP31</f>
        <v>659523</v>
      </c>
      <c r="IT31" s="52">
        <f t="shared" ref="IT31:IT42" si="155">SUM(IS31/IR31)</f>
        <v>2.2626232477717627</v>
      </c>
      <c r="IU31" s="51"/>
      <c r="IV31" s="15"/>
      <c r="IW31" s="52"/>
      <c r="IX31" s="51"/>
      <c r="IY31" s="15"/>
      <c r="IZ31" s="52"/>
      <c r="JA31" s="51"/>
      <c r="JB31" s="15"/>
      <c r="JC31" s="52"/>
      <c r="JD31" s="91"/>
      <c r="JE31" s="16"/>
      <c r="JF31" s="52"/>
      <c r="JG31" s="51"/>
      <c r="JH31" s="15"/>
      <c r="JI31" s="52"/>
      <c r="JJ31" s="51"/>
      <c r="JK31" s="15"/>
      <c r="JL31" s="52"/>
      <c r="JM31" s="51"/>
      <c r="JN31" s="15"/>
      <c r="JO31" s="52"/>
      <c r="JP31" s="51"/>
      <c r="JQ31" s="15"/>
      <c r="JR31" s="52"/>
      <c r="JS31" s="91"/>
      <c r="JT31" s="16"/>
      <c r="JU31" s="52"/>
      <c r="JV31" s="51"/>
      <c r="JW31" s="15"/>
      <c r="JX31" s="52"/>
      <c r="JY31" s="51"/>
      <c r="JZ31" s="15"/>
      <c r="KA31" s="52"/>
      <c r="KB31" s="51"/>
      <c r="KC31" s="15"/>
      <c r="KD31" s="52"/>
      <c r="KE31" s="91"/>
      <c r="KF31" s="16"/>
      <c r="KG31" s="52"/>
      <c r="KH31" s="51"/>
      <c r="KI31" s="15"/>
      <c r="KJ31" s="52"/>
      <c r="KK31" s="51"/>
      <c r="KL31" s="15"/>
      <c r="KM31" s="52"/>
      <c r="KN31" s="51"/>
      <c r="KO31" s="15"/>
      <c r="KP31" s="52"/>
      <c r="KQ31" s="51"/>
      <c r="KR31" s="15"/>
      <c r="KS31" s="52"/>
      <c r="KT31" s="51"/>
      <c r="KU31" s="15"/>
      <c r="KV31" s="52"/>
      <c r="KW31" s="51"/>
      <c r="KX31" s="15"/>
      <c r="KY31" s="52"/>
      <c r="KZ31" s="51"/>
      <c r="LA31" s="15"/>
      <c r="LB31" s="52"/>
      <c r="LC31" s="51"/>
      <c r="LD31" s="15"/>
      <c r="LE31" s="52"/>
      <c r="LF31" s="51"/>
      <c r="LG31" s="15"/>
      <c r="LH31" s="52"/>
      <c r="LI31" s="91"/>
      <c r="LJ31" s="16"/>
      <c r="LK31" s="52"/>
      <c r="LL31" s="51"/>
      <c r="LM31" s="15"/>
      <c r="LN31" s="52"/>
      <c r="LO31" s="51"/>
      <c r="LP31" s="15"/>
      <c r="LQ31" s="52"/>
      <c r="LR31" s="91"/>
      <c r="LS31" s="16"/>
      <c r="LT31" s="52"/>
      <c r="LU31" s="51">
        <v>1486225</v>
      </c>
      <c r="LV31" s="15">
        <v>1610738</v>
      </c>
      <c r="LW31" s="52">
        <f t="shared" ref="LW31:LW42" si="156">SUM(LV31/LU31)</f>
        <v>1.0837780282258742</v>
      </c>
      <c r="LX31" s="91">
        <f t="shared" si="133"/>
        <v>1777711</v>
      </c>
      <c r="LY31" s="16">
        <f t="shared" si="134"/>
        <v>2270261</v>
      </c>
      <c r="LZ31" s="52">
        <f t="shared" si="63"/>
        <v>1.2770697824337027</v>
      </c>
      <c r="MA31" s="51"/>
      <c r="MB31" s="15"/>
      <c r="MC31" s="52"/>
      <c r="MD31" s="51"/>
      <c r="ME31" s="15"/>
      <c r="MF31" s="52"/>
      <c r="MG31" s="51"/>
      <c r="MH31" s="15"/>
      <c r="MI31" s="52"/>
      <c r="MJ31" s="51"/>
      <c r="MK31" s="15"/>
      <c r="ML31" s="52"/>
      <c r="MM31" s="51"/>
      <c r="MN31" s="15"/>
      <c r="MO31" s="52"/>
      <c r="MP31" s="51"/>
      <c r="MQ31" s="15"/>
      <c r="MR31" s="52"/>
      <c r="MS31" s="51"/>
      <c r="MT31" s="15"/>
      <c r="MU31" s="52"/>
      <c r="MV31" s="51"/>
      <c r="MW31" s="15"/>
      <c r="MX31" s="52"/>
      <c r="MY31" s="51"/>
      <c r="MZ31" s="15"/>
      <c r="NA31" s="52"/>
      <c r="NB31" s="51"/>
      <c r="NC31" s="15"/>
      <c r="ND31" s="52"/>
      <c r="NE31" s="51"/>
      <c r="NF31" s="15"/>
      <c r="NG31" s="52"/>
      <c r="NH31" s="51"/>
      <c r="NI31" s="15"/>
      <c r="NJ31" s="52"/>
      <c r="NK31" s="51"/>
      <c r="NL31" s="15"/>
      <c r="NM31" s="52"/>
      <c r="NN31" s="51"/>
      <c r="NO31" s="15"/>
      <c r="NP31" s="52"/>
      <c r="NQ31" s="51"/>
      <c r="NR31" s="15"/>
      <c r="NS31" s="52"/>
      <c r="NT31" s="51"/>
      <c r="NU31" s="15"/>
      <c r="NV31" s="52"/>
      <c r="NW31" s="51"/>
      <c r="NX31" s="15"/>
      <c r="NY31" s="52"/>
      <c r="NZ31" s="51"/>
      <c r="OA31" s="15"/>
      <c r="OB31" s="52"/>
      <c r="OC31" s="51"/>
      <c r="OD31" s="15"/>
      <c r="OE31" s="52"/>
      <c r="OF31" s="51"/>
      <c r="OG31" s="15"/>
      <c r="OH31" s="52"/>
      <c r="OI31" s="51"/>
      <c r="OJ31" s="15"/>
      <c r="OK31" s="52"/>
      <c r="OL31" s="51"/>
      <c r="OM31" s="15"/>
      <c r="ON31" s="52"/>
      <c r="OO31" s="51"/>
      <c r="OP31" s="15"/>
      <c r="OQ31" s="52"/>
      <c r="OR31" s="51"/>
      <c r="OS31" s="15"/>
      <c r="OT31" s="52"/>
      <c r="OU31" s="51"/>
      <c r="OV31" s="15"/>
      <c r="OW31" s="52"/>
      <c r="OX31" s="91"/>
      <c r="OY31" s="16"/>
      <c r="OZ31" s="52"/>
      <c r="PA31" s="51">
        <v>739697</v>
      </c>
      <c r="PB31" s="15">
        <v>239878</v>
      </c>
      <c r="PC31" s="52">
        <f t="shared" si="99"/>
        <v>0.32429224398638901</v>
      </c>
      <c r="PD31" s="51"/>
      <c r="PE31" s="15"/>
      <c r="PF31" s="52"/>
      <c r="PG31" s="51"/>
      <c r="PH31" s="15"/>
      <c r="PI31" s="52"/>
      <c r="PJ31" s="51"/>
      <c r="PK31" s="15"/>
      <c r="PL31" s="52"/>
      <c r="PM31" s="51"/>
      <c r="PN31" s="15"/>
      <c r="PO31" s="52"/>
      <c r="PP31" s="51"/>
      <c r="PQ31" s="15"/>
      <c r="PR31" s="52"/>
      <c r="PS31" s="51"/>
      <c r="PT31" s="15"/>
      <c r="PU31" s="52"/>
      <c r="PV31" s="51">
        <f t="shared" si="64"/>
        <v>739697</v>
      </c>
      <c r="PW31" s="15">
        <f t="shared" si="65"/>
        <v>239878</v>
      </c>
      <c r="PX31" s="52">
        <f t="shared" si="31"/>
        <v>0.32429224398638901</v>
      </c>
      <c r="PY31" s="51"/>
      <c r="PZ31" s="15"/>
      <c r="QA31" s="52"/>
      <c r="QB31" s="51"/>
      <c r="QC31" s="15"/>
      <c r="QD31" s="52"/>
      <c r="QE31" s="51"/>
      <c r="QF31" s="15"/>
      <c r="QG31" s="52"/>
      <c r="QH31" s="51"/>
      <c r="QI31" s="15"/>
      <c r="QJ31" s="52"/>
      <c r="QK31" s="51"/>
      <c r="QL31" s="15"/>
      <c r="QM31" s="52"/>
      <c r="QN31" s="51"/>
      <c r="QO31" s="15"/>
      <c r="QP31" s="52"/>
      <c r="QQ31" s="51"/>
      <c r="QR31" s="15"/>
      <c r="QS31" s="52"/>
      <c r="QT31" s="51"/>
      <c r="QU31" s="15"/>
      <c r="QV31" s="52"/>
      <c r="QW31" s="51"/>
      <c r="QX31" s="15"/>
      <c r="QY31" s="52"/>
      <c r="QZ31" s="91">
        <f t="shared" si="66"/>
        <v>739697</v>
      </c>
      <c r="RA31" s="16">
        <f t="shared" si="143"/>
        <v>239878</v>
      </c>
      <c r="RB31" s="52">
        <f t="shared" si="34"/>
        <v>0.32429224398638901</v>
      </c>
      <c r="RC31" s="51"/>
      <c r="RD31" s="15"/>
      <c r="RE31" s="52"/>
      <c r="RF31" s="51"/>
      <c r="RG31" s="15"/>
      <c r="RH31" s="52"/>
      <c r="RI31" s="51"/>
      <c r="RJ31" s="15"/>
      <c r="RK31" s="52"/>
      <c r="RL31" s="51"/>
      <c r="RM31" s="15"/>
      <c r="RN31" s="52"/>
      <c r="RO31" s="91"/>
      <c r="RP31" s="15"/>
      <c r="RQ31" s="52"/>
      <c r="RR31" s="51">
        <f t="shared" si="68"/>
        <v>2517408</v>
      </c>
      <c r="RS31" s="15">
        <f t="shared" si="124"/>
        <v>2510139</v>
      </c>
      <c r="RT31" s="52">
        <f t="shared" si="37"/>
        <v>0.9971125061968501</v>
      </c>
      <c r="RU31" s="51"/>
      <c r="RV31" s="15"/>
      <c r="RW31" s="52"/>
      <c r="RX31" s="51">
        <f t="shared" si="125"/>
        <v>2517408</v>
      </c>
      <c r="RY31" s="15">
        <f t="shared" si="125"/>
        <v>2510139</v>
      </c>
      <c r="RZ31" s="52">
        <f t="shared" si="39"/>
        <v>0.9971125061968501</v>
      </c>
      <c r="SA31" s="51">
        <f t="shared" si="126"/>
        <v>2517408</v>
      </c>
      <c r="SB31" s="15">
        <f t="shared" si="126"/>
        <v>2510139</v>
      </c>
      <c r="SC31" s="52">
        <f t="shared" si="69"/>
        <v>0.9971125061968501</v>
      </c>
      <c r="SD31" s="220"/>
    </row>
    <row r="32" spans="1:498" s="17" customFormat="1" ht="15.75">
      <c r="A32" s="14">
        <v>22</v>
      </c>
      <c r="B32" s="1" t="s">
        <v>47</v>
      </c>
      <c r="C32" s="51"/>
      <c r="D32" s="15"/>
      <c r="E32" s="187"/>
      <c r="F32" s="51"/>
      <c r="G32" s="15"/>
      <c r="H32" s="49"/>
      <c r="I32" s="51"/>
      <c r="J32" s="15"/>
      <c r="K32" s="52"/>
      <c r="L32" s="51"/>
      <c r="M32" s="15"/>
      <c r="N32" s="207"/>
      <c r="O32" s="51"/>
      <c r="P32" s="15"/>
      <c r="Q32" s="207"/>
      <c r="R32" s="51"/>
      <c r="S32" s="15"/>
      <c r="T32" s="207"/>
      <c r="U32" s="51"/>
      <c r="V32" s="15"/>
      <c r="W32" s="207"/>
      <c r="X32" s="51"/>
      <c r="Y32" s="15"/>
      <c r="Z32" s="207"/>
      <c r="AA32" s="51"/>
      <c r="AB32" s="15"/>
      <c r="AC32" s="207"/>
      <c r="AD32" s="51"/>
      <c r="AE32" s="15"/>
      <c r="AF32" s="207"/>
      <c r="AG32" s="51"/>
      <c r="AH32" s="15"/>
      <c r="AI32" s="207"/>
      <c r="AJ32" s="51"/>
      <c r="AK32" s="15"/>
      <c r="AL32" s="207"/>
      <c r="AM32" s="51"/>
      <c r="AN32" s="15"/>
      <c r="AO32" s="207"/>
      <c r="AP32" s="51"/>
      <c r="AQ32" s="15"/>
      <c r="AR32" s="207"/>
      <c r="AS32" s="51"/>
      <c r="AT32" s="15"/>
      <c r="AU32" s="207"/>
      <c r="AV32" s="51"/>
      <c r="AW32" s="15"/>
      <c r="AX32" s="207"/>
      <c r="AY32" s="51"/>
      <c r="AZ32" s="15"/>
      <c r="BA32" s="207"/>
      <c r="BB32" s="51"/>
      <c r="BC32" s="15"/>
      <c r="BD32" s="207"/>
      <c r="BE32" s="51"/>
      <c r="BF32" s="15"/>
      <c r="BG32" s="207"/>
      <c r="BH32" s="51"/>
      <c r="BI32" s="15"/>
      <c r="BJ32" s="207"/>
      <c r="BK32" s="51"/>
      <c r="BL32" s="15"/>
      <c r="BM32" s="207"/>
      <c r="BN32" s="51"/>
      <c r="BO32" s="15"/>
      <c r="BP32" s="207"/>
      <c r="BQ32" s="51"/>
      <c r="BR32" s="15"/>
      <c r="BS32" s="207"/>
      <c r="BT32" s="51"/>
      <c r="BU32" s="15"/>
      <c r="BV32" s="52"/>
      <c r="BW32" s="91"/>
      <c r="BX32" s="16"/>
      <c r="BY32" s="52"/>
      <c r="BZ32" s="51"/>
      <c r="CA32" s="15"/>
      <c r="CB32" s="52"/>
      <c r="CC32" s="51"/>
      <c r="CD32" s="15"/>
      <c r="CE32" s="52"/>
      <c r="CF32" s="51"/>
      <c r="CG32" s="15"/>
      <c r="CH32" s="52"/>
      <c r="CI32" s="51"/>
      <c r="CJ32" s="15"/>
      <c r="CK32" s="52"/>
      <c r="CL32" s="91"/>
      <c r="CM32" s="16"/>
      <c r="CN32" s="52"/>
      <c r="CO32" s="51"/>
      <c r="CP32" s="15"/>
      <c r="CQ32" s="52"/>
      <c r="CR32" s="51"/>
      <c r="CS32" s="15"/>
      <c r="CT32" s="52"/>
      <c r="CU32" s="51"/>
      <c r="CV32" s="15"/>
      <c r="CW32" s="52"/>
      <c r="CX32" s="51"/>
      <c r="CY32" s="15"/>
      <c r="CZ32" s="52"/>
      <c r="DA32" s="51"/>
      <c r="DB32" s="15"/>
      <c r="DC32" s="52"/>
      <c r="DD32" s="51"/>
      <c r="DE32" s="15"/>
      <c r="DF32" s="52"/>
      <c r="DG32" s="51"/>
      <c r="DH32" s="15"/>
      <c r="DI32" s="52"/>
      <c r="DJ32" s="91"/>
      <c r="DK32" s="15"/>
      <c r="DL32" s="52"/>
      <c r="DM32" s="51"/>
      <c r="DN32" s="15"/>
      <c r="DO32" s="52"/>
      <c r="DP32" s="51"/>
      <c r="DQ32" s="15"/>
      <c r="DR32" s="52"/>
      <c r="DS32" s="51"/>
      <c r="DT32" s="15"/>
      <c r="DU32" s="52"/>
      <c r="DV32" s="51"/>
      <c r="DW32" s="15"/>
      <c r="DX32" s="52"/>
      <c r="DY32" s="51"/>
      <c r="DZ32" s="15"/>
      <c r="EA32" s="52"/>
      <c r="EB32" s="51"/>
      <c r="EC32" s="15"/>
      <c r="ED32" s="52"/>
      <c r="EE32" s="51"/>
      <c r="EF32" s="15"/>
      <c r="EG32" s="52"/>
      <c r="EH32" s="51"/>
      <c r="EI32" s="15"/>
      <c r="EJ32" s="52"/>
      <c r="EK32" s="91"/>
      <c r="EL32" s="16"/>
      <c r="EM32" s="52"/>
      <c r="EN32" s="51"/>
      <c r="EO32" s="15"/>
      <c r="EP32" s="52"/>
      <c r="EQ32" s="51"/>
      <c r="ER32" s="15"/>
      <c r="ES32" s="52"/>
      <c r="ET32" s="51"/>
      <c r="EU32" s="15"/>
      <c r="EV32" s="52"/>
      <c r="EW32" s="51"/>
      <c r="EX32" s="15"/>
      <c r="EY32" s="52"/>
      <c r="EZ32" s="51"/>
      <c r="FA32" s="15"/>
      <c r="FB32" s="52"/>
      <c r="FC32" s="51"/>
      <c r="FD32" s="15"/>
      <c r="FE32" s="52"/>
      <c r="FF32" s="51"/>
      <c r="FG32" s="15"/>
      <c r="FH32" s="52"/>
      <c r="FI32" s="91"/>
      <c r="FJ32" s="16"/>
      <c r="FK32" s="52"/>
      <c r="FL32" s="51"/>
      <c r="FM32" s="15"/>
      <c r="FN32" s="52"/>
      <c r="FO32" s="51"/>
      <c r="FP32" s="15"/>
      <c r="FQ32" s="52"/>
      <c r="FR32" s="51"/>
      <c r="FS32" s="15"/>
      <c r="FT32" s="52"/>
      <c r="FU32" s="51"/>
      <c r="FV32" s="15"/>
      <c r="FW32" s="52"/>
      <c r="FX32" s="51"/>
      <c r="FY32" s="15"/>
      <c r="FZ32" s="52"/>
      <c r="GA32" s="51"/>
      <c r="GB32" s="15"/>
      <c r="GC32" s="52"/>
      <c r="GD32" s="91"/>
      <c r="GE32" s="16"/>
      <c r="GF32" s="52"/>
      <c r="GG32" s="51"/>
      <c r="GH32" s="15"/>
      <c r="GI32" s="52"/>
      <c r="GJ32" s="51"/>
      <c r="GK32" s="15"/>
      <c r="GL32" s="52"/>
      <c r="GM32" s="51"/>
      <c r="GN32" s="15"/>
      <c r="GO32" s="52"/>
      <c r="GP32" s="51"/>
      <c r="GQ32" s="15"/>
      <c r="GR32" s="52"/>
      <c r="GS32" s="91"/>
      <c r="GT32" s="16"/>
      <c r="GU32" s="52"/>
      <c r="GV32" s="51"/>
      <c r="GW32" s="15"/>
      <c r="GX32" s="52"/>
      <c r="GY32" s="51"/>
      <c r="GZ32" s="15"/>
      <c r="HA32" s="52"/>
      <c r="HB32" s="91"/>
      <c r="HC32" s="16"/>
      <c r="HD32" s="52"/>
      <c r="HE32" s="91"/>
      <c r="HF32" s="15"/>
      <c r="HG32" s="52"/>
      <c r="HH32" s="51"/>
      <c r="HI32" s="15"/>
      <c r="HJ32" s="52"/>
      <c r="HK32" s="51"/>
      <c r="HL32" s="15"/>
      <c r="HM32" s="52"/>
      <c r="HN32" s="51"/>
      <c r="HO32" s="15"/>
      <c r="HP32" s="52"/>
      <c r="HQ32" s="51"/>
      <c r="HR32" s="15"/>
      <c r="HS32" s="52"/>
      <c r="HT32" s="91"/>
      <c r="HU32" s="16"/>
      <c r="HV32" s="52"/>
      <c r="HW32" s="51"/>
      <c r="HX32" s="15"/>
      <c r="HY32" s="52"/>
      <c r="HZ32" s="51"/>
      <c r="IA32" s="15"/>
      <c r="IB32" s="52"/>
      <c r="IC32" s="91"/>
      <c r="ID32" s="16"/>
      <c r="IE32" s="52"/>
      <c r="IF32" s="51"/>
      <c r="IG32" s="15"/>
      <c r="IH32" s="52"/>
      <c r="II32" s="51"/>
      <c r="IJ32" s="15"/>
      <c r="IK32" s="52"/>
      <c r="IL32" s="51"/>
      <c r="IM32" s="15"/>
      <c r="IN32" s="52"/>
      <c r="IO32" s="51"/>
      <c r="IP32" s="15"/>
      <c r="IQ32" s="52"/>
      <c r="IR32" s="91"/>
      <c r="IS32" s="16"/>
      <c r="IT32" s="52"/>
      <c r="IU32" s="51">
        <v>185229</v>
      </c>
      <c r="IV32" s="15">
        <v>254069</v>
      </c>
      <c r="IW32" s="52">
        <f t="shared" ref="IW32:IW42" si="157">SUM(IV32/IU32)</f>
        <v>1.3716480680670953</v>
      </c>
      <c r="IX32" s="51">
        <v>1000000</v>
      </c>
      <c r="IY32" s="15"/>
      <c r="IZ32" s="52">
        <f t="shared" ref="IZ32:IZ42" si="158">SUM(IY32/IX32)</f>
        <v>0</v>
      </c>
      <c r="JA32" s="51">
        <v>0</v>
      </c>
      <c r="JB32" s="15">
        <v>33020</v>
      </c>
      <c r="JC32" s="52">
        <v>0</v>
      </c>
      <c r="JD32" s="91">
        <f t="shared" ref="JD32" si="159">+IU32+IX32+JA32</f>
        <v>1185229</v>
      </c>
      <c r="JE32" s="16">
        <f t="shared" ref="JE32" si="160">+IV32+IY32+JB32</f>
        <v>287089</v>
      </c>
      <c r="JF32" s="52">
        <f t="shared" ref="JF32:JF42" si="161">SUM(JE32/JD32)</f>
        <v>0.24222238909105329</v>
      </c>
      <c r="JG32" s="51"/>
      <c r="JH32" s="15"/>
      <c r="JI32" s="52"/>
      <c r="JJ32" s="51"/>
      <c r="JK32" s="15"/>
      <c r="JL32" s="52"/>
      <c r="JM32" s="51"/>
      <c r="JN32" s="15"/>
      <c r="JO32" s="52"/>
      <c r="JP32" s="51"/>
      <c r="JQ32" s="15"/>
      <c r="JR32" s="52"/>
      <c r="JS32" s="91"/>
      <c r="JT32" s="16"/>
      <c r="JU32" s="52"/>
      <c r="JV32" s="51"/>
      <c r="JW32" s="15"/>
      <c r="JX32" s="52"/>
      <c r="JY32" s="51"/>
      <c r="JZ32" s="15"/>
      <c r="KA32" s="52"/>
      <c r="KB32" s="51"/>
      <c r="KC32" s="15"/>
      <c r="KD32" s="52"/>
      <c r="KE32" s="91"/>
      <c r="KF32" s="16"/>
      <c r="KG32" s="52"/>
      <c r="KH32" s="51"/>
      <c r="KI32" s="15"/>
      <c r="KJ32" s="52"/>
      <c r="KK32" s="51"/>
      <c r="KL32" s="15"/>
      <c r="KM32" s="52"/>
      <c r="KN32" s="51"/>
      <c r="KO32" s="15"/>
      <c r="KP32" s="52"/>
      <c r="KQ32" s="51"/>
      <c r="KR32" s="15"/>
      <c r="KS32" s="52"/>
      <c r="KT32" s="51"/>
      <c r="KU32" s="15"/>
      <c r="KV32" s="52"/>
      <c r="KW32" s="51"/>
      <c r="KX32" s="15"/>
      <c r="KY32" s="52"/>
      <c r="KZ32" s="51"/>
      <c r="LA32" s="15"/>
      <c r="LB32" s="52"/>
      <c r="LC32" s="51"/>
      <c r="LD32" s="15"/>
      <c r="LE32" s="52"/>
      <c r="LF32" s="51"/>
      <c r="LG32" s="15"/>
      <c r="LH32" s="52"/>
      <c r="LI32" s="91"/>
      <c r="LJ32" s="16"/>
      <c r="LK32" s="52"/>
      <c r="LL32" s="51"/>
      <c r="LM32" s="15"/>
      <c r="LN32" s="52"/>
      <c r="LO32" s="51"/>
      <c r="LP32" s="15"/>
      <c r="LQ32" s="52"/>
      <c r="LR32" s="91"/>
      <c r="LS32" s="16"/>
      <c r="LT32" s="52"/>
      <c r="LU32" s="51"/>
      <c r="LV32" s="15"/>
      <c r="LW32" s="52"/>
      <c r="LX32" s="91">
        <f t="shared" si="133"/>
        <v>1185229</v>
      </c>
      <c r="LY32" s="16">
        <f t="shared" si="134"/>
        <v>287089</v>
      </c>
      <c r="LZ32" s="52">
        <f t="shared" si="63"/>
        <v>0.24222238909105329</v>
      </c>
      <c r="MA32" s="51"/>
      <c r="MB32" s="15"/>
      <c r="MC32" s="52"/>
      <c r="MD32" s="51"/>
      <c r="ME32" s="15"/>
      <c r="MF32" s="52"/>
      <c r="MG32" s="51"/>
      <c r="MH32" s="15"/>
      <c r="MI32" s="52"/>
      <c r="MJ32" s="51"/>
      <c r="MK32" s="15"/>
      <c r="ML32" s="52"/>
      <c r="MM32" s="51"/>
      <c r="MN32" s="15"/>
      <c r="MO32" s="52"/>
      <c r="MP32" s="51"/>
      <c r="MQ32" s="15"/>
      <c r="MR32" s="52"/>
      <c r="MS32" s="51"/>
      <c r="MT32" s="15"/>
      <c r="MU32" s="52"/>
      <c r="MV32" s="51"/>
      <c r="MW32" s="15"/>
      <c r="MX32" s="52"/>
      <c r="MY32" s="51"/>
      <c r="MZ32" s="15"/>
      <c r="NA32" s="52"/>
      <c r="NB32" s="51"/>
      <c r="NC32" s="15"/>
      <c r="ND32" s="52"/>
      <c r="NE32" s="51"/>
      <c r="NF32" s="15"/>
      <c r="NG32" s="52"/>
      <c r="NH32" s="51"/>
      <c r="NI32" s="15"/>
      <c r="NJ32" s="52"/>
      <c r="NK32" s="51"/>
      <c r="NL32" s="15"/>
      <c r="NM32" s="52"/>
      <c r="NN32" s="51"/>
      <c r="NO32" s="15"/>
      <c r="NP32" s="52"/>
      <c r="NQ32" s="51"/>
      <c r="NR32" s="15"/>
      <c r="NS32" s="52"/>
      <c r="NT32" s="51"/>
      <c r="NU32" s="15"/>
      <c r="NV32" s="52"/>
      <c r="NW32" s="51"/>
      <c r="NX32" s="15"/>
      <c r="NY32" s="52"/>
      <c r="NZ32" s="51"/>
      <c r="OA32" s="15"/>
      <c r="OB32" s="52"/>
      <c r="OC32" s="51"/>
      <c r="OD32" s="15"/>
      <c r="OE32" s="52"/>
      <c r="OF32" s="51"/>
      <c r="OG32" s="15"/>
      <c r="OH32" s="52"/>
      <c r="OI32" s="51"/>
      <c r="OJ32" s="15"/>
      <c r="OK32" s="52"/>
      <c r="OL32" s="51"/>
      <c r="OM32" s="15"/>
      <c r="ON32" s="52"/>
      <c r="OO32" s="51"/>
      <c r="OP32" s="15"/>
      <c r="OQ32" s="52"/>
      <c r="OR32" s="51"/>
      <c r="OS32" s="15"/>
      <c r="OT32" s="52"/>
      <c r="OU32" s="51"/>
      <c r="OV32" s="15"/>
      <c r="OW32" s="52"/>
      <c r="OX32" s="91"/>
      <c r="OY32" s="16"/>
      <c r="OZ32" s="52"/>
      <c r="PA32" s="51">
        <v>4300</v>
      </c>
      <c r="PB32" s="15">
        <v>38672</v>
      </c>
      <c r="PC32" s="52">
        <f t="shared" si="99"/>
        <v>8.9934883720930241</v>
      </c>
      <c r="PD32" s="51"/>
      <c r="PE32" s="15"/>
      <c r="PF32" s="52"/>
      <c r="PG32" s="51">
        <v>565</v>
      </c>
      <c r="PH32" s="15">
        <v>246</v>
      </c>
      <c r="PI32" s="52">
        <f t="shared" si="30"/>
        <v>0.4353982300884956</v>
      </c>
      <c r="PJ32" s="51">
        <v>0</v>
      </c>
      <c r="PK32" s="15">
        <v>14079</v>
      </c>
      <c r="PL32" s="52">
        <v>0</v>
      </c>
      <c r="PM32" s="51"/>
      <c r="PN32" s="15"/>
      <c r="PO32" s="52"/>
      <c r="PP32" s="51">
        <v>0</v>
      </c>
      <c r="PQ32" s="15">
        <v>21600</v>
      </c>
      <c r="PR32" s="52">
        <v>0</v>
      </c>
      <c r="PS32" s="51">
        <v>0</v>
      </c>
      <c r="PT32" s="15">
        <v>145190</v>
      </c>
      <c r="PU32" s="52">
        <v>0</v>
      </c>
      <c r="PV32" s="51">
        <f t="shared" si="64"/>
        <v>4865</v>
      </c>
      <c r="PW32" s="15">
        <f t="shared" si="65"/>
        <v>219787</v>
      </c>
      <c r="PX32" s="52">
        <f t="shared" si="31"/>
        <v>45.177183967112022</v>
      </c>
      <c r="PY32" s="51"/>
      <c r="PZ32" s="15"/>
      <c r="QA32" s="52"/>
      <c r="QB32" s="51"/>
      <c r="QC32" s="15"/>
      <c r="QD32" s="52"/>
      <c r="QE32" s="51"/>
      <c r="QF32" s="15"/>
      <c r="QG32" s="52"/>
      <c r="QH32" s="51"/>
      <c r="QI32" s="15"/>
      <c r="QJ32" s="52"/>
      <c r="QK32" s="51"/>
      <c r="QL32" s="15"/>
      <c r="QM32" s="52"/>
      <c r="QN32" s="51"/>
      <c r="QO32" s="15"/>
      <c r="QP32" s="52"/>
      <c r="QQ32" s="51"/>
      <c r="QR32" s="15"/>
      <c r="QS32" s="52"/>
      <c r="QT32" s="51"/>
      <c r="QU32" s="15"/>
      <c r="QV32" s="52"/>
      <c r="QW32" s="51"/>
      <c r="QX32" s="15"/>
      <c r="QY32" s="52"/>
      <c r="QZ32" s="91">
        <f t="shared" si="66"/>
        <v>4865</v>
      </c>
      <c r="RA32" s="16">
        <f t="shared" si="143"/>
        <v>219787</v>
      </c>
      <c r="RB32" s="52">
        <f t="shared" si="34"/>
        <v>45.177183967112022</v>
      </c>
      <c r="RC32" s="51"/>
      <c r="RD32" s="15"/>
      <c r="RE32" s="52"/>
      <c r="RF32" s="51"/>
      <c r="RG32" s="15"/>
      <c r="RH32" s="52"/>
      <c r="RI32" s="51"/>
      <c r="RJ32" s="15"/>
      <c r="RK32" s="52"/>
      <c r="RL32" s="51"/>
      <c r="RM32" s="15"/>
      <c r="RN32" s="52"/>
      <c r="RO32" s="91"/>
      <c r="RP32" s="15"/>
      <c r="RQ32" s="52"/>
      <c r="RR32" s="51">
        <f t="shared" si="68"/>
        <v>1190094</v>
      </c>
      <c r="RS32" s="15">
        <f t="shared" si="124"/>
        <v>506876</v>
      </c>
      <c r="RT32" s="52">
        <f t="shared" si="37"/>
        <v>0.42591257497306934</v>
      </c>
      <c r="RU32" s="51"/>
      <c r="RV32" s="15"/>
      <c r="RW32" s="52"/>
      <c r="RX32" s="51">
        <f t="shared" si="125"/>
        <v>1190094</v>
      </c>
      <c r="RY32" s="15">
        <f t="shared" si="125"/>
        <v>506876</v>
      </c>
      <c r="RZ32" s="52">
        <f t="shared" si="39"/>
        <v>0.42591257497306934</v>
      </c>
      <c r="SA32" s="51">
        <f t="shared" si="126"/>
        <v>1190094</v>
      </c>
      <c r="SB32" s="15">
        <f t="shared" si="126"/>
        <v>506876</v>
      </c>
      <c r="SC32" s="52">
        <f t="shared" si="69"/>
        <v>0.42591257497306934</v>
      </c>
      <c r="SD32" s="220"/>
    </row>
    <row r="33" spans="1:498" s="21" customFormat="1" ht="16.5" thickBot="1">
      <c r="A33" s="18">
        <v>23</v>
      </c>
      <c r="B33" s="170" t="s">
        <v>59</v>
      </c>
      <c r="C33" s="53"/>
      <c r="D33" s="19"/>
      <c r="E33" s="188"/>
      <c r="F33" s="53"/>
      <c r="G33" s="19"/>
      <c r="H33" s="32"/>
      <c r="I33" s="53"/>
      <c r="J33" s="19"/>
      <c r="K33" s="35"/>
      <c r="L33" s="53"/>
      <c r="M33" s="19"/>
      <c r="N33" s="208"/>
      <c r="O33" s="53"/>
      <c r="P33" s="19"/>
      <c r="Q33" s="208"/>
      <c r="R33" s="53"/>
      <c r="S33" s="19"/>
      <c r="T33" s="208"/>
      <c r="U33" s="53"/>
      <c r="V33" s="19"/>
      <c r="W33" s="208"/>
      <c r="X33" s="53"/>
      <c r="Y33" s="19"/>
      <c r="Z33" s="208"/>
      <c r="AA33" s="53"/>
      <c r="AB33" s="19"/>
      <c r="AC33" s="208"/>
      <c r="AD33" s="53"/>
      <c r="AE33" s="19"/>
      <c r="AF33" s="208"/>
      <c r="AG33" s="53"/>
      <c r="AH33" s="19"/>
      <c r="AI33" s="208"/>
      <c r="AJ33" s="53"/>
      <c r="AK33" s="19"/>
      <c r="AL33" s="208"/>
      <c r="AM33" s="53"/>
      <c r="AN33" s="19"/>
      <c r="AO33" s="208"/>
      <c r="AP33" s="53"/>
      <c r="AQ33" s="19"/>
      <c r="AR33" s="208"/>
      <c r="AS33" s="53"/>
      <c r="AT33" s="19"/>
      <c r="AU33" s="208"/>
      <c r="AV33" s="53"/>
      <c r="AW33" s="19"/>
      <c r="AX33" s="208"/>
      <c r="AY33" s="53"/>
      <c r="AZ33" s="19"/>
      <c r="BA33" s="208"/>
      <c r="BB33" s="53"/>
      <c r="BC33" s="19"/>
      <c r="BD33" s="208"/>
      <c r="BE33" s="53"/>
      <c r="BF33" s="19"/>
      <c r="BG33" s="208"/>
      <c r="BH33" s="53"/>
      <c r="BI33" s="19"/>
      <c r="BJ33" s="208"/>
      <c r="BK33" s="53"/>
      <c r="BL33" s="19"/>
      <c r="BM33" s="208"/>
      <c r="BN33" s="53"/>
      <c r="BO33" s="19"/>
      <c r="BP33" s="208"/>
      <c r="BQ33" s="53"/>
      <c r="BR33" s="19"/>
      <c r="BS33" s="208"/>
      <c r="BT33" s="53"/>
      <c r="BU33" s="19"/>
      <c r="BV33" s="35"/>
      <c r="BW33" s="97"/>
      <c r="BX33" s="20"/>
      <c r="BY33" s="35"/>
      <c r="BZ33" s="53"/>
      <c r="CA33" s="19"/>
      <c r="CB33" s="35"/>
      <c r="CC33" s="53"/>
      <c r="CD33" s="19"/>
      <c r="CE33" s="35"/>
      <c r="CF33" s="53"/>
      <c r="CG33" s="19"/>
      <c r="CH33" s="35"/>
      <c r="CI33" s="53"/>
      <c r="CJ33" s="19"/>
      <c r="CK33" s="35"/>
      <c r="CL33" s="97"/>
      <c r="CM33" s="20"/>
      <c r="CN33" s="35"/>
      <c r="CO33" s="53"/>
      <c r="CP33" s="19"/>
      <c r="CQ33" s="35"/>
      <c r="CR33" s="53"/>
      <c r="CS33" s="19"/>
      <c r="CT33" s="35"/>
      <c r="CU33" s="53"/>
      <c r="CV33" s="19"/>
      <c r="CW33" s="35"/>
      <c r="CX33" s="53"/>
      <c r="CY33" s="19"/>
      <c r="CZ33" s="35"/>
      <c r="DA33" s="53"/>
      <c r="DB33" s="19"/>
      <c r="DC33" s="35"/>
      <c r="DD33" s="53"/>
      <c r="DE33" s="19"/>
      <c r="DF33" s="35"/>
      <c r="DG33" s="53"/>
      <c r="DH33" s="19"/>
      <c r="DI33" s="35"/>
      <c r="DJ33" s="97"/>
      <c r="DK33" s="19"/>
      <c r="DL33" s="35"/>
      <c r="DM33" s="53"/>
      <c r="DN33" s="19"/>
      <c r="DO33" s="35"/>
      <c r="DP33" s="53"/>
      <c r="DQ33" s="19"/>
      <c r="DR33" s="35"/>
      <c r="DS33" s="53"/>
      <c r="DT33" s="19"/>
      <c r="DU33" s="35"/>
      <c r="DV33" s="53"/>
      <c r="DW33" s="19"/>
      <c r="DX33" s="35"/>
      <c r="DY33" s="53"/>
      <c r="DZ33" s="19"/>
      <c r="EA33" s="35"/>
      <c r="EB33" s="53"/>
      <c r="EC33" s="19"/>
      <c r="ED33" s="35"/>
      <c r="EE33" s="53"/>
      <c r="EF33" s="19"/>
      <c r="EG33" s="35"/>
      <c r="EH33" s="53"/>
      <c r="EI33" s="19"/>
      <c r="EJ33" s="35"/>
      <c r="EK33" s="97"/>
      <c r="EL33" s="20"/>
      <c r="EM33" s="35"/>
      <c r="EN33" s="53"/>
      <c r="EO33" s="19"/>
      <c r="EP33" s="35"/>
      <c r="EQ33" s="53"/>
      <c r="ER33" s="19"/>
      <c r="ES33" s="35"/>
      <c r="ET33" s="53"/>
      <c r="EU33" s="19"/>
      <c r="EV33" s="35"/>
      <c r="EW33" s="53"/>
      <c r="EX33" s="19"/>
      <c r="EY33" s="35"/>
      <c r="EZ33" s="53"/>
      <c r="FA33" s="19"/>
      <c r="FB33" s="35"/>
      <c r="FC33" s="53"/>
      <c r="FD33" s="19"/>
      <c r="FE33" s="35"/>
      <c r="FF33" s="53"/>
      <c r="FG33" s="19"/>
      <c r="FH33" s="35"/>
      <c r="FI33" s="97"/>
      <c r="FJ33" s="20"/>
      <c r="FK33" s="35"/>
      <c r="FL33" s="53"/>
      <c r="FM33" s="19"/>
      <c r="FN33" s="35"/>
      <c r="FO33" s="53"/>
      <c r="FP33" s="19"/>
      <c r="FQ33" s="35"/>
      <c r="FR33" s="53"/>
      <c r="FS33" s="19"/>
      <c r="FT33" s="35"/>
      <c r="FU33" s="53"/>
      <c r="FV33" s="19"/>
      <c r="FW33" s="35"/>
      <c r="FX33" s="53"/>
      <c r="FY33" s="19"/>
      <c r="FZ33" s="35"/>
      <c r="GA33" s="53"/>
      <c r="GB33" s="19"/>
      <c r="GC33" s="35"/>
      <c r="GD33" s="97"/>
      <c r="GE33" s="20"/>
      <c r="GF33" s="35"/>
      <c r="GG33" s="53"/>
      <c r="GH33" s="19"/>
      <c r="GI33" s="35"/>
      <c r="GJ33" s="53"/>
      <c r="GK33" s="19"/>
      <c r="GL33" s="35"/>
      <c r="GM33" s="53"/>
      <c r="GN33" s="19"/>
      <c r="GO33" s="35"/>
      <c r="GP33" s="53"/>
      <c r="GQ33" s="19"/>
      <c r="GR33" s="35"/>
      <c r="GS33" s="97"/>
      <c r="GT33" s="20"/>
      <c r="GU33" s="35"/>
      <c r="GV33" s="53"/>
      <c r="GW33" s="19"/>
      <c r="GX33" s="35"/>
      <c r="GY33" s="53"/>
      <c r="GZ33" s="19"/>
      <c r="HA33" s="35"/>
      <c r="HB33" s="97"/>
      <c r="HC33" s="20"/>
      <c r="HD33" s="35"/>
      <c r="HE33" s="97"/>
      <c r="HF33" s="19"/>
      <c r="HG33" s="35"/>
      <c r="HH33" s="53"/>
      <c r="HI33" s="19"/>
      <c r="HJ33" s="35"/>
      <c r="HK33" s="53"/>
      <c r="HL33" s="19"/>
      <c r="HM33" s="35"/>
      <c r="HN33" s="53"/>
      <c r="HO33" s="19"/>
      <c r="HP33" s="35"/>
      <c r="HQ33" s="53"/>
      <c r="HR33" s="19"/>
      <c r="HS33" s="35"/>
      <c r="HT33" s="97"/>
      <c r="HU33" s="20"/>
      <c r="HV33" s="35"/>
      <c r="HW33" s="53"/>
      <c r="HX33" s="19"/>
      <c r="HY33" s="35"/>
      <c r="HZ33" s="53"/>
      <c r="IA33" s="19"/>
      <c r="IB33" s="35"/>
      <c r="IC33" s="97"/>
      <c r="ID33" s="20"/>
      <c r="IE33" s="35"/>
      <c r="IF33" s="53"/>
      <c r="IG33" s="19"/>
      <c r="IH33" s="35"/>
      <c r="II33" s="53"/>
      <c r="IJ33" s="19"/>
      <c r="IK33" s="35"/>
      <c r="IL33" s="53"/>
      <c r="IM33" s="19"/>
      <c r="IN33" s="35"/>
      <c r="IO33" s="53"/>
      <c r="IP33" s="19"/>
      <c r="IQ33" s="35"/>
      <c r="IR33" s="97"/>
      <c r="IS33" s="20"/>
      <c r="IT33" s="35"/>
      <c r="IU33" s="53"/>
      <c r="IV33" s="19"/>
      <c r="IW33" s="35"/>
      <c r="IX33" s="53"/>
      <c r="IY33" s="19"/>
      <c r="IZ33" s="35"/>
      <c r="JA33" s="53"/>
      <c r="JB33" s="19"/>
      <c r="JC33" s="35"/>
      <c r="JD33" s="97"/>
      <c r="JE33" s="20"/>
      <c r="JF33" s="35"/>
      <c r="JG33" s="53"/>
      <c r="JH33" s="19"/>
      <c r="JI33" s="35"/>
      <c r="JJ33" s="53"/>
      <c r="JK33" s="19"/>
      <c r="JL33" s="35"/>
      <c r="JM33" s="53"/>
      <c r="JN33" s="19"/>
      <c r="JO33" s="35"/>
      <c r="JP33" s="53"/>
      <c r="JQ33" s="19"/>
      <c r="JR33" s="35"/>
      <c r="JS33" s="97"/>
      <c r="JT33" s="20"/>
      <c r="JU33" s="35"/>
      <c r="JV33" s="53"/>
      <c r="JW33" s="19"/>
      <c r="JX33" s="35"/>
      <c r="JY33" s="53"/>
      <c r="JZ33" s="19"/>
      <c r="KA33" s="35"/>
      <c r="KB33" s="53"/>
      <c r="KC33" s="19"/>
      <c r="KD33" s="35"/>
      <c r="KE33" s="97"/>
      <c r="KF33" s="20"/>
      <c r="KG33" s="35"/>
      <c r="KH33" s="53"/>
      <c r="KI33" s="19"/>
      <c r="KJ33" s="35"/>
      <c r="KK33" s="53"/>
      <c r="KL33" s="19"/>
      <c r="KM33" s="35"/>
      <c r="KN33" s="53"/>
      <c r="KO33" s="19"/>
      <c r="KP33" s="35"/>
      <c r="KQ33" s="53"/>
      <c r="KR33" s="19"/>
      <c r="KS33" s="35"/>
      <c r="KT33" s="53"/>
      <c r="KU33" s="19"/>
      <c r="KV33" s="35"/>
      <c r="KW33" s="53"/>
      <c r="KX33" s="19"/>
      <c r="KY33" s="35"/>
      <c r="KZ33" s="53"/>
      <c r="LA33" s="19"/>
      <c r="LB33" s="35"/>
      <c r="LC33" s="53"/>
      <c r="LD33" s="19"/>
      <c r="LE33" s="35"/>
      <c r="LF33" s="53"/>
      <c r="LG33" s="19"/>
      <c r="LH33" s="35"/>
      <c r="LI33" s="97"/>
      <c r="LJ33" s="20"/>
      <c r="LK33" s="35"/>
      <c r="LL33" s="53"/>
      <c r="LM33" s="19"/>
      <c r="LN33" s="35"/>
      <c r="LO33" s="53"/>
      <c r="LP33" s="19"/>
      <c r="LQ33" s="35"/>
      <c r="LR33" s="97"/>
      <c r="LS33" s="20"/>
      <c r="LT33" s="35"/>
      <c r="LU33" s="53"/>
      <c r="LV33" s="19"/>
      <c r="LW33" s="35"/>
      <c r="LX33" s="97"/>
      <c r="LY33" s="20"/>
      <c r="LZ33" s="35"/>
      <c r="MA33" s="53"/>
      <c r="MB33" s="19"/>
      <c r="MC33" s="35"/>
      <c r="MD33" s="53"/>
      <c r="ME33" s="19"/>
      <c r="MF33" s="35"/>
      <c r="MG33" s="53"/>
      <c r="MH33" s="19"/>
      <c r="MI33" s="35"/>
      <c r="MJ33" s="53"/>
      <c r="MK33" s="19"/>
      <c r="ML33" s="35"/>
      <c r="MM33" s="53"/>
      <c r="MN33" s="19"/>
      <c r="MO33" s="35"/>
      <c r="MP33" s="53"/>
      <c r="MQ33" s="19"/>
      <c r="MR33" s="35"/>
      <c r="MS33" s="53"/>
      <c r="MT33" s="19"/>
      <c r="MU33" s="35"/>
      <c r="MV33" s="53"/>
      <c r="MW33" s="19"/>
      <c r="MX33" s="35"/>
      <c r="MY33" s="53"/>
      <c r="MZ33" s="19"/>
      <c r="NA33" s="35"/>
      <c r="NB33" s="53"/>
      <c r="NC33" s="19"/>
      <c r="ND33" s="35"/>
      <c r="NE33" s="53"/>
      <c r="NF33" s="19"/>
      <c r="NG33" s="35"/>
      <c r="NH33" s="53"/>
      <c r="NI33" s="19"/>
      <c r="NJ33" s="35"/>
      <c r="NK33" s="53"/>
      <c r="NL33" s="19"/>
      <c r="NM33" s="35"/>
      <c r="NN33" s="53"/>
      <c r="NO33" s="19"/>
      <c r="NP33" s="35"/>
      <c r="NQ33" s="53"/>
      <c r="NR33" s="19"/>
      <c r="NS33" s="35"/>
      <c r="NT33" s="53"/>
      <c r="NU33" s="19"/>
      <c r="NV33" s="35"/>
      <c r="NW33" s="53"/>
      <c r="NX33" s="19"/>
      <c r="NY33" s="35"/>
      <c r="NZ33" s="53"/>
      <c r="OA33" s="19"/>
      <c r="OB33" s="35"/>
      <c r="OC33" s="53"/>
      <c r="OD33" s="19"/>
      <c r="OE33" s="35"/>
      <c r="OF33" s="53"/>
      <c r="OG33" s="19"/>
      <c r="OH33" s="35"/>
      <c r="OI33" s="53"/>
      <c r="OJ33" s="19"/>
      <c r="OK33" s="35"/>
      <c r="OL33" s="53"/>
      <c r="OM33" s="19"/>
      <c r="ON33" s="35"/>
      <c r="OO33" s="53"/>
      <c r="OP33" s="19"/>
      <c r="OQ33" s="35"/>
      <c r="OR33" s="53"/>
      <c r="OS33" s="19"/>
      <c r="OT33" s="35"/>
      <c r="OU33" s="53"/>
      <c r="OV33" s="19"/>
      <c r="OW33" s="35"/>
      <c r="OX33" s="97"/>
      <c r="OY33" s="20"/>
      <c r="OZ33" s="35"/>
      <c r="PA33" s="53"/>
      <c r="PB33" s="19"/>
      <c r="PC33" s="35"/>
      <c r="PD33" s="53"/>
      <c r="PE33" s="19"/>
      <c r="PF33" s="35"/>
      <c r="PG33" s="53"/>
      <c r="PH33" s="19"/>
      <c r="PI33" s="35"/>
      <c r="PJ33" s="53"/>
      <c r="PK33" s="19"/>
      <c r="PL33" s="35"/>
      <c r="PM33" s="53"/>
      <c r="PN33" s="19"/>
      <c r="PO33" s="35"/>
      <c r="PP33" s="53"/>
      <c r="PQ33" s="19"/>
      <c r="PR33" s="35"/>
      <c r="PS33" s="53"/>
      <c r="PT33" s="19"/>
      <c r="PU33" s="35"/>
      <c r="PV33" s="53"/>
      <c r="PW33" s="19"/>
      <c r="PX33" s="35"/>
      <c r="PY33" s="53"/>
      <c r="PZ33" s="19"/>
      <c r="QA33" s="35"/>
      <c r="QB33" s="53"/>
      <c r="QC33" s="19"/>
      <c r="QD33" s="35"/>
      <c r="QE33" s="53"/>
      <c r="QF33" s="19"/>
      <c r="QG33" s="35"/>
      <c r="QH33" s="53"/>
      <c r="QI33" s="19"/>
      <c r="QJ33" s="35"/>
      <c r="QK33" s="53"/>
      <c r="QL33" s="19"/>
      <c r="QM33" s="35"/>
      <c r="QN33" s="53"/>
      <c r="QO33" s="19"/>
      <c r="QP33" s="35"/>
      <c r="QQ33" s="53"/>
      <c r="QR33" s="19"/>
      <c r="QS33" s="35"/>
      <c r="QT33" s="53"/>
      <c r="QU33" s="19"/>
      <c r="QV33" s="35"/>
      <c r="QW33" s="53"/>
      <c r="QX33" s="19"/>
      <c r="QY33" s="35"/>
      <c r="QZ33" s="97"/>
      <c r="RA33" s="20"/>
      <c r="RB33" s="35"/>
      <c r="RC33" s="53"/>
      <c r="RD33" s="19"/>
      <c r="RE33" s="35"/>
      <c r="RF33" s="53"/>
      <c r="RG33" s="19"/>
      <c r="RH33" s="35"/>
      <c r="RI33" s="53"/>
      <c r="RJ33" s="19"/>
      <c r="RK33" s="35"/>
      <c r="RL33" s="53"/>
      <c r="RM33" s="19"/>
      <c r="RN33" s="35"/>
      <c r="RO33" s="97"/>
      <c r="RP33" s="19"/>
      <c r="RQ33" s="35"/>
      <c r="RR33" s="53"/>
      <c r="RS33" s="19"/>
      <c r="RT33" s="35"/>
      <c r="RU33" s="53"/>
      <c r="RV33" s="19"/>
      <c r="RW33" s="35"/>
      <c r="RX33" s="53"/>
      <c r="RY33" s="19"/>
      <c r="RZ33" s="35"/>
      <c r="SA33" s="53"/>
      <c r="SB33" s="19"/>
      <c r="SC33" s="35"/>
      <c r="SD33" s="221"/>
    </row>
    <row r="34" spans="1:498" s="64" customFormat="1" ht="16.5" thickBot="1">
      <c r="A34" s="55">
        <v>24</v>
      </c>
      <c r="B34" s="171" t="s">
        <v>50</v>
      </c>
      <c r="C34" s="62">
        <f>+C31+C32+C33</f>
        <v>0</v>
      </c>
      <c r="D34" s="56">
        <f>+D31+D32+D33</f>
        <v>0</v>
      </c>
      <c r="E34" s="191">
        <v>0</v>
      </c>
      <c r="F34" s="57">
        <v>0</v>
      </c>
      <c r="G34" s="60">
        <v>0</v>
      </c>
      <c r="H34" s="58">
        <v>0</v>
      </c>
      <c r="I34" s="62">
        <f t="shared" si="70"/>
        <v>0</v>
      </c>
      <c r="J34" s="56">
        <f t="shared" si="0"/>
        <v>0</v>
      </c>
      <c r="K34" s="59">
        <v>0</v>
      </c>
      <c r="L34" s="57">
        <f>SUM(L31:L33)</f>
        <v>0</v>
      </c>
      <c r="M34" s="60">
        <f>SUM(M31:M33)</f>
        <v>0</v>
      </c>
      <c r="N34" s="61">
        <v>0</v>
      </c>
      <c r="O34" s="57">
        <f>SUM(O31:O33)</f>
        <v>0</v>
      </c>
      <c r="P34" s="60">
        <f>SUM(P31:P33)</f>
        <v>0</v>
      </c>
      <c r="Q34" s="61">
        <v>0</v>
      </c>
      <c r="R34" s="57">
        <f>SUM(R31:R33)</f>
        <v>0</v>
      </c>
      <c r="S34" s="60">
        <f>SUM(S31:S33)</f>
        <v>0</v>
      </c>
      <c r="T34" s="61">
        <v>0</v>
      </c>
      <c r="U34" s="57">
        <f>SUM(U31:U33)</f>
        <v>0</v>
      </c>
      <c r="V34" s="60">
        <f>SUM(V31:V33)</f>
        <v>0</v>
      </c>
      <c r="W34" s="61">
        <v>0</v>
      </c>
      <c r="X34" s="57">
        <f>SUM(X31:X33)</f>
        <v>0</v>
      </c>
      <c r="Y34" s="60">
        <f>SUM(Y31:Y33)</f>
        <v>0</v>
      </c>
      <c r="Z34" s="61">
        <v>0</v>
      </c>
      <c r="AA34" s="57">
        <f>SUM(AA31:AA33)</f>
        <v>0</v>
      </c>
      <c r="AB34" s="60">
        <f>SUM(AB31:AB33)</f>
        <v>0</v>
      </c>
      <c r="AC34" s="61">
        <v>0</v>
      </c>
      <c r="AD34" s="57">
        <f>SUM(AD31:AD33)</f>
        <v>0</v>
      </c>
      <c r="AE34" s="60">
        <f>SUM(AE31:AE33)</f>
        <v>0</v>
      </c>
      <c r="AF34" s="61">
        <v>0</v>
      </c>
      <c r="AG34" s="57">
        <f>SUM(AG31:AG33)</f>
        <v>0</v>
      </c>
      <c r="AH34" s="60">
        <f>SUM(AH31:AH33)</f>
        <v>0</v>
      </c>
      <c r="AI34" s="61">
        <v>0</v>
      </c>
      <c r="AJ34" s="57">
        <f>SUM(AJ31:AJ33)</f>
        <v>0</v>
      </c>
      <c r="AK34" s="60">
        <f>SUM(AK31:AK33)</f>
        <v>0</v>
      </c>
      <c r="AL34" s="61">
        <v>0</v>
      </c>
      <c r="AM34" s="57">
        <f>SUM(AM31:AM33)</f>
        <v>0</v>
      </c>
      <c r="AN34" s="60">
        <f>SUM(AN31:AN33)</f>
        <v>0</v>
      </c>
      <c r="AO34" s="61">
        <v>0</v>
      </c>
      <c r="AP34" s="57">
        <f>SUM(AP31:AP33)</f>
        <v>0</v>
      </c>
      <c r="AQ34" s="60">
        <f>SUM(AQ31:AQ33)</f>
        <v>0</v>
      </c>
      <c r="AR34" s="61">
        <v>0</v>
      </c>
      <c r="AS34" s="57">
        <f>SUM(AS31:AS33)</f>
        <v>0</v>
      </c>
      <c r="AT34" s="60">
        <f>SUM(AT31:AT33)</f>
        <v>0</v>
      </c>
      <c r="AU34" s="61">
        <v>0</v>
      </c>
      <c r="AV34" s="57">
        <f>SUM(AV31:AV33)</f>
        <v>0</v>
      </c>
      <c r="AW34" s="60">
        <f>SUM(AW31:AW33)</f>
        <v>0</v>
      </c>
      <c r="AX34" s="61">
        <v>0</v>
      </c>
      <c r="AY34" s="57">
        <f>SUM(AY31:AY33)</f>
        <v>0</v>
      </c>
      <c r="AZ34" s="60">
        <f>SUM(AZ31:AZ33)</f>
        <v>0</v>
      </c>
      <c r="BA34" s="61">
        <v>0</v>
      </c>
      <c r="BB34" s="62">
        <f>SUM(BB31:BB33)</f>
        <v>0</v>
      </c>
      <c r="BC34" s="56">
        <f>SUM(BC31:BC33)</f>
        <v>0</v>
      </c>
      <c r="BD34" s="61">
        <v>0</v>
      </c>
      <c r="BE34" s="57">
        <f>U34+AS34+AV34+AY34+BB34</f>
        <v>0</v>
      </c>
      <c r="BF34" s="60">
        <f>V34+AT34+AW34+AZ34+BC34</f>
        <v>0</v>
      </c>
      <c r="BG34" s="61">
        <v>0</v>
      </c>
      <c r="BH34" s="57">
        <f>SUM(BH31:BH33)</f>
        <v>0</v>
      </c>
      <c r="BI34" s="60">
        <f>SUM(BI31:BI33)</f>
        <v>0</v>
      </c>
      <c r="BJ34" s="61">
        <v>0</v>
      </c>
      <c r="BK34" s="57">
        <f>SUM(BK31:BK33)</f>
        <v>0</v>
      </c>
      <c r="BL34" s="60">
        <f>SUM(BL31:BL33)</f>
        <v>0</v>
      </c>
      <c r="BM34" s="61">
        <v>0</v>
      </c>
      <c r="BN34" s="57">
        <f>BH34+BK34</f>
        <v>0</v>
      </c>
      <c r="BO34" s="60">
        <f>BI34+BL34</f>
        <v>0</v>
      </c>
      <c r="BP34" s="61">
        <v>0</v>
      </c>
      <c r="BQ34" s="57">
        <f>BE34+BN34</f>
        <v>0</v>
      </c>
      <c r="BR34" s="60">
        <f>BF34+BO34</f>
        <v>0</v>
      </c>
      <c r="BS34" s="61">
        <v>0</v>
      </c>
      <c r="BT34" s="57">
        <f>SUM(BT31:BT33)</f>
        <v>0</v>
      </c>
      <c r="BU34" s="57">
        <f>SUM(BU31:BU33)</f>
        <v>0</v>
      </c>
      <c r="BV34" s="59">
        <v>0</v>
      </c>
      <c r="BW34" s="57">
        <f>SUM(BW31:BW33)</f>
        <v>0</v>
      </c>
      <c r="BX34" s="57">
        <f>SUM(BX31:BX33)</f>
        <v>0</v>
      </c>
      <c r="BY34" s="59">
        <v>0</v>
      </c>
      <c r="BZ34" s="57">
        <f>SUM(BZ31:BZ33)</f>
        <v>0</v>
      </c>
      <c r="CA34" s="57">
        <f>SUM(CA31:CA33)</f>
        <v>0</v>
      </c>
      <c r="CB34" s="59">
        <v>0</v>
      </c>
      <c r="CC34" s="57">
        <f>SUM(CC31:CC33)</f>
        <v>0</v>
      </c>
      <c r="CD34" s="57">
        <f>SUM(CD31:CD33)</f>
        <v>0</v>
      </c>
      <c r="CE34" s="59">
        <v>0</v>
      </c>
      <c r="CF34" s="57">
        <f>SUM(CF31:CF33)</f>
        <v>0</v>
      </c>
      <c r="CG34" s="57">
        <f>SUM(CG31:CG33)</f>
        <v>0</v>
      </c>
      <c r="CH34" s="59">
        <v>0</v>
      </c>
      <c r="CI34" s="57">
        <f>SUM(CI31:CI33)</f>
        <v>0</v>
      </c>
      <c r="CJ34" s="57">
        <f>SUM(CJ31:CJ33)</f>
        <v>0</v>
      </c>
      <c r="CK34" s="59">
        <v>0</v>
      </c>
      <c r="CL34" s="57">
        <f>SUM(CL31:CL33)</f>
        <v>0</v>
      </c>
      <c r="CM34" s="57">
        <f>SUM(CM31:CM33)</f>
        <v>0</v>
      </c>
      <c r="CN34" s="59">
        <v>0</v>
      </c>
      <c r="CO34" s="57">
        <f>SUM(CO31:CO33)</f>
        <v>0</v>
      </c>
      <c r="CP34" s="57">
        <f>SUM(CP31:CP33)</f>
        <v>0</v>
      </c>
      <c r="CQ34" s="59">
        <v>0</v>
      </c>
      <c r="CR34" s="57">
        <f>SUM(CR31:CR33)</f>
        <v>0</v>
      </c>
      <c r="CS34" s="57">
        <f>SUM(CS31:CS33)</f>
        <v>0</v>
      </c>
      <c r="CT34" s="59">
        <v>0</v>
      </c>
      <c r="CU34" s="57">
        <f>SUM(CU31:CU33)</f>
        <v>0</v>
      </c>
      <c r="CV34" s="57">
        <f>SUM(CV31:CV33)</f>
        <v>0</v>
      </c>
      <c r="CW34" s="59">
        <v>0</v>
      </c>
      <c r="CX34" s="57">
        <f>SUM(CX31:CX33)</f>
        <v>0</v>
      </c>
      <c r="CY34" s="57">
        <f>SUM(CY31:CY33)</f>
        <v>0</v>
      </c>
      <c r="CZ34" s="59">
        <v>0</v>
      </c>
      <c r="DA34" s="57">
        <f>SUM(DA31:DA33)</f>
        <v>0</v>
      </c>
      <c r="DB34" s="57">
        <f>SUM(DB31:DB33)</f>
        <v>0</v>
      </c>
      <c r="DC34" s="59">
        <v>0</v>
      </c>
      <c r="DD34" s="57">
        <f>SUM(DD31:DD33)</f>
        <v>0</v>
      </c>
      <c r="DE34" s="57">
        <f>SUM(DE31:DE33)</f>
        <v>0</v>
      </c>
      <c r="DF34" s="59">
        <v>0</v>
      </c>
      <c r="DG34" s="57">
        <f>SUM(DG31:DG33)</f>
        <v>0</v>
      </c>
      <c r="DH34" s="57">
        <f>SUM(DH31:DH33)</f>
        <v>0</v>
      </c>
      <c r="DI34" s="59">
        <v>0</v>
      </c>
      <c r="DJ34" s="57">
        <f>SUM(DJ31:DJ33)</f>
        <v>0</v>
      </c>
      <c r="DK34" s="57">
        <f>SUM(DK31:DK33)</f>
        <v>0</v>
      </c>
      <c r="DL34" s="59">
        <v>0</v>
      </c>
      <c r="DM34" s="57">
        <f>SUM(DM31:DM33)</f>
        <v>0</v>
      </c>
      <c r="DN34" s="57">
        <f>SUM(DN31:DN33)</f>
        <v>0</v>
      </c>
      <c r="DO34" s="59">
        <v>0</v>
      </c>
      <c r="DP34" s="57">
        <f>SUM(DP31:DP33)</f>
        <v>0</v>
      </c>
      <c r="DQ34" s="57">
        <f>SUM(DQ31:DQ33)</f>
        <v>0</v>
      </c>
      <c r="DR34" s="59">
        <v>0</v>
      </c>
      <c r="DS34" s="57">
        <f>SUM(DS31:DS33)</f>
        <v>0</v>
      </c>
      <c r="DT34" s="57">
        <f>SUM(DT31:DT33)</f>
        <v>0</v>
      </c>
      <c r="DU34" s="59">
        <v>0</v>
      </c>
      <c r="DV34" s="57">
        <f>SUM(DV31:DV33)</f>
        <v>0</v>
      </c>
      <c r="DW34" s="57">
        <f>SUM(DW31:DW33)</f>
        <v>0</v>
      </c>
      <c r="DX34" s="59">
        <v>0</v>
      </c>
      <c r="DY34" s="57">
        <f>SUM(DY31:DY33)</f>
        <v>0</v>
      </c>
      <c r="DZ34" s="57">
        <f>SUM(DZ31:DZ33)</f>
        <v>0</v>
      </c>
      <c r="EA34" s="59">
        <v>0</v>
      </c>
      <c r="EB34" s="57">
        <f>SUM(EB31:EB33)</f>
        <v>0</v>
      </c>
      <c r="EC34" s="57">
        <f>SUM(EC31:EC33)</f>
        <v>0</v>
      </c>
      <c r="ED34" s="59">
        <v>0</v>
      </c>
      <c r="EE34" s="57">
        <f>SUM(EE31:EE33)</f>
        <v>0</v>
      </c>
      <c r="EF34" s="57">
        <f>SUM(EF31:EF33)</f>
        <v>0</v>
      </c>
      <c r="EG34" s="59">
        <v>0</v>
      </c>
      <c r="EH34" s="57">
        <f>SUM(EH31:EH33)</f>
        <v>0</v>
      </c>
      <c r="EI34" s="57">
        <f>SUM(EI31:EI33)</f>
        <v>0</v>
      </c>
      <c r="EJ34" s="59">
        <v>0</v>
      </c>
      <c r="EK34" s="57">
        <f>SUM(EK31:EK33)</f>
        <v>0</v>
      </c>
      <c r="EL34" s="57">
        <f>SUM(EL31:EL33)</f>
        <v>0</v>
      </c>
      <c r="EM34" s="59">
        <v>0</v>
      </c>
      <c r="EN34" s="57">
        <f>SUM(EN31:EN33)</f>
        <v>0</v>
      </c>
      <c r="EO34" s="57">
        <f>SUM(EO31:EO33)</f>
        <v>0</v>
      </c>
      <c r="EP34" s="59">
        <v>0</v>
      </c>
      <c r="EQ34" s="57">
        <f>SUM(EQ31:EQ33)</f>
        <v>0</v>
      </c>
      <c r="ER34" s="57">
        <f>SUM(ER31:ER33)</f>
        <v>0</v>
      </c>
      <c r="ES34" s="59">
        <v>0</v>
      </c>
      <c r="ET34" s="57">
        <f>SUM(ET31:ET33)</f>
        <v>0</v>
      </c>
      <c r="EU34" s="57">
        <f>SUM(EU31:EU33)</f>
        <v>0</v>
      </c>
      <c r="EV34" s="59">
        <v>0</v>
      </c>
      <c r="EW34" s="57">
        <f>SUM(EW31:EW33)</f>
        <v>0</v>
      </c>
      <c r="EX34" s="57">
        <f>SUM(EX31:EX33)</f>
        <v>0</v>
      </c>
      <c r="EY34" s="59">
        <v>0</v>
      </c>
      <c r="EZ34" s="57">
        <f>SUM(EZ31:EZ33)</f>
        <v>0</v>
      </c>
      <c r="FA34" s="57">
        <f>SUM(FA31:FA33)</f>
        <v>0</v>
      </c>
      <c r="FB34" s="59">
        <v>0</v>
      </c>
      <c r="FC34" s="57">
        <f>SUM(FC31:FC33)</f>
        <v>0</v>
      </c>
      <c r="FD34" s="57">
        <f>SUM(FD31:FD33)</f>
        <v>0</v>
      </c>
      <c r="FE34" s="59">
        <v>0</v>
      </c>
      <c r="FF34" s="57">
        <f>SUM(FF31:FF33)</f>
        <v>0</v>
      </c>
      <c r="FG34" s="57">
        <f>SUM(FG31:FG33)</f>
        <v>0</v>
      </c>
      <c r="FH34" s="59">
        <v>0</v>
      </c>
      <c r="FI34" s="57">
        <f>SUM(FI31:FI33)</f>
        <v>0</v>
      </c>
      <c r="FJ34" s="57">
        <f>SUM(FJ31:FJ33)</f>
        <v>0</v>
      </c>
      <c r="FK34" s="59">
        <v>0</v>
      </c>
      <c r="FL34" s="57">
        <f>SUM(FL31:FL33)</f>
        <v>0</v>
      </c>
      <c r="FM34" s="57">
        <f>SUM(FM31:FM33)</f>
        <v>0</v>
      </c>
      <c r="FN34" s="59">
        <v>0</v>
      </c>
      <c r="FO34" s="57">
        <f>SUM(FO31:FO33)</f>
        <v>0</v>
      </c>
      <c r="FP34" s="57">
        <f>SUM(FP31:FP33)</f>
        <v>0</v>
      </c>
      <c r="FQ34" s="59">
        <v>0</v>
      </c>
      <c r="FR34" s="57">
        <f>SUM(FR31:FR33)</f>
        <v>0</v>
      </c>
      <c r="FS34" s="57">
        <f>SUM(FS31:FS33)</f>
        <v>0</v>
      </c>
      <c r="FT34" s="59">
        <v>0</v>
      </c>
      <c r="FU34" s="57">
        <f>SUM(FU31:FU33)</f>
        <v>0</v>
      </c>
      <c r="FV34" s="57">
        <f>SUM(FV31:FV33)</f>
        <v>0</v>
      </c>
      <c r="FW34" s="59">
        <v>0</v>
      </c>
      <c r="FX34" s="57">
        <f>SUM(FX31:FX33)</f>
        <v>0</v>
      </c>
      <c r="FY34" s="57">
        <f>SUM(FY31:FY33)</f>
        <v>0</v>
      </c>
      <c r="FZ34" s="59">
        <v>0</v>
      </c>
      <c r="GA34" s="57">
        <f>SUM(GA31:GA33)</f>
        <v>0</v>
      </c>
      <c r="GB34" s="57">
        <f>SUM(GB31:GB33)</f>
        <v>0</v>
      </c>
      <c r="GC34" s="59">
        <v>0</v>
      </c>
      <c r="GD34" s="57">
        <f>SUM(GD31:GD33)</f>
        <v>0</v>
      </c>
      <c r="GE34" s="57">
        <f>SUM(GE31:GE33)</f>
        <v>0</v>
      </c>
      <c r="GF34" s="59">
        <v>0</v>
      </c>
      <c r="GG34" s="57">
        <f>SUM(GG31:GG33)</f>
        <v>0</v>
      </c>
      <c r="GH34" s="57">
        <f>SUM(GH31:GH33)</f>
        <v>0</v>
      </c>
      <c r="GI34" s="59">
        <v>0</v>
      </c>
      <c r="GJ34" s="57">
        <f>SUM(GJ31:GJ33)</f>
        <v>0</v>
      </c>
      <c r="GK34" s="57">
        <f>SUM(GK31:GK33)</f>
        <v>0</v>
      </c>
      <c r="GL34" s="59">
        <v>0</v>
      </c>
      <c r="GM34" s="57">
        <f>SUM(GM31:GM33)</f>
        <v>0</v>
      </c>
      <c r="GN34" s="57">
        <f>SUM(GN31:GN33)</f>
        <v>0</v>
      </c>
      <c r="GO34" s="59">
        <v>0</v>
      </c>
      <c r="GP34" s="57">
        <f>SUM(GP31:GP33)</f>
        <v>0</v>
      </c>
      <c r="GQ34" s="57">
        <f>SUM(GQ31:GQ33)</f>
        <v>0</v>
      </c>
      <c r="GR34" s="59">
        <v>0</v>
      </c>
      <c r="GS34" s="57">
        <f>SUM(GS31:GS33)</f>
        <v>0</v>
      </c>
      <c r="GT34" s="57">
        <f>SUM(GT31:GT33)</f>
        <v>0</v>
      </c>
      <c r="GU34" s="59">
        <v>0</v>
      </c>
      <c r="GV34" s="57">
        <f>SUM(GV31:GV33)</f>
        <v>0</v>
      </c>
      <c r="GW34" s="57">
        <f>SUM(GW31:GW33)</f>
        <v>0</v>
      </c>
      <c r="GX34" s="59">
        <v>0</v>
      </c>
      <c r="GY34" s="57">
        <f>SUM(GY31:GY33)</f>
        <v>0</v>
      </c>
      <c r="GZ34" s="57">
        <f>SUM(GZ31:GZ33)</f>
        <v>0</v>
      </c>
      <c r="HA34" s="59">
        <v>0</v>
      </c>
      <c r="HB34" s="57">
        <f>SUM(HB31:HB33)</f>
        <v>0</v>
      </c>
      <c r="HC34" s="57">
        <f>SUM(HC31:HC33)</f>
        <v>0</v>
      </c>
      <c r="HD34" s="59">
        <v>0</v>
      </c>
      <c r="HE34" s="63">
        <f t="shared" si="55"/>
        <v>0</v>
      </c>
      <c r="HF34" s="57">
        <f t="shared" si="56"/>
        <v>0</v>
      </c>
      <c r="HG34" s="59">
        <v>0</v>
      </c>
      <c r="HH34" s="57">
        <f>SUM(HH31:HH33)</f>
        <v>0</v>
      </c>
      <c r="HI34" s="57">
        <f>SUM(HI31:HI33)</f>
        <v>0</v>
      </c>
      <c r="HJ34" s="59">
        <v>0</v>
      </c>
      <c r="HK34" s="57">
        <f>SUM(HK31:HK33)</f>
        <v>0</v>
      </c>
      <c r="HL34" s="57">
        <f>SUM(HL31:HL33)</f>
        <v>0</v>
      </c>
      <c r="HM34" s="59">
        <v>0</v>
      </c>
      <c r="HN34" s="57">
        <f>SUM(HN31:HN33)</f>
        <v>0</v>
      </c>
      <c r="HO34" s="57">
        <f>SUM(HO31:HO33)</f>
        <v>0</v>
      </c>
      <c r="HP34" s="59">
        <v>0</v>
      </c>
      <c r="HQ34" s="57">
        <f>SUM(HQ31:HQ33)</f>
        <v>0</v>
      </c>
      <c r="HR34" s="57">
        <f>SUM(HR31:HR33)</f>
        <v>0</v>
      </c>
      <c r="HS34" s="59">
        <v>0</v>
      </c>
      <c r="HT34" s="57">
        <f>SUM(HT31:HT33)</f>
        <v>0</v>
      </c>
      <c r="HU34" s="57">
        <f>SUM(HU31:HU33)</f>
        <v>0</v>
      </c>
      <c r="HV34" s="59">
        <v>0</v>
      </c>
      <c r="HW34" s="57">
        <f>SUM(HW31:HW33)</f>
        <v>0</v>
      </c>
      <c r="HX34" s="57">
        <f>SUM(HX31:HX33)</f>
        <v>0</v>
      </c>
      <c r="HY34" s="59">
        <v>0</v>
      </c>
      <c r="HZ34" s="57">
        <f>SUM(HZ31:HZ33)</f>
        <v>0</v>
      </c>
      <c r="IA34" s="57">
        <f>SUM(IA31:IA33)</f>
        <v>0</v>
      </c>
      <c r="IB34" s="59">
        <v>0</v>
      </c>
      <c r="IC34" s="57">
        <f>SUM(IC31:IC33)</f>
        <v>0</v>
      </c>
      <c r="ID34" s="57">
        <f>SUM(ID31:ID33)</f>
        <v>0</v>
      </c>
      <c r="IE34" s="59">
        <v>0</v>
      </c>
      <c r="IF34" s="57">
        <f>SUM(IF31:IF33)</f>
        <v>165946</v>
      </c>
      <c r="IG34" s="57">
        <f>SUM(IG31:IG33)</f>
        <v>68801</v>
      </c>
      <c r="IH34" s="59">
        <f t="shared" si="150"/>
        <v>0.41459872488640881</v>
      </c>
      <c r="II34" s="57">
        <f>SUM(II31:II33)</f>
        <v>5000</v>
      </c>
      <c r="IJ34" s="57">
        <f>SUM(IJ31:IJ33)</f>
        <v>0</v>
      </c>
      <c r="IK34" s="59">
        <f t="shared" si="151"/>
        <v>0</v>
      </c>
      <c r="IL34" s="57">
        <f>SUM(IL31:IL33)</f>
        <v>120540</v>
      </c>
      <c r="IM34" s="57">
        <f>SUM(IM31:IM33)</f>
        <v>590722</v>
      </c>
      <c r="IN34" s="59">
        <f t="shared" si="152"/>
        <v>4.9006304961008791</v>
      </c>
      <c r="IO34" s="57">
        <f>SUM(IO31:IO33)</f>
        <v>0</v>
      </c>
      <c r="IP34" s="57">
        <f>SUM(IP31:IP33)</f>
        <v>0</v>
      </c>
      <c r="IQ34" s="59">
        <v>0</v>
      </c>
      <c r="IR34" s="57">
        <f>SUM(IR31:IR33)</f>
        <v>291486</v>
      </c>
      <c r="IS34" s="57">
        <f>SUM(IS31:IS33)</f>
        <v>659523</v>
      </c>
      <c r="IT34" s="59">
        <f t="shared" si="155"/>
        <v>2.2626232477717627</v>
      </c>
      <c r="IU34" s="57">
        <f>SUM(IU31:IU33)</f>
        <v>185229</v>
      </c>
      <c r="IV34" s="57">
        <f>SUM(IV31:IV33)</f>
        <v>254069</v>
      </c>
      <c r="IW34" s="59">
        <f t="shared" si="157"/>
        <v>1.3716480680670953</v>
      </c>
      <c r="IX34" s="57">
        <f>SUM(IX31:IX33)</f>
        <v>1000000</v>
      </c>
      <c r="IY34" s="57">
        <f>SUM(IY31:IY33)</f>
        <v>0</v>
      </c>
      <c r="IZ34" s="59">
        <f t="shared" si="158"/>
        <v>0</v>
      </c>
      <c r="JA34" s="57">
        <f>SUM(JA31:JA33)</f>
        <v>0</v>
      </c>
      <c r="JB34" s="57">
        <f>SUM(JB31:JB33)</f>
        <v>33020</v>
      </c>
      <c r="JC34" s="59">
        <v>0</v>
      </c>
      <c r="JD34" s="57">
        <f>SUM(JD31:JD33)</f>
        <v>1185229</v>
      </c>
      <c r="JE34" s="57">
        <f>SUM(JE31:JE33)</f>
        <v>287089</v>
      </c>
      <c r="JF34" s="59">
        <f t="shared" si="161"/>
        <v>0.24222238909105329</v>
      </c>
      <c r="JG34" s="57">
        <f>SUM(JG31:JG33)</f>
        <v>0</v>
      </c>
      <c r="JH34" s="57">
        <f>SUM(JH31:JH33)</f>
        <v>0</v>
      </c>
      <c r="JI34" s="59">
        <v>0</v>
      </c>
      <c r="JJ34" s="57">
        <f>SUM(JJ31:JJ33)</f>
        <v>0</v>
      </c>
      <c r="JK34" s="57">
        <f>SUM(JK31:JK33)</f>
        <v>0</v>
      </c>
      <c r="JL34" s="59">
        <v>0</v>
      </c>
      <c r="JM34" s="57">
        <f>SUM(JM31:JM33)</f>
        <v>0</v>
      </c>
      <c r="JN34" s="57">
        <f>SUM(JN31:JN33)</f>
        <v>0</v>
      </c>
      <c r="JO34" s="59">
        <v>0</v>
      </c>
      <c r="JP34" s="57">
        <f>SUM(JP31:JP33)</f>
        <v>0</v>
      </c>
      <c r="JQ34" s="57">
        <f>SUM(JQ31:JQ33)</f>
        <v>0</v>
      </c>
      <c r="JR34" s="59">
        <v>0</v>
      </c>
      <c r="JS34" s="57">
        <f>SUM(JS31:JS33)</f>
        <v>0</v>
      </c>
      <c r="JT34" s="57">
        <f>SUM(JT31:JT33)</f>
        <v>0</v>
      </c>
      <c r="JU34" s="59">
        <v>0</v>
      </c>
      <c r="JV34" s="57">
        <f>SUM(JV31:JV33)</f>
        <v>0</v>
      </c>
      <c r="JW34" s="57">
        <f>SUM(JW31:JW33)</f>
        <v>0</v>
      </c>
      <c r="JX34" s="59">
        <v>0</v>
      </c>
      <c r="JY34" s="57">
        <f>SUM(JY31:JY33)</f>
        <v>0</v>
      </c>
      <c r="JZ34" s="57">
        <f>SUM(JZ31:JZ33)</f>
        <v>0</v>
      </c>
      <c r="KA34" s="59">
        <v>0</v>
      </c>
      <c r="KB34" s="57">
        <f>SUM(KB31:KB33)</f>
        <v>0</v>
      </c>
      <c r="KC34" s="57">
        <f>SUM(KC31:KC33)</f>
        <v>0</v>
      </c>
      <c r="KD34" s="59">
        <v>0</v>
      </c>
      <c r="KE34" s="57">
        <f>SUM(KE31:KE33)</f>
        <v>0</v>
      </c>
      <c r="KF34" s="57">
        <f>SUM(KF31:KF33)</f>
        <v>0</v>
      </c>
      <c r="KG34" s="59">
        <v>0</v>
      </c>
      <c r="KH34" s="57">
        <f>SUM(KH31:KH33)</f>
        <v>0</v>
      </c>
      <c r="KI34" s="57">
        <f>SUM(KI31:KI33)</f>
        <v>0</v>
      </c>
      <c r="KJ34" s="59">
        <v>0</v>
      </c>
      <c r="KK34" s="57">
        <f>SUM(KK31:KK33)</f>
        <v>0</v>
      </c>
      <c r="KL34" s="57">
        <f>SUM(KL31:KL33)</f>
        <v>0</v>
      </c>
      <c r="KM34" s="59">
        <v>0</v>
      </c>
      <c r="KN34" s="57">
        <f>SUM(KN31:KN33)</f>
        <v>0</v>
      </c>
      <c r="KO34" s="57">
        <f>SUM(KO31:KO33)</f>
        <v>0</v>
      </c>
      <c r="KP34" s="59">
        <v>0</v>
      </c>
      <c r="KQ34" s="57">
        <f>SUM(KQ31:KQ33)</f>
        <v>0</v>
      </c>
      <c r="KR34" s="57">
        <f>SUM(KR31:KR33)</f>
        <v>0</v>
      </c>
      <c r="KS34" s="59">
        <v>0</v>
      </c>
      <c r="KT34" s="57">
        <f>SUM(KT31:KT33)</f>
        <v>0</v>
      </c>
      <c r="KU34" s="57">
        <f>SUM(KU31:KU33)</f>
        <v>0</v>
      </c>
      <c r="KV34" s="59">
        <v>0</v>
      </c>
      <c r="KW34" s="57">
        <f>SUM(KW31:KW33)</f>
        <v>0</v>
      </c>
      <c r="KX34" s="57">
        <f>SUM(KX31:KX33)</f>
        <v>0</v>
      </c>
      <c r="KY34" s="59">
        <v>0</v>
      </c>
      <c r="KZ34" s="57">
        <f>SUM(KZ31:KZ33)</f>
        <v>0</v>
      </c>
      <c r="LA34" s="57">
        <f>SUM(LA31:LA33)</f>
        <v>0</v>
      </c>
      <c r="LB34" s="59">
        <v>0</v>
      </c>
      <c r="LC34" s="57">
        <f>SUM(LC31:LC33)</f>
        <v>0</v>
      </c>
      <c r="LD34" s="57">
        <f>SUM(LD31:LD33)</f>
        <v>0</v>
      </c>
      <c r="LE34" s="59">
        <v>0</v>
      </c>
      <c r="LF34" s="57">
        <f>SUM(LF31:LF33)</f>
        <v>0</v>
      </c>
      <c r="LG34" s="57">
        <f>SUM(LG31:LG33)</f>
        <v>0</v>
      </c>
      <c r="LH34" s="59">
        <v>0</v>
      </c>
      <c r="LI34" s="57">
        <f>SUM(LI31:LI33)</f>
        <v>0</v>
      </c>
      <c r="LJ34" s="57">
        <f>SUM(LJ31:LJ33)</f>
        <v>0</v>
      </c>
      <c r="LK34" s="59">
        <v>0</v>
      </c>
      <c r="LL34" s="57">
        <f>SUM(LL31:LL33)</f>
        <v>0</v>
      </c>
      <c r="LM34" s="57">
        <f>SUM(LM31:LM33)</f>
        <v>0</v>
      </c>
      <c r="LN34" s="59">
        <v>0</v>
      </c>
      <c r="LO34" s="57">
        <f>SUM(LO31:LO33)</f>
        <v>0</v>
      </c>
      <c r="LP34" s="57">
        <f>SUM(LP31:LP33)</f>
        <v>0</v>
      </c>
      <c r="LQ34" s="59">
        <v>0</v>
      </c>
      <c r="LR34" s="57">
        <f>SUM(LR31:LR33)</f>
        <v>0</v>
      </c>
      <c r="LS34" s="57">
        <f>SUM(LS31:LS33)</f>
        <v>0</v>
      </c>
      <c r="LT34" s="59">
        <v>0</v>
      </c>
      <c r="LU34" s="57">
        <f>SUM(LU31:LU33)</f>
        <v>1486225</v>
      </c>
      <c r="LV34" s="57">
        <f>SUM(LV31:LV33)</f>
        <v>1610738</v>
      </c>
      <c r="LW34" s="59">
        <f t="shared" si="156"/>
        <v>1.0837780282258742</v>
      </c>
      <c r="LX34" s="57">
        <f>SUM(LX31:LX33)</f>
        <v>2962940</v>
      </c>
      <c r="LY34" s="57">
        <f>SUM(LY31:LY33)</f>
        <v>2557350</v>
      </c>
      <c r="LZ34" s="59">
        <f t="shared" si="63"/>
        <v>0.86311231412043443</v>
      </c>
      <c r="MA34" s="57">
        <f>SUM(MA31:MA33)</f>
        <v>0</v>
      </c>
      <c r="MB34" s="57">
        <f>SUM(MB31:MB33)</f>
        <v>0</v>
      </c>
      <c r="MC34" s="59">
        <v>0</v>
      </c>
      <c r="MD34" s="57">
        <f>SUM(MD31:MD33)</f>
        <v>0</v>
      </c>
      <c r="ME34" s="57">
        <f>SUM(ME31:ME33)</f>
        <v>0</v>
      </c>
      <c r="MF34" s="59">
        <v>0</v>
      </c>
      <c r="MG34" s="57">
        <f>SUM(MG31:MG33)</f>
        <v>0</v>
      </c>
      <c r="MH34" s="57">
        <f>SUM(MH31:MH33)</f>
        <v>0</v>
      </c>
      <c r="MI34" s="59">
        <v>0</v>
      </c>
      <c r="MJ34" s="57">
        <f>SUM(MJ31:MJ33)</f>
        <v>0</v>
      </c>
      <c r="MK34" s="57">
        <f>SUM(MK31:MK33)</f>
        <v>0</v>
      </c>
      <c r="ML34" s="59">
        <v>0</v>
      </c>
      <c r="MM34" s="57">
        <f>SUM(MM31:MM33)</f>
        <v>0</v>
      </c>
      <c r="MN34" s="57">
        <f>SUM(MN31:MN33)</f>
        <v>0</v>
      </c>
      <c r="MO34" s="59">
        <v>0</v>
      </c>
      <c r="MP34" s="57">
        <f>SUM(MP31:MP33)</f>
        <v>0</v>
      </c>
      <c r="MQ34" s="57">
        <f>SUM(MQ31:MQ33)</f>
        <v>0</v>
      </c>
      <c r="MR34" s="59">
        <v>0</v>
      </c>
      <c r="MS34" s="57">
        <f>SUM(MS31:MS33)</f>
        <v>0</v>
      </c>
      <c r="MT34" s="57">
        <f>SUM(MT31:MT33)</f>
        <v>0</v>
      </c>
      <c r="MU34" s="59">
        <v>0</v>
      </c>
      <c r="MV34" s="57">
        <f>SUM(MV31:MV33)</f>
        <v>0</v>
      </c>
      <c r="MW34" s="57">
        <f>SUM(MW31:MW33)</f>
        <v>0</v>
      </c>
      <c r="MX34" s="59">
        <v>0</v>
      </c>
      <c r="MY34" s="57">
        <f>SUM(MY31:MY33)</f>
        <v>0</v>
      </c>
      <c r="MZ34" s="57">
        <f>SUM(MZ31:MZ33)</f>
        <v>0</v>
      </c>
      <c r="NA34" s="59">
        <v>0</v>
      </c>
      <c r="NB34" s="57">
        <f>SUM(NB31:NB33)</f>
        <v>0</v>
      </c>
      <c r="NC34" s="57">
        <f>SUM(NC31:NC33)</f>
        <v>0</v>
      </c>
      <c r="ND34" s="59">
        <v>0</v>
      </c>
      <c r="NE34" s="57">
        <f>SUM(NE31:NE33)</f>
        <v>0</v>
      </c>
      <c r="NF34" s="57">
        <f>SUM(NF31:NF33)</f>
        <v>0</v>
      </c>
      <c r="NG34" s="59">
        <v>0</v>
      </c>
      <c r="NH34" s="57">
        <f>SUM(NH31:NH33)</f>
        <v>0</v>
      </c>
      <c r="NI34" s="57">
        <f>SUM(NI31:NI33)</f>
        <v>0</v>
      </c>
      <c r="NJ34" s="59">
        <v>0</v>
      </c>
      <c r="NK34" s="57">
        <f>SUM(NK31:NK33)</f>
        <v>0</v>
      </c>
      <c r="NL34" s="57">
        <f>SUM(NL31:NL33)</f>
        <v>0</v>
      </c>
      <c r="NM34" s="59">
        <v>0</v>
      </c>
      <c r="NN34" s="57">
        <f>SUM(NN31:NN33)</f>
        <v>0</v>
      </c>
      <c r="NO34" s="57">
        <f>SUM(NO31:NO33)</f>
        <v>0</v>
      </c>
      <c r="NP34" s="59">
        <v>0</v>
      </c>
      <c r="NQ34" s="57">
        <f>SUM(NQ31:NQ33)</f>
        <v>0</v>
      </c>
      <c r="NR34" s="57">
        <f>SUM(NR31:NR33)</f>
        <v>0</v>
      </c>
      <c r="NS34" s="59">
        <v>0</v>
      </c>
      <c r="NT34" s="57">
        <f>SUM(NT31:NT33)</f>
        <v>0</v>
      </c>
      <c r="NU34" s="57">
        <f>SUM(NU31:NU33)</f>
        <v>0</v>
      </c>
      <c r="NV34" s="59">
        <v>0</v>
      </c>
      <c r="NW34" s="57">
        <f>SUM(NW31:NW33)</f>
        <v>0</v>
      </c>
      <c r="NX34" s="57">
        <f>SUM(NX31:NX33)</f>
        <v>0</v>
      </c>
      <c r="NY34" s="59">
        <v>0</v>
      </c>
      <c r="NZ34" s="57">
        <f>SUM(NZ31:NZ33)</f>
        <v>0</v>
      </c>
      <c r="OA34" s="57">
        <f>SUM(OA31:OA33)</f>
        <v>0</v>
      </c>
      <c r="OB34" s="59">
        <v>0</v>
      </c>
      <c r="OC34" s="57">
        <f>SUM(OC31:OC33)</f>
        <v>0</v>
      </c>
      <c r="OD34" s="57">
        <f>SUM(OD31:OD33)</f>
        <v>0</v>
      </c>
      <c r="OE34" s="59">
        <v>0</v>
      </c>
      <c r="OF34" s="57">
        <f>SUM(OF31:OF33)</f>
        <v>0</v>
      </c>
      <c r="OG34" s="57">
        <f>SUM(OG31:OG33)</f>
        <v>0</v>
      </c>
      <c r="OH34" s="59">
        <v>0</v>
      </c>
      <c r="OI34" s="57">
        <f>SUM(OI31:OI33)</f>
        <v>0</v>
      </c>
      <c r="OJ34" s="57">
        <f>SUM(OJ31:OJ33)</f>
        <v>0</v>
      </c>
      <c r="OK34" s="59">
        <v>0</v>
      </c>
      <c r="OL34" s="57">
        <f>SUM(OL31:OL33)</f>
        <v>0</v>
      </c>
      <c r="OM34" s="57">
        <f>SUM(OM31:OM33)</f>
        <v>0</v>
      </c>
      <c r="ON34" s="59">
        <v>0</v>
      </c>
      <c r="OO34" s="57">
        <f>SUM(OO31:OO33)</f>
        <v>0</v>
      </c>
      <c r="OP34" s="57">
        <f>SUM(OP31:OP33)</f>
        <v>0</v>
      </c>
      <c r="OQ34" s="59">
        <v>0</v>
      </c>
      <c r="OR34" s="57">
        <f>SUM(OR31:OR33)</f>
        <v>0</v>
      </c>
      <c r="OS34" s="57">
        <f>SUM(OS31:OS33)</f>
        <v>0</v>
      </c>
      <c r="OT34" s="59">
        <v>0</v>
      </c>
      <c r="OU34" s="57">
        <f>SUM(OU31:OU33)</f>
        <v>0</v>
      </c>
      <c r="OV34" s="57">
        <f>SUM(OV31:OV33)</f>
        <v>0</v>
      </c>
      <c r="OW34" s="59">
        <v>0</v>
      </c>
      <c r="OX34" s="57">
        <f>SUM(OX31:OX33)</f>
        <v>0</v>
      </c>
      <c r="OY34" s="57">
        <f>SUM(OY31:OY33)</f>
        <v>0</v>
      </c>
      <c r="OZ34" s="59">
        <v>0</v>
      </c>
      <c r="PA34" s="57">
        <f>SUM(PA31:PA33)</f>
        <v>743997</v>
      </c>
      <c r="PB34" s="57">
        <f>SUM(PB31:PB33)</f>
        <v>278550</v>
      </c>
      <c r="PC34" s="59">
        <f t="shared" si="99"/>
        <v>0.37439667095431839</v>
      </c>
      <c r="PD34" s="57">
        <f>SUM(PD31:PD33)</f>
        <v>0</v>
      </c>
      <c r="PE34" s="57">
        <f>SUM(PE31:PE33)</f>
        <v>0</v>
      </c>
      <c r="PF34" s="59">
        <v>0</v>
      </c>
      <c r="PG34" s="57">
        <f>SUM(PG31:PG33)</f>
        <v>565</v>
      </c>
      <c r="PH34" s="57">
        <f>SUM(PH31:PH33)</f>
        <v>246</v>
      </c>
      <c r="PI34" s="59">
        <f t="shared" si="30"/>
        <v>0.4353982300884956</v>
      </c>
      <c r="PJ34" s="57">
        <f>SUM(PJ31:PJ33)</f>
        <v>0</v>
      </c>
      <c r="PK34" s="57">
        <f>SUM(PK31:PK33)</f>
        <v>14079</v>
      </c>
      <c r="PL34" s="59">
        <v>0</v>
      </c>
      <c r="PM34" s="57">
        <f>SUM(PM31:PM33)</f>
        <v>0</v>
      </c>
      <c r="PN34" s="57">
        <f>SUM(PN31:PN33)</f>
        <v>0</v>
      </c>
      <c r="PO34" s="59">
        <v>0</v>
      </c>
      <c r="PP34" s="57">
        <f>SUM(PP31:PP33)</f>
        <v>0</v>
      </c>
      <c r="PQ34" s="57">
        <f>SUM(PQ31:PQ33)</f>
        <v>21600</v>
      </c>
      <c r="PR34" s="59">
        <v>0</v>
      </c>
      <c r="PS34" s="57">
        <f>SUM(PS31:PS33)</f>
        <v>0</v>
      </c>
      <c r="PT34" s="57">
        <f>SUM(PT31:PT33)</f>
        <v>145190</v>
      </c>
      <c r="PU34" s="59">
        <v>0</v>
      </c>
      <c r="PV34" s="57">
        <f t="shared" si="64"/>
        <v>744562</v>
      </c>
      <c r="PW34" s="57">
        <f>SUM(PW31:PW33)</f>
        <v>459665</v>
      </c>
      <c r="PX34" s="59">
        <f t="shared" si="31"/>
        <v>0.61736295969979671</v>
      </c>
      <c r="PY34" s="57">
        <f>SUM(PY31:PY33)</f>
        <v>0</v>
      </c>
      <c r="PZ34" s="57">
        <f>SUM(PZ31:PZ33)</f>
        <v>0</v>
      </c>
      <c r="QA34" s="59">
        <v>0</v>
      </c>
      <c r="QB34" s="57">
        <f>SUM(QB31:QB33)</f>
        <v>0</v>
      </c>
      <c r="QC34" s="57">
        <f>SUM(QC31:QC33)</f>
        <v>0</v>
      </c>
      <c r="QD34" s="59">
        <v>0</v>
      </c>
      <c r="QE34" s="57">
        <f>SUM(QE31:QE33)</f>
        <v>0</v>
      </c>
      <c r="QF34" s="57">
        <f>SUM(QF31:QF33)</f>
        <v>0</v>
      </c>
      <c r="QG34" s="59">
        <v>0</v>
      </c>
      <c r="QH34" s="57">
        <f>SUM(QH31:QH33)</f>
        <v>0</v>
      </c>
      <c r="QI34" s="57">
        <f>SUM(QI31:QI33)</f>
        <v>0</v>
      </c>
      <c r="QJ34" s="59">
        <v>0</v>
      </c>
      <c r="QK34" s="57">
        <f>SUM(QK31:QK33)</f>
        <v>0</v>
      </c>
      <c r="QL34" s="57">
        <f>SUM(QL31:QL33)</f>
        <v>0</v>
      </c>
      <c r="QM34" s="59">
        <v>0</v>
      </c>
      <c r="QN34" s="57">
        <f>SUM(QN31:QN33)</f>
        <v>0</v>
      </c>
      <c r="QO34" s="57">
        <f>SUM(QO31:QO33)</f>
        <v>0</v>
      </c>
      <c r="QP34" s="59">
        <v>0</v>
      </c>
      <c r="QQ34" s="57">
        <f>SUM(QQ31:QQ33)</f>
        <v>0</v>
      </c>
      <c r="QR34" s="57">
        <f>SUM(QR31:QR33)</f>
        <v>0</v>
      </c>
      <c r="QS34" s="59">
        <v>0</v>
      </c>
      <c r="QT34" s="57">
        <f>SUM(QT31:QT33)</f>
        <v>0</v>
      </c>
      <c r="QU34" s="57">
        <f>SUM(QU31:QU33)</f>
        <v>0</v>
      </c>
      <c r="QV34" s="59">
        <v>0</v>
      </c>
      <c r="QW34" s="57">
        <f t="shared" si="101"/>
        <v>0</v>
      </c>
      <c r="QX34" s="57">
        <f>SUM(QX31:QX33)</f>
        <v>0</v>
      </c>
      <c r="QY34" s="59">
        <v>0</v>
      </c>
      <c r="QZ34" s="57">
        <f t="shared" si="66"/>
        <v>744562</v>
      </c>
      <c r="RA34" s="57">
        <f>SUM(RA31:RA33)</f>
        <v>459665</v>
      </c>
      <c r="RB34" s="59">
        <f t="shared" si="34"/>
        <v>0.61736295969979671</v>
      </c>
      <c r="RC34" s="57"/>
      <c r="RD34" s="57"/>
      <c r="RE34" s="59"/>
      <c r="RF34" s="57">
        <f>SUM(RF31:RF33)</f>
        <v>0</v>
      </c>
      <c r="RG34" s="57">
        <f>SUM(RG31:RG33)</f>
        <v>0</v>
      </c>
      <c r="RH34" s="59">
        <v>0</v>
      </c>
      <c r="RI34" s="57">
        <f>SUM(RI31:RI33)</f>
        <v>0</v>
      </c>
      <c r="RJ34" s="57">
        <f>SUM(RJ31:RJ33)</f>
        <v>0</v>
      </c>
      <c r="RK34" s="59">
        <v>0</v>
      </c>
      <c r="RL34" s="57">
        <f>SUM(RL31:RL33)</f>
        <v>0</v>
      </c>
      <c r="RM34" s="57">
        <f>SUM(RM31:RM33)</f>
        <v>0</v>
      </c>
      <c r="RN34" s="59">
        <v>0</v>
      </c>
      <c r="RO34" s="63">
        <f>+RF34+RI34+RL34</f>
        <v>0</v>
      </c>
      <c r="RP34" s="57">
        <f>+RG34+RJ34+RM34</f>
        <v>0</v>
      </c>
      <c r="RQ34" s="59">
        <v>0</v>
      </c>
      <c r="RR34" s="57">
        <f t="shared" si="68"/>
        <v>3707502</v>
      </c>
      <c r="RS34" s="57">
        <f t="shared" ref="RS34:RS45" si="162">+HF34+LY34+NR34+OY34+RA34+RG34</f>
        <v>3017015</v>
      </c>
      <c r="RT34" s="59">
        <f t="shared" si="37"/>
        <v>0.81375950707511424</v>
      </c>
      <c r="RU34" s="57">
        <f>SUM(RU31:RU33)</f>
        <v>0</v>
      </c>
      <c r="RV34" s="57">
        <f>SUM(RV31:RV33)</f>
        <v>0</v>
      </c>
      <c r="RW34" s="59">
        <v>0</v>
      </c>
      <c r="RX34" s="57">
        <f t="shared" ref="RX34:RY36" si="163">RR34+RU34</f>
        <v>3707502</v>
      </c>
      <c r="RY34" s="57">
        <f t="shared" si="163"/>
        <v>3017015</v>
      </c>
      <c r="RZ34" s="59">
        <f t="shared" si="39"/>
        <v>0.81375950707511424</v>
      </c>
      <c r="SA34" s="57">
        <f t="shared" ref="SA34:SB39" si="164">BW34+RX34+CL34</f>
        <v>3707502</v>
      </c>
      <c r="SB34" s="57">
        <f t="shared" si="164"/>
        <v>3017015</v>
      </c>
      <c r="SC34" s="59">
        <f t="shared" si="69"/>
        <v>0.81375950707511424</v>
      </c>
    </row>
    <row r="35" spans="1:498" s="44" customFormat="1" ht="16.5" thickBot="1">
      <c r="A35" s="36">
        <v>25</v>
      </c>
      <c r="B35" s="167" t="s">
        <v>41</v>
      </c>
      <c r="C35" s="38"/>
      <c r="D35" s="40"/>
      <c r="E35" s="190"/>
      <c r="F35" s="38"/>
      <c r="G35" s="40"/>
      <c r="H35" s="39"/>
      <c r="I35" s="38"/>
      <c r="J35" s="40"/>
      <c r="K35" s="41"/>
      <c r="L35" s="38"/>
      <c r="M35" s="40"/>
      <c r="N35" s="42"/>
      <c r="O35" s="38"/>
      <c r="P35" s="40"/>
      <c r="Q35" s="65"/>
      <c r="R35" s="38"/>
      <c r="S35" s="40"/>
      <c r="T35" s="65"/>
      <c r="U35" s="38"/>
      <c r="V35" s="40"/>
      <c r="W35" s="65"/>
      <c r="X35" s="38"/>
      <c r="Y35" s="40"/>
      <c r="Z35" s="65"/>
      <c r="AA35" s="38"/>
      <c r="AB35" s="40"/>
      <c r="AC35" s="65"/>
      <c r="AD35" s="38"/>
      <c r="AE35" s="40"/>
      <c r="AF35" s="65"/>
      <c r="AG35" s="38"/>
      <c r="AH35" s="40"/>
      <c r="AI35" s="65"/>
      <c r="AJ35" s="38"/>
      <c r="AK35" s="40"/>
      <c r="AL35" s="65"/>
      <c r="AM35" s="38"/>
      <c r="AN35" s="40"/>
      <c r="AO35" s="65"/>
      <c r="AP35" s="38"/>
      <c r="AQ35" s="40"/>
      <c r="AR35" s="65"/>
      <c r="AS35" s="38"/>
      <c r="AT35" s="40"/>
      <c r="AU35" s="65"/>
      <c r="AV35" s="38"/>
      <c r="AW35" s="40"/>
      <c r="AX35" s="65"/>
      <c r="AY35" s="38"/>
      <c r="AZ35" s="40"/>
      <c r="BA35" s="65"/>
      <c r="BB35" s="38"/>
      <c r="BC35" s="40"/>
      <c r="BD35" s="65"/>
      <c r="BE35" s="38"/>
      <c r="BF35" s="40"/>
      <c r="BG35" s="65"/>
      <c r="BH35" s="38"/>
      <c r="BI35" s="40"/>
      <c r="BJ35" s="65"/>
      <c r="BK35" s="38"/>
      <c r="BL35" s="40"/>
      <c r="BM35" s="65"/>
      <c r="BN35" s="38"/>
      <c r="BO35" s="40"/>
      <c r="BP35" s="65"/>
      <c r="BQ35" s="38"/>
      <c r="BR35" s="40"/>
      <c r="BS35" s="65"/>
      <c r="BT35" s="38"/>
      <c r="BU35" s="40"/>
      <c r="BV35" s="41"/>
      <c r="BW35" s="43"/>
      <c r="BX35" s="66"/>
      <c r="BY35" s="41"/>
      <c r="BZ35" s="38"/>
      <c r="CA35" s="40"/>
      <c r="CB35" s="41"/>
      <c r="CC35" s="38"/>
      <c r="CD35" s="40"/>
      <c r="CE35" s="41"/>
      <c r="CF35" s="38"/>
      <c r="CG35" s="40"/>
      <c r="CH35" s="41"/>
      <c r="CI35" s="38"/>
      <c r="CJ35" s="40"/>
      <c r="CK35" s="41"/>
      <c r="CL35" s="43"/>
      <c r="CM35" s="66"/>
      <c r="CN35" s="41"/>
      <c r="CO35" s="38"/>
      <c r="CP35" s="40"/>
      <c r="CQ35" s="41"/>
      <c r="CR35" s="38"/>
      <c r="CS35" s="40"/>
      <c r="CT35" s="41"/>
      <c r="CU35" s="38"/>
      <c r="CV35" s="40"/>
      <c r="CW35" s="41"/>
      <c r="CX35" s="38"/>
      <c r="CY35" s="40"/>
      <c r="CZ35" s="41"/>
      <c r="DA35" s="38"/>
      <c r="DB35" s="40"/>
      <c r="DC35" s="41"/>
      <c r="DD35" s="38"/>
      <c r="DE35" s="40"/>
      <c r="DF35" s="41"/>
      <c r="DG35" s="38"/>
      <c r="DH35" s="40"/>
      <c r="DI35" s="41"/>
      <c r="DJ35" s="43"/>
      <c r="DK35" s="40"/>
      <c r="DL35" s="41"/>
      <c r="DM35" s="38"/>
      <c r="DN35" s="40"/>
      <c r="DO35" s="41"/>
      <c r="DP35" s="38"/>
      <c r="DQ35" s="40"/>
      <c r="DR35" s="41"/>
      <c r="DS35" s="38"/>
      <c r="DT35" s="40"/>
      <c r="DU35" s="41"/>
      <c r="DV35" s="38"/>
      <c r="DW35" s="40"/>
      <c r="DX35" s="41"/>
      <c r="DY35" s="38"/>
      <c r="DZ35" s="40"/>
      <c r="EA35" s="41"/>
      <c r="EB35" s="38"/>
      <c r="EC35" s="40"/>
      <c r="ED35" s="41"/>
      <c r="EE35" s="38"/>
      <c r="EF35" s="40"/>
      <c r="EG35" s="41"/>
      <c r="EH35" s="38"/>
      <c r="EI35" s="40"/>
      <c r="EJ35" s="41"/>
      <c r="EK35" s="43"/>
      <c r="EL35" s="66"/>
      <c r="EM35" s="41"/>
      <c r="EN35" s="38"/>
      <c r="EO35" s="40"/>
      <c r="EP35" s="41"/>
      <c r="EQ35" s="38"/>
      <c r="ER35" s="40"/>
      <c r="ES35" s="41"/>
      <c r="ET35" s="38"/>
      <c r="EU35" s="40"/>
      <c r="EV35" s="41"/>
      <c r="EW35" s="38"/>
      <c r="EX35" s="40"/>
      <c r="EY35" s="41"/>
      <c r="EZ35" s="38"/>
      <c r="FA35" s="40"/>
      <c r="FB35" s="41"/>
      <c r="FC35" s="38"/>
      <c r="FD35" s="40"/>
      <c r="FE35" s="41"/>
      <c r="FF35" s="38"/>
      <c r="FG35" s="40"/>
      <c r="FH35" s="41"/>
      <c r="FI35" s="43"/>
      <c r="FJ35" s="66"/>
      <c r="FK35" s="41"/>
      <c r="FL35" s="38"/>
      <c r="FM35" s="40"/>
      <c r="FN35" s="41"/>
      <c r="FO35" s="38"/>
      <c r="FP35" s="40"/>
      <c r="FQ35" s="41"/>
      <c r="FR35" s="38"/>
      <c r="FS35" s="40"/>
      <c r="FT35" s="41"/>
      <c r="FU35" s="38"/>
      <c r="FV35" s="40"/>
      <c r="FW35" s="41"/>
      <c r="FX35" s="38"/>
      <c r="FY35" s="40"/>
      <c r="FZ35" s="41"/>
      <c r="GA35" s="38"/>
      <c r="GB35" s="40"/>
      <c r="GC35" s="41"/>
      <c r="GD35" s="43"/>
      <c r="GE35" s="66"/>
      <c r="GF35" s="41"/>
      <c r="GG35" s="38"/>
      <c r="GH35" s="40"/>
      <c r="GI35" s="41"/>
      <c r="GJ35" s="38"/>
      <c r="GK35" s="40"/>
      <c r="GL35" s="41"/>
      <c r="GM35" s="38"/>
      <c r="GN35" s="40"/>
      <c r="GO35" s="41"/>
      <c r="GP35" s="38"/>
      <c r="GQ35" s="40"/>
      <c r="GR35" s="41"/>
      <c r="GS35" s="43"/>
      <c r="GT35" s="66"/>
      <c r="GU35" s="41"/>
      <c r="GV35" s="38"/>
      <c r="GW35" s="40"/>
      <c r="GX35" s="41"/>
      <c r="GY35" s="38"/>
      <c r="GZ35" s="40"/>
      <c r="HA35" s="41"/>
      <c r="HB35" s="43"/>
      <c r="HC35" s="66"/>
      <c r="HD35" s="41"/>
      <c r="HE35" s="43">
        <f t="shared" si="55"/>
        <v>0</v>
      </c>
      <c r="HF35" s="40">
        <f t="shared" si="56"/>
        <v>0</v>
      </c>
      <c r="HG35" s="41"/>
      <c r="HH35" s="38"/>
      <c r="HI35" s="40"/>
      <c r="HJ35" s="41"/>
      <c r="HK35" s="38"/>
      <c r="HL35" s="40"/>
      <c r="HM35" s="41"/>
      <c r="HN35" s="38"/>
      <c r="HO35" s="40"/>
      <c r="HP35" s="41"/>
      <c r="HQ35" s="38"/>
      <c r="HR35" s="40"/>
      <c r="HS35" s="41"/>
      <c r="HT35" s="43"/>
      <c r="HU35" s="66"/>
      <c r="HV35" s="41"/>
      <c r="HW35" s="38"/>
      <c r="HX35" s="40"/>
      <c r="HY35" s="41"/>
      <c r="HZ35" s="38"/>
      <c r="IA35" s="40"/>
      <c r="IB35" s="41"/>
      <c r="IC35" s="43"/>
      <c r="ID35" s="66"/>
      <c r="IE35" s="41"/>
      <c r="IF35" s="38"/>
      <c r="IG35" s="40"/>
      <c r="IH35" s="41"/>
      <c r="II35" s="38"/>
      <c r="IJ35" s="40"/>
      <c r="IK35" s="41"/>
      <c r="IL35" s="38"/>
      <c r="IM35" s="40"/>
      <c r="IN35" s="41"/>
      <c r="IO35" s="38"/>
      <c r="IP35" s="40"/>
      <c r="IQ35" s="41"/>
      <c r="IR35" s="43"/>
      <c r="IS35" s="66"/>
      <c r="IT35" s="41"/>
      <c r="IU35" s="38"/>
      <c r="IV35" s="40"/>
      <c r="IW35" s="41"/>
      <c r="IX35" s="38"/>
      <c r="IY35" s="40"/>
      <c r="IZ35" s="41"/>
      <c r="JA35" s="38"/>
      <c r="JB35" s="40"/>
      <c r="JC35" s="41"/>
      <c r="JD35" s="43"/>
      <c r="JE35" s="66"/>
      <c r="JF35" s="41"/>
      <c r="JG35" s="38">
        <v>66953</v>
      </c>
      <c r="JH35" s="40">
        <v>72024</v>
      </c>
      <c r="JI35" s="41">
        <f t="shared" si="137"/>
        <v>1.0757396979971023</v>
      </c>
      <c r="JJ35" s="38"/>
      <c r="JK35" s="40"/>
      <c r="JL35" s="41"/>
      <c r="JM35" s="38">
        <v>13300</v>
      </c>
      <c r="JN35" s="40">
        <v>15750</v>
      </c>
      <c r="JO35" s="41">
        <f t="shared" si="139"/>
        <v>1.1842105263157894</v>
      </c>
      <c r="JP35" s="38">
        <v>0</v>
      </c>
      <c r="JQ35" s="40">
        <v>20000</v>
      </c>
      <c r="JR35" s="41">
        <v>0</v>
      </c>
      <c r="JS35" s="43">
        <f t="shared" ref="JS35" si="165">+JG35+JJ35+JM35+JP35</f>
        <v>80253</v>
      </c>
      <c r="JT35" s="66">
        <f t="shared" ref="JT35" si="166">+JH35+JK35+JN35+JQ35</f>
        <v>107774</v>
      </c>
      <c r="JU35" s="41">
        <f t="shared" si="142"/>
        <v>1.3429279902308948</v>
      </c>
      <c r="JV35" s="38"/>
      <c r="JW35" s="40"/>
      <c r="JX35" s="41"/>
      <c r="JY35" s="38"/>
      <c r="JZ35" s="40"/>
      <c r="KA35" s="41"/>
      <c r="KB35" s="38"/>
      <c r="KC35" s="40"/>
      <c r="KD35" s="41"/>
      <c r="KE35" s="43"/>
      <c r="KF35" s="66"/>
      <c r="KG35" s="41"/>
      <c r="KH35" s="38"/>
      <c r="KI35" s="40"/>
      <c r="KJ35" s="41"/>
      <c r="KK35" s="38"/>
      <c r="KL35" s="40"/>
      <c r="KM35" s="41"/>
      <c r="KN35" s="38"/>
      <c r="KO35" s="40"/>
      <c r="KP35" s="41"/>
      <c r="KQ35" s="38"/>
      <c r="KR35" s="40"/>
      <c r="KS35" s="41"/>
      <c r="KT35" s="38"/>
      <c r="KU35" s="40"/>
      <c r="KV35" s="41"/>
      <c r="KW35" s="38"/>
      <c r="KX35" s="40"/>
      <c r="KY35" s="41"/>
      <c r="KZ35" s="38"/>
      <c r="LA35" s="40"/>
      <c r="LB35" s="41"/>
      <c r="LC35" s="38"/>
      <c r="LD35" s="40"/>
      <c r="LE35" s="41"/>
      <c r="LF35" s="38"/>
      <c r="LG35" s="40"/>
      <c r="LH35" s="41"/>
      <c r="LI35" s="43"/>
      <c r="LJ35" s="66"/>
      <c r="LK35" s="41"/>
      <c r="LL35" s="38"/>
      <c r="LM35" s="40"/>
      <c r="LN35" s="41"/>
      <c r="LO35" s="38"/>
      <c r="LP35" s="40"/>
      <c r="LQ35" s="41"/>
      <c r="LR35" s="43"/>
      <c r="LS35" s="66"/>
      <c r="LT35" s="41"/>
      <c r="LU35" s="38"/>
      <c r="LV35" s="40"/>
      <c r="LW35" s="41"/>
      <c r="LX35" s="43">
        <f t="shared" ref="LX35:LX37" si="167">+HT35+IC35+IR35+JD35+JS35+KE35+LI35+LR35+LU35</f>
        <v>80253</v>
      </c>
      <c r="LY35" s="66">
        <f t="shared" ref="LY35:LY37" si="168">+HU35+ID35+IS35+JE35+JT35+KF35+LJ35+LS35+LV35</f>
        <v>107774</v>
      </c>
      <c r="LZ35" s="41">
        <f t="shared" si="63"/>
        <v>1.3429279902308948</v>
      </c>
      <c r="MA35" s="38"/>
      <c r="MB35" s="40"/>
      <c r="MC35" s="41"/>
      <c r="MD35" s="38"/>
      <c r="ME35" s="40"/>
      <c r="MF35" s="41"/>
      <c r="MG35" s="38"/>
      <c r="MH35" s="40"/>
      <c r="MI35" s="41"/>
      <c r="MJ35" s="38"/>
      <c r="MK35" s="40"/>
      <c r="ML35" s="41"/>
      <c r="MM35" s="38"/>
      <c r="MN35" s="40"/>
      <c r="MO35" s="41"/>
      <c r="MP35" s="38"/>
      <c r="MQ35" s="40"/>
      <c r="MR35" s="41"/>
      <c r="MS35" s="38"/>
      <c r="MT35" s="40"/>
      <c r="MU35" s="41"/>
      <c r="MV35" s="38"/>
      <c r="MW35" s="40"/>
      <c r="MX35" s="41"/>
      <c r="MY35" s="38"/>
      <c r="MZ35" s="40"/>
      <c r="NA35" s="41"/>
      <c r="NB35" s="38"/>
      <c r="NC35" s="40"/>
      <c r="ND35" s="41"/>
      <c r="NE35" s="38"/>
      <c r="NF35" s="38"/>
      <c r="NG35" s="41"/>
      <c r="NH35" s="38"/>
      <c r="NI35" s="40"/>
      <c r="NJ35" s="41"/>
      <c r="NK35" s="38"/>
      <c r="NL35" s="40"/>
      <c r="NM35" s="41"/>
      <c r="NN35" s="38"/>
      <c r="NO35" s="40"/>
      <c r="NP35" s="41"/>
      <c r="NQ35" s="38"/>
      <c r="NR35" s="40"/>
      <c r="NS35" s="41"/>
      <c r="NT35" s="38"/>
      <c r="NU35" s="40"/>
      <c r="NV35" s="41"/>
      <c r="NW35" s="38"/>
      <c r="NX35" s="40"/>
      <c r="NY35" s="41"/>
      <c r="NZ35" s="38"/>
      <c r="OA35" s="40"/>
      <c r="OB35" s="41"/>
      <c r="OC35" s="38"/>
      <c r="OD35" s="40"/>
      <c r="OE35" s="41"/>
      <c r="OF35" s="38"/>
      <c r="OG35" s="40"/>
      <c r="OH35" s="41"/>
      <c r="OI35" s="38"/>
      <c r="OJ35" s="40"/>
      <c r="OK35" s="41"/>
      <c r="OL35" s="38"/>
      <c r="OM35" s="40"/>
      <c r="ON35" s="41"/>
      <c r="OO35" s="38"/>
      <c r="OP35" s="40"/>
      <c r="OQ35" s="41"/>
      <c r="OR35" s="38"/>
      <c r="OS35" s="40"/>
      <c r="OT35" s="41"/>
      <c r="OU35" s="38"/>
      <c r="OV35" s="40"/>
      <c r="OW35" s="41"/>
      <c r="OX35" s="43"/>
      <c r="OY35" s="66"/>
      <c r="OZ35" s="41"/>
      <c r="PA35" s="38"/>
      <c r="PB35" s="40"/>
      <c r="PC35" s="41"/>
      <c r="PD35" s="38"/>
      <c r="PE35" s="40"/>
      <c r="PF35" s="41"/>
      <c r="PG35" s="38"/>
      <c r="PH35" s="40"/>
      <c r="PI35" s="41"/>
      <c r="PJ35" s="38"/>
      <c r="PK35" s="40"/>
      <c r="PL35" s="41"/>
      <c r="PM35" s="38"/>
      <c r="PN35" s="40"/>
      <c r="PO35" s="41"/>
      <c r="PP35" s="38"/>
      <c r="PQ35" s="40"/>
      <c r="PR35" s="41"/>
      <c r="PS35" s="38"/>
      <c r="PT35" s="40"/>
      <c r="PU35" s="41"/>
      <c r="PV35" s="38"/>
      <c r="PW35" s="40"/>
      <c r="PX35" s="41"/>
      <c r="PY35" s="38"/>
      <c r="PZ35" s="40"/>
      <c r="QA35" s="41"/>
      <c r="QB35" s="38"/>
      <c r="QC35" s="40"/>
      <c r="QD35" s="41"/>
      <c r="QE35" s="38"/>
      <c r="QF35" s="40"/>
      <c r="QG35" s="41"/>
      <c r="QH35" s="38"/>
      <c r="QI35" s="40"/>
      <c r="QJ35" s="41"/>
      <c r="QK35" s="38"/>
      <c r="QL35" s="40"/>
      <c r="QM35" s="41"/>
      <c r="QN35" s="38"/>
      <c r="QO35" s="40"/>
      <c r="QP35" s="41"/>
      <c r="QQ35" s="38"/>
      <c r="QR35" s="40"/>
      <c r="QS35" s="41"/>
      <c r="QT35" s="38"/>
      <c r="QU35" s="40"/>
      <c r="QV35" s="41"/>
      <c r="QW35" s="38"/>
      <c r="QX35" s="40"/>
      <c r="QY35" s="41"/>
      <c r="QZ35" s="43"/>
      <c r="RA35" s="66"/>
      <c r="RB35" s="41"/>
      <c r="RC35" s="38"/>
      <c r="RD35" s="40"/>
      <c r="RE35" s="41"/>
      <c r="RF35" s="38"/>
      <c r="RG35" s="40"/>
      <c r="RH35" s="41"/>
      <c r="RI35" s="38"/>
      <c r="RJ35" s="40"/>
      <c r="RK35" s="41"/>
      <c r="RL35" s="38"/>
      <c r="RM35" s="40"/>
      <c r="RN35" s="41"/>
      <c r="RO35" s="43"/>
      <c r="RP35" s="40"/>
      <c r="RQ35" s="41"/>
      <c r="RR35" s="38">
        <f t="shared" si="68"/>
        <v>80253</v>
      </c>
      <c r="RS35" s="40">
        <f t="shared" si="162"/>
        <v>107774</v>
      </c>
      <c r="RT35" s="41">
        <f t="shared" si="37"/>
        <v>1.3429279902308948</v>
      </c>
      <c r="RU35" s="38"/>
      <c r="RV35" s="40"/>
      <c r="RW35" s="41"/>
      <c r="RX35" s="38">
        <f t="shared" si="163"/>
        <v>80253</v>
      </c>
      <c r="RY35" s="40">
        <f t="shared" si="163"/>
        <v>107774</v>
      </c>
      <c r="RZ35" s="41">
        <f t="shared" si="39"/>
        <v>1.3429279902308948</v>
      </c>
      <c r="SA35" s="38">
        <f t="shared" si="164"/>
        <v>80253</v>
      </c>
      <c r="SB35" s="40">
        <f t="shared" si="164"/>
        <v>107774</v>
      </c>
      <c r="SC35" s="41">
        <f t="shared" si="69"/>
        <v>1.3429279902308948</v>
      </c>
    </row>
    <row r="36" spans="1:498" s="13" customFormat="1" ht="15.75">
      <c r="A36" s="10">
        <v>26</v>
      </c>
      <c r="B36" s="163" t="s">
        <v>11</v>
      </c>
      <c r="C36" s="47"/>
      <c r="D36" s="11"/>
      <c r="E36" s="186"/>
      <c r="F36" s="47"/>
      <c r="G36" s="11"/>
      <c r="H36" s="45"/>
      <c r="I36" s="47"/>
      <c r="J36" s="11"/>
      <c r="K36" s="48"/>
      <c r="L36" s="47"/>
      <c r="M36" s="11"/>
      <c r="N36" s="206"/>
      <c r="O36" s="47"/>
      <c r="P36" s="11"/>
      <c r="Q36" s="206"/>
      <c r="R36" s="47"/>
      <c r="S36" s="11"/>
      <c r="T36" s="206"/>
      <c r="U36" s="47"/>
      <c r="V36" s="11"/>
      <c r="W36" s="206"/>
      <c r="X36" s="47"/>
      <c r="Y36" s="11"/>
      <c r="Z36" s="206"/>
      <c r="AA36" s="47"/>
      <c r="AB36" s="11"/>
      <c r="AC36" s="206"/>
      <c r="AD36" s="47"/>
      <c r="AE36" s="11"/>
      <c r="AF36" s="206"/>
      <c r="AG36" s="47"/>
      <c r="AH36" s="11"/>
      <c r="AI36" s="206"/>
      <c r="AJ36" s="47"/>
      <c r="AK36" s="11"/>
      <c r="AL36" s="206"/>
      <c r="AM36" s="47"/>
      <c r="AN36" s="11"/>
      <c r="AO36" s="206"/>
      <c r="AP36" s="47"/>
      <c r="AQ36" s="11"/>
      <c r="AR36" s="206"/>
      <c r="AS36" s="47"/>
      <c r="AT36" s="11"/>
      <c r="AU36" s="206"/>
      <c r="AV36" s="47"/>
      <c r="AW36" s="11"/>
      <c r="AX36" s="206"/>
      <c r="AY36" s="47"/>
      <c r="AZ36" s="11"/>
      <c r="BA36" s="206"/>
      <c r="BB36" s="47"/>
      <c r="BC36" s="11"/>
      <c r="BD36" s="206"/>
      <c r="BE36" s="47"/>
      <c r="BF36" s="11"/>
      <c r="BG36" s="206"/>
      <c r="BH36" s="47"/>
      <c r="BI36" s="11"/>
      <c r="BJ36" s="206"/>
      <c r="BK36" s="47"/>
      <c r="BL36" s="11"/>
      <c r="BM36" s="206"/>
      <c r="BN36" s="47"/>
      <c r="BO36" s="11"/>
      <c r="BP36" s="206"/>
      <c r="BQ36" s="47"/>
      <c r="BR36" s="11"/>
      <c r="BS36" s="206"/>
      <c r="BT36" s="47"/>
      <c r="BU36" s="11"/>
      <c r="BV36" s="48"/>
      <c r="BW36" s="181"/>
      <c r="BX36" s="12"/>
      <c r="BY36" s="48"/>
      <c r="BZ36" s="47"/>
      <c r="CA36" s="11"/>
      <c r="CB36" s="48"/>
      <c r="CC36" s="47"/>
      <c r="CD36" s="11"/>
      <c r="CE36" s="48"/>
      <c r="CF36" s="47"/>
      <c r="CG36" s="11"/>
      <c r="CH36" s="48"/>
      <c r="CI36" s="47"/>
      <c r="CJ36" s="11"/>
      <c r="CK36" s="48"/>
      <c r="CL36" s="181"/>
      <c r="CM36" s="12"/>
      <c r="CN36" s="48"/>
      <c r="CO36" s="47"/>
      <c r="CP36" s="11"/>
      <c r="CQ36" s="48"/>
      <c r="CR36" s="47"/>
      <c r="CS36" s="11"/>
      <c r="CT36" s="48"/>
      <c r="CU36" s="47"/>
      <c r="CV36" s="11"/>
      <c r="CW36" s="48"/>
      <c r="CX36" s="47"/>
      <c r="CY36" s="11"/>
      <c r="CZ36" s="48"/>
      <c r="DA36" s="47"/>
      <c r="DB36" s="11"/>
      <c r="DC36" s="48"/>
      <c r="DD36" s="47"/>
      <c r="DE36" s="11"/>
      <c r="DF36" s="48"/>
      <c r="DG36" s="47"/>
      <c r="DH36" s="11"/>
      <c r="DI36" s="48"/>
      <c r="DJ36" s="181"/>
      <c r="DK36" s="11"/>
      <c r="DL36" s="48"/>
      <c r="DM36" s="47"/>
      <c r="DN36" s="11"/>
      <c r="DO36" s="48"/>
      <c r="DP36" s="47"/>
      <c r="DQ36" s="11"/>
      <c r="DR36" s="48"/>
      <c r="DS36" s="47"/>
      <c r="DT36" s="11"/>
      <c r="DU36" s="48"/>
      <c r="DV36" s="47"/>
      <c r="DW36" s="11"/>
      <c r="DX36" s="48"/>
      <c r="DY36" s="47"/>
      <c r="DZ36" s="11"/>
      <c r="EA36" s="48"/>
      <c r="EB36" s="47"/>
      <c r="EC36" s="11"/>
      <c r="ED36" s="48"/>
      <c r="EE36" s="47"/>
      <c r="EF36" s="11"/>
      <c r="EG36" s="48"/>
      <c r="EH36" s="47"/>
      <c r="EI36" s="11"/>
      <c r="EJ36" s="48"/>
      <c r="EK36" s="181"/>
      <c r="EL36" s="12"/>
      <c r="EM36" s="48"/>
      <c r="EN36" s="47"/>
      <c r="EO36" s="11"/>
      <c r="EP36" s="48"/>
      <c r="EQ36" s="47"/>
      <c r="ER36" s="11"/>
      <c r="ES36" s="48"/>
      <c r="ET36" s="47"/>
      <c r="EU36" s="11"/>
      <c r="EV36" s="48"/>
      <c r="EW36" s="47"/>
      <c r="EX36" s="11"/>
      <c r="EY36" s="48"/>
      <c r="EZ36" s="47"/>
      <c r="FA36" s="11"/>
      <c r="FB36" s="48"/>
      <c r="FC36" s="47"/>
      <c r="FD36" s="11"/>
      <c r="FE36" s="48"/>
      <c r="FF36" s="47"/>
      <c r="FG36" s="11"/>
      <c r="FH36" s="48"/>
      <c r="FI36" s="181"/>
      <c r="FJ36" s="12"/>
      <c r="FK36" s="48"/>
      <c r="FL36" s="47"/>
      <c r="FM36" s="11"/>
      <c r="FN36" s="48"/>
      <c r="FO36" s="47"/>
      <c r="FP36" s="11"/>
      <c r="FQ36" s="48"/>
      <c r="FR36" s="47"/>
      <c r="FS36" s="11"/>
      <c r="FT36" s="48"/>
      <c r="FU36" s="47"/>
      <c r="FV36" s="11"/>
      <c r="FW36" s="48"/>
      <c r="FX36" s="47"/>
      <c r="FY36" s="11"/>
      <c r="FZ36" s="48"/>
      <c r="GA36" s="47"/>
      <c r="GB36" s="11"/>
      <c r="GC36" s="48"/>
      <c r="GD36" s="181"/>
      <c r="GE36" s="12"/>
      <c r="GF36" s="48"/>
      <c r="GG36" s="47"/>
      <c r="GH36" s="11"/>
      <c r="GI36" s="48"/>
      <c r="GJ36" s="47"/>
      <c r="GK36" s="11"/>
      <c r="GL36" s="48"/>
      <c r="GM36" s="47"/>
      <c r="GN36" s="11"/>
      <c r="GO36" s="48"/>
      <c r="GP36" s="47"/>
      <c r="GQ36" s="11"/>
      <c r="GR36" s="48"/>
      <c r="GS36" s="181"/>
      <c r="GT36" s="12"/>
      <c r="GU36" s="48"/>
      <c r="GV36" s="47"/>
      <c r="GW36" s="11"/>
      <c r="GX36" s="48"/>
      <c r="GY36" s="47"/>
      <c r="GZ36" s="11"/>
      <c r="HA36" s="48"/>
      <c r="HB36" s="181"/>
      <c r="HC36" s="12"/>
      <c r="HD36" s="48"/>
      <c r="HE36" s="181"/>
      <c r="HF36" s="11"/>
      <c r="HG36" s="48"/>
      <c r="HH36" s="47"/>
      <c r="HI36" s="11"/>
      <c r="HJ36" s="48"/>
      <c r="HK36" s="47"/>
      <c r="HL36" s="11"/>
      <c r="HM36" s="48"/>
      <c r="HN36" s="47"/>
      <c r="HO36" s="11"/>
      <c r="HP36" s="48"/>
      <c r="HQ36" s="47"/>
      <c r="HR36" s="11"/>
      <c r="HS36" s="48"/>
      <c r="HT36" s="181"/>
      <c r="HU36" s="12"/>
      <c r="HV36" s="48"/>
      <c r="HW36" s="47"/>
      <c r="HX36" s="11"/>
      <c r="HY36" s="48"/>
      <c r="HZ36" s="47"/>
      <c r="IA36" s="11"/>
      <c r="IB36" s="48"/>
      <c r="IC36" s="181"/>
      <c r="ID36" s="12"/>
      <c r="IE36" s="48"/>
      <c r="IF36" s="47"/>
      <c r="IG36" s="11"/>
      <c r="IH36" s="48"/>
      <c r="II36" s="47"/>
      <c r="IJ36" s="11"/>
      <c r="IK36" s="48"/>
      <c r="IL36" s="47"/>
      <c r="IM36" s="11"/>
      <c r="IN36" s="48"/>
      <c r="IO36" s="47"/>
      <c r="IP36" s="11"/>
      <c r="IQ36" s="48"/>
      <c r="IR36" s="181"/>
      <c r="IS36" s="12"/>
      <c r="IT36" s="48"/>
      <c r="IU36" s="47"/>
      <c r="IV36" s="11"/>
      <c r="IW36" s="48"/>
      <c r="IX36" s="47"/>
      <c r="IY36" s="11"/>
      <c r="IZ36" s="48"/>
      <c r="JA36" s="47"/>
      <c r="JB36" s="11"/>
      <c r="JC36" s="48"/>
      <c r="JD36" s="181"/>
      <c r="JE36" s="12"/>
      <c r="JF36" s="48"/>
      <c r="JG36" s="47"/>
      <c r="JH36" s="11"/>
      <c r="JI36" s="48"/>
      <c r="JJ36" s="47"/>
      <c r="JK36" s="11"/>
      <c r="JL36" s="48"/>
      <c r="JM36" s="47"/>
      <c r="JN36" s="11"/>
      <c r="JO36" s="48"/>
      <c r="JP36" s="47"/>
      <c r="JQ36" s="11"/>
      <c r="JR36" s="48"/>
      <c r="JS36" s="181"/>
      <c r="JT36" s="12"/>
      <c r="JU36" s="48"/>
      <c r="JV36" s="47"/>
      <c r="JW36" s="11"/>
      <c r="JX36" s="48"/>
      <c r="JY36" s="47"/>
      <c r="JZ36" s="11"/>
      <c r="KA36" s="48"/>
      <c r="KB36" s="47"/>
      <c r="KC36" s="11"/>
      <c r="KD36" s="48"/>
      <c r="KE36" s="181"/>
      <c r="KF36" s="12"/>
      <c r="KG36" s="48"/>
      <c r="KH36" s="47"/>
      <c r="KI36" s="11"/>
      <c r="KJ36" s="48"/>
      <c r="KK36" s="47"/>
      <c r="KL36" s="11"/>
      <c r="KM36" s="48"/>
      <c r="KN36" s="47"/>
      <c r="KO36" s="11"/>
      <c r="KP36" s="48"/>
      <c r="KQ36" s="47"/>
      <c r="KR36" s="11"/>
      <c r="KS36" s="48"/>
      <c r="KT36" s="47"/>
      <c r="KU36" s="11"/>
      <c r="KV36" s="48"/>
      <c r="KW36" s="47"/>
      <c r="KX36" s="11"/>
      <c r="KY36" s="48"/>
      <c r="KZ36" s="47"/>
      <c r="LA36" s="11"/>
      <c r="LB36" s="48"/>
      <c r="LC36" s="47"/>
      <c r="LD36" s="11"/>
      <c r="LE36" s="48"/>
      <c r="LF36" s="47"/>
      <c r="LG36" s="11"/>
      <c r="LH36" s="48"/>
      <c r="LI36" s="181"/>
      <c r="LJ36" s="12"/>
      <c r="LK36" s="48"/>
      <c r="LL36" s="47"/>
      <c r="LM36" s="11"/>
      <c r="LN36" s="48"/>
      <c r="LO36" s="47"/>
      <c r="LP36" s="11"/>
      <c r="LQ36" s="48"/>
      <c r="LR36" s="181"/>
      <c r="LS36" s="12"/>
      <c r="LT36" s="48"/>
      <c r="LU36" s="47"/>
      <c r="LV36" s="11"/>
      <c r="LW36" s="48"/>
      <c r="LX36" s="181"/>
      <c r="LY36" s="12"/>
      <c r="LZ36" s="48"/>
      <c r="MA36" s="47">
        <v>1000</v>
      </c>
      <c r="MB36" s="11">
        <v>10000</v>
      </c>
      <c r="MC36" s="48">
        <f t="shared" ref="MC36:MC42" si="169">SUM(MB36/MA36)</f>
        <v>10</v>
      </c>
      <c r="MD36" s="47"/>
      <c r="ME36" s="11"/>
      <c r="MF36" s="48"/>
      <c r="MG36" s="47"/>
      <c r="MH36" s="11"/>
      <c r="MI36" s="48"/>
      <c r="MJ36" s="47"/>
      <c r="MK36" s="11"/>
      <c r="ML36" s="48"/>
      <c r="MM36" s="47"/>
      <c r="MN36" s="11"/>
      <c r="MO36" s="48"/>
      <c r="MP36" s="47"/>
      <c r="MQ36" s="11"/>
      <c r="MR36" s="48"/>
      <c r="MS36" s="47"/>
      <c r="MT36" s="11"/>
      <c r="MU36" s="48"/>
      <c r="MV36" s="47"/>
      <c r="MW36" s="11"/>
      <c r="MX36" s="48"/>
      <c r="MY36" s="47"/>
      <c r="MZ36" s="11"/>
      <c r="NA36" s="48"/>
      <c r="NB36" s="47"/>
      <c r="NC36" s="11"/>
      <c r="ND36" s="48"/>
      <c r="NE36" s="47"/>
      <c r="NF36" s="11"/>
      <c r="NG36" s="48"/>
      <c r="NH36" s="47"/>
      <c r="NI36" s="11"/>
      <c r="NJ36" s="48"/>
      <c r="NK36" s="47"/>
      <c r="NL36" s="11"/>
      <c r="NM36" s="48"/>
      <c r="NN36" s="47"/>
      <c r="NO36" s="11"/>
      <c r="NP36" s="48"/>
      <c r="NQ36" s="47">
        <f t="shared" ref="NQ36:NQ37" si="170">+MA36+MJ36+NE36+NH36+NK36+NN36</f>
        <v>1000</v>
      </c>
      <c r="NR36" s="11">
        <f t="shared" ref="NR36:NR37" si="171">+MB36+MK36+NF36+NI36+NL36+NO36</f>
        <v>10000</v>
      </c>
      <c r="NS36" s="48">
        <f t="shared" ref="NS36:NS42" si="172">SUM(NR36/NQ36)</f>
        <v>10</v>
      </c>
      <c r="NT36" s="47"/>
      <c r="NU36" s="11"/>
      <c r="NV36" s="48"/>
      <c r="NW36" s="47"/>
      <c r="NX36" s="11"/>
      <c r="NY36" s="48"/>
      <c r="NZ36" s="47"/>
      <c r="OA36" s="11"/>
      <c r="OB36" s="48"/>
      <c r="OC36" s="47"/>
      <c r="OD36" s="11"/>
      <c r="OE36" s="48"/>
      <c r="OF36" s="47"/>
      <c r="OG36" s="11"/>
      <c r="OH36" s="48"/>
      <c r="OI36" s="47"/>
      <c r="OJ36" s="11"/>
      <c r="OK36" s="48"/>
      <c r="OL36" s="47"/>
      <c r="OM36" s="11"/>
      <c r="ON36" s="48"/>
      <c r="OO36" s="47"/>
      <c r="OP36" s="11"/>
      <c r="OQ36" s="48"/>
      <c r="OR36" s="47"/>
      <c r="OS36" s="11"/>
      <c r="OT36" s="48"/>
      <c r="OU36" s="47"/>
      <c r="OV36" s="11"/>
      <c r="OW36" s="48"/>
      <c r="OX36" s="181"/>
      <c r="OY36" s="12"/>
      <c r="OZ36" s="48"/>
      <c r="PA36" s="47"/>
      <c r="PB36" s="11"/>
      <c r="PC36" s="48"/>
      <c r="PD36" s="47"/>
      <c r="PE36" s="11"/>
      <c r="PF36" s="48"/>
      <c r="PG36" s="47"/>
      <c r="PH36" s="11"/>
      <c r="PI36" s="48"/>
      <c r="PJ36" s="47"/>
      <c r="PK36" s="11"/>
      <c r="PL36" s="48"/>
      <c r="PM36" s="47"/>
      <c r="PN36" s="11"/>
      <c r="PO36" s="48"/>
      <c r="PP36" s="47"/>
      <c r="PQ36" s="11"/>
      <c r="PR36" s="48"/>
      <c r="PS36" s="47"/>
      <c r="PT36" s="11"/>
      <c r="PU36" s="48"/>
      <c r="PV36" s="47"/>
      <c r="PW36" s="11"/>
      <c r="PX36" s="48"/>
      <c r="PY36" s="47"/>
      <c r="PZ36" s="11"/>
      <c r="QA36" s="48"/>
      <c r="QB36" s="47"/>
      <c r="QC36" s="11"/>
      <c r="QD36" s="48"/>
      <c r="QE36" s="47"/>
      <c r="QF36" s="11"/>
      <c r="QG36" s="48"/>
      <c r="QH36" s="47"/>
      <c r="QI36" s="11"/>
      <c r="QJ36" s="48"/>
      <c r="QK36" s="47"/>
      <c r="QL36" s="11"/>
      <c r="QM36" s="48"/>
      <c r="QN36" s="47"/>
      <c r="QO36" s="11"/>
      <c r="QP36" s="48"/>
      <c r="QQ36" s="47"/>
      <c r="QR36" s="11"/>
      <c r="QS36" s="48"/>
      <c r="QT36" s="47"/>
      <c r="QU36" s="11"/>
      <c r="QV36" s="48"/>
      <c r="QW36" s="47"/>
      <c r="QX36" s="11"/>
      <c r="QY36" s="48"/>
      <c r="QZ36" s="181"/>
      <c r="RA36" s="12"/>
      <c r="RB36" s="48"/>
      <c r="RC36" s="47"/>
      <c r="RD36" s="11"/>
      <c r="RE36" s="48"/>
      <c r="RF36" s="47"/>
      <c r="RG36" s="11"/>
      <c r="RH36" s="48"/>
      <c r="RI36" s="47"/>
      <c r="RJ36" s="11"/>
      <c r="RK36" s="48"/>
      <c r="RL36" s="47"/>
      <c r="RM36" s="11"/>
      <c r="RN36" s="48"/>
      <c r="RO36" s="181"/>
      <c r="RP36" s="11"/>
      <c r="RQ36" s="48"/>
      <c r="RR36" s="47">
        <f t="shared" si="68"/>
        <v>1000</v>
      </c>
      <c r="RS36" s="11">
        <f t="shared" si="162"/>
        <v>10000</v>
      </c>
      <c r="RT36" s="48">
        <f t="shared" si="37"/>
        <v>10</v>
      </c>
      <c r="RU36" s="47"/>
      <c r="RV36" s="11"/>
      <c r="RW36" s="48"/>
      <c r="RX36" s="47">
        <f t="shared" si="163"/>
        <v>1000</v>
      </c>
      <c r="RY36" s="11">
        <f t="shared" si="163"/>
        <v>10000</v>
      </c>
      <c r="RZ36" s="48">
        <f t="shared" si="39"/>
        <v>10</v>
      </c>
      <c r="SA36" s="47">
        <f t="shared" si="164"/>
        <v>1000</v>
      </c>
      <c r="SB36" s="11">
        <f t="shared" si="164"/>
        <v>10000</v>
      </c>
      <c r="SC36" s="48">
        <f t="shared" si="69"/>
        <v>10</v>
      </c>
      <c r="SD36" s="219"/>
    </row>
    <row r="37" spans="1:498" s="21" customFormat="1" ht="16.5" thickBot="1">
      <c r="A37" s="18">
        <v>27</v>
      </c>
      <c r="B37" s="170" t="s">
        <v>12</v>
      </c>
      <c r="C37" s="53"/>
      <c r="D37" s="19"/>
      <c r="E37" s="188"/>
      <c r="F37" s="53"/>
      <c r="G37" s="19"/>
      <c r="H37" s="32"/>
      <c r="I37" s="53"/>
      <c r="J37" s="19"/>
      <c r="K37" s="35"/>
      <c r="L37" s="53"/>
      <c r="M37" s="19"/>
      <c r="N37" s="208"/>
      <c r="O37" s="53"/>
      <c r="P37" s="19"/>
      <c r="Q37" s="208"/>
      <c r="R37" s="53"/>
      <c r="S37" s="19"/>
      <c r="T37" s="208"/>
      <c r="U37" s="53"/>
      <c r="V37" s="19"/>
      <c r="W37" s="208"/>
      <c r="X37" s="53"/>
      <c r="Y37" s="19"/>
      <c r="Z37" s="208"/>
      <c r="AA37" s="53"/>
      <c r="AB37" s="19"/>
      <c r="AC37" s="208"/>
      <c r="AD37" s="53"/>
      <c r="AE37" s="19"/>
      <c r="AF37" s="208"/>
      <c r="AG37" s="53"/>
      <c r="AH37" s="19"/>
      <c r="AI37" s="208"/>
      <c r="AJ37" s="53"/>
      <c r="AK37" s="19"/>
      <c r="AL37" s="208"/>
      <c r="AM37" s="53"/>
      <c r="AN37" s="19"/>
      <c r="AO37" s="208"/>
      <c r="AP37" s="53"/>
      <c r="AQ37" s="19"/>
      <c r="AR37" s="208"/>
      <c r="AS37" s="53"/>
      <c r="AT37" s="19"/>
      <c r="AU37" s="208"/>
      <c r="AV37" s="53"/>
      <c r="AW37" s="19"/>
      <c r="AX37" s="208"/>
      <c r="AY37" s="53"/>
      <c r="AZ37" s="19"/>
      <c r="BA37" s="208"/>
      <c r="BB37" s="53"/>
      <c r="BC37" s="19"/>
      <c r="BD37" s="208"/>
      <c r="BE37" s="53"/>
      <c r="BF37" s="19"/>
      <c r="BG37" s="208"/>
      <c r="BH37" s="53"/>
      <c r="BI37" s="19"/>
      <c r="BJ37" s="208"/>
      <c r="BK37" s="53"/>
      <c r="BL37" s="19"/>
      <c r="BM37" s="208"/>
      <c r="BN37" s="53"/>
      <c r="BO37" s="19"/>
      <c r="BP37" s="208"/>
      <c r="BQ37" s="53"/>
      <c r="BR37" s="19"/>
      <c r="BS37" s="208"/>
      <c r="BT37" s="53"/>
      <c r="BU37" s="19"/>
      <c r="BV37" s="35"/>
      <c r="BW37" s="97"/>
      <c r="BX37" s="20"/>
      <c r="BY37" s="35"/>
      <c r="BZ37" s="53"/>
      <c r="CA37" s="19"/>
      <c r="CB37" s="35"/>
      <c r="CC37" s="53"/>
      <c r="CD37" s="19"/>
      <c r="CE37" s="35"/>
      <c r="CF37" s="53"/>
      <c r="CG37" s="19"/>
      <c r="CH37" s="35"/>
      <c r="CI37" s="53"/>
      <c r="CJ37" s="19"/>
      <c r="CK37" s="35"/>
      <c r="CL37" s="97"/>
      <c r="CM37" s="20"/>
      <c r="CN37" s="35"/>
      <c r="CO37" s="53"/>
      <c r="CP37" s="19"/>
      <c r="CQ37" s="35"/>
      <c r="CR37" s="53"/>
      <c r="CS37" s="19"/>
      <c r="CT37" s="35"/>
      <c r="CU37" s="53"/>
      <c r="CV37" s="19"/>
      <c r="CW37" s="35"/>
      <c r="CX37" s="53"/>
      <c r="CY37" s="19"/>
      <c r="CZ37" s="35"/>
      <c r="DA37" s="53"/>
      <c r="DB37" s="19"/>
      <c r="DC37" s="35"/>
      <c r="DD37" s="53"/>
      <c r="DE37" s="19"/>
      <c r="DF37" s="35"/>
      <c r="DG37" s="53"/>
      <c r="DH37" s="19"/>
      <c r="DI37" s="35"/>
      <c r="DJ37" s="97"/>
      <c r="DK37" s="19"/>
      <c r="DL37" s="35"/>
      <c r="DM37" s="53"/>
      <c r="DN37" s="19"/>
      <c r="DO37" s="35"/>
      <c r="DP37" s="53"/>
      <c r="DQ37" s="19"/>
      <c r="DR37" s="35"/>
      <c r="DS37" s="53"/>
      <c r="DT37" s="19"/>
      <c r="DU37" s="35"/>
      <c r="DV37" s="53"/>
      <c r="DW37" s="19"/>
      <c r="DX37" s="35"/>
      <c r="DY37" s="53"/>
      <c r="DZ37" s="19"/>
      <c r="EA37" s="35"/>
      <c r="EB37" s="53"/>
      <c r="EC37" s="19"/>
      <c r="ED37" s="35"/>
      <c r="EE37" s="53"/>
      <c r="EF37" s="19"/>
      <c r="EG37" s="35"/>
      <c r="EH37" s="53"/>
      <c r="EI37" s="19"/>
      <c r="EJ37" s="35"/>
      <c r="EK37" s="97"/>
      <c r="EL37" s="20"/>
      <c r="EM37" s="35"/>
      <c r="EN37" s="53"/>
      <c r="EO37" s="19"/>
      <c r="EP37" s="35"/>
      <c r="EQ37" s="53"/>
      <c r="ER37" s="19"/>
      <c r="ES37" s="35"/>
      <c r="ET37" s="53"/>
      <c r="EU37" s="19"/>
      <c r="EV37" s="35"/>
      <c r="EW37" s="53"/>
      <c r="EX37" s="19"/>
      <c r="EY37" s="35"/>
      <c r="EZ37" s="53"/>
      <c r="FA37" s="19"/>
      <c r="FB37" s="35"/>
      <c r="FC37" s="53"/>
      <c r="FD37" s="19"/>
      <c r="FE37" s="35"/>
      <c r="FF37" s="53"/>
      <c r="FG37" s="19"/>
      <c r="FH37" s="35"/>
      <c r="FI37" s="97"/>
      <c r="FJ37" s="20"/>
      <c r="FK37" s="35"/>
      <c r="FL37" s="53"/>
      <c r="FM37" s="19"/>
      <c r="FN37" s="35"/>
      <c r="FO37" s="53"/>
      <c r="FP37" s="19"/>
      <c r="FQ37" s="35"/>
      <c r="FR37" s="53"/>
      <c r="FS37" s="19"/>
      <c r="FT37" s="35"/>
      <c r="FU37" s="53"/>
      <c r="FV37" s="19"/>
      <c r="FW37" s="35"/>
      <c r="FX37" s="53"/>
      <c r="FY37" s="19"/>
      <c r="FZ37" s="35"/>
      <c r="GA37" s="53"/>
      <c r="GB37" s="19"/>
      <c r="GC37" s="35"/>
      <c r="GD37" s="97"/>
      <c r="GE37" s="20"/>
      <c r="GF37" s="35"/>
      <c r="GG37" s="53"/>
      <c r="GH37" s="19"/>
      <c r="GI37" s="35"/>
      <c r="GJ37" s="53"/>
      <c r="GK37" s="19"/>
      <c r="GL37" s="35"/>
      <c r="GM37" s="53"/>
      <c r="GN37" s="19"/>
      <c r="GO37" s="35"/>
      <c r="GP37" s="53"/>
      <c r="GQ37" s="19"/>
      <c r="GR37" s="35"/>
      <c r="GS37" s="97"/>
      <c r="GT37" s="20"/>
      <c r="GU37" s="35"/>
      <c r="GV37" s="53"/>
      <c r="GW37" s="19"/>
      <c r="GX37" s="35"/>
      <c r="GY37" s="53"/>
      <c r="GZ37" s="19"/>
      <c r="HA37" s="35"/>
      <c r="HB37" s="97"/>
      <c r="HC37" s="20"/>
      <c r="HD37" s="35"/>
      <c r="HE37" s="97"/>
      <c r="HF37" s="19"/>
      <c r="HG37" s="35"/>
      <c r="HH37" s="53"/>
      <c r="HI37" s="19"/>
      <c r="HJ37" s="35"/>
      <c r="HK37" s="53"/>
      <c r="HL37" s="19"/>
      <c r="HM37" s="35"/>
      <c r="HN37" s="53"/>
      <c r="HO37" s="19"/>
      <c r="HP37" s="35"/>
      <c r="HQ37" s="53"/>
      <c r="HR37" s="19"/>
      <c r="HS37" s="35"/>
      <c r="HT37" s="97"/>
      <c r="HU37" s="20"/>
      <c r="HV37" s="35"/>
      <c r="HW37" s="53"/>
      <c r="HX37" s="19"/>
      <c r="HY37" s="35"/>
      <c r="HZ37" s="53"/>
      <c r="IA37" s="19"/>
      <c r="IB37" s="35"/>
      <c r="IC37" s="97"/>
      <c r="ID37" s="20"/>
      <c r="IE37" s="35"/>
      <c r="IF37" s="53"/>
      <c r="IG37" s="19"/>
      <c r="IH37" s="35"/>
      <c r="II37" s="53"/>
      <c r="IJ37" s="19"/>
      <c r="IK37" s="35"/>
      <c r="IL37" s="53"/>
      <c r="IM37" s="19"/>
      <c r="IN37" s="35"/>
      <c r="IO37" s="53"/>
      <c r="IP37" s="19"/>
      <c r="IQ37" s="35"/>
      <c r="IR37" s="97"/>
      <c r="IS37" s="20"/>
      <c r="IT37" s="35"/>
      <c r="IU37" s="53"/>
      <c r="IV37" s="19"/>
      <c r="IW37" s="35"/>
      <c r="IX37" s="53"/>
      <c r="IY37" s="19"/>
      <c r="IZ37" s="35"/>
      <c r="JA37" s="53"/>
      <c r="JB37" s="19"/>
      <c r="JC37" s="35"/>
      <c r="JD37" s="97"/>
      <c r="JE37" s="20"/>
      <c r="JF37" s="35"/>
      <c r="JG37" s="53"/>
      <c r="JH37" s="19"/>
      <c r="JI37" s="35"/>
      <c r="JJ37" s="53"/>
      <c r="JK37" s="19"/>
      <c r="JL37" s="35"/>
      <c r="JM37" s="53"/>
      <c r="JN37" s="19"/>
      <c r="JO37" s="35"/>
      <c r="JP37" s="53"/>
      <c r="JQ37" s="19"/>
      <c r="JR37" s="35"/>
      <c r="JS37" s="97"/>
      <c r="JT37" s="20"/>
      <c r="JU37" s="35"/>
      <c r="JV37" s="53"/>
      <c r="JW37" s="19"/>
      <c r="JX37" s="35"/>
      <c r="JY37" s="53"/>
      <c r="JZ37" s="19"/>
      <c r="KA37" s="35"/>
      <c r="KB37" s="53"/>
      <c r="KC37" s="19"/>
      <c r="KD37" s="35"/>
      <c r="KE37" s="97"/>
      <c r="KF37" s="20"/>
      <c r="KG37" s="35"/>
      <c r="KH37" s="53">
        <v>53</v>
      </c>
      <c r="KI37" s="19">
        <v>215</v>
      </c>
      <c r="KJ37" s="35">
        <f>+KI37/KH37</f>
        <v>4.0566037735849054</v>
      </c>
      <c r="KK37" s="53">
        <v>17</v>
      </c>
      <c r="KL37" s="19">
        <v>215</v>
      </c>
      <c r="KM37" s="35">
        <f>+KL37/KK37</f>
        <v>12.647058823529411</v>
      </c>
      <c r="KN37" s="53">
        <v>0</v>
      </c>
      <c r="KO37" s="19">
        <v>215</v>
      </c>
      <c r="KP37" s="35">
        <v>0</v>
      </c>
      <c r="KQ37" s="53">
        <v>497</v>
      </c>
      <c r="KR37" s="19">
        <v>215</v>
      </c>
      <c r="KS37" s="35">
        <f>+KR37/KQ37</f>
        <v>0.43259557344064387</v>
      </c>
      <c r="KT37" s="53">
        <v>198</v>
      </c>
      <c r="KU37" s="19">
        <v>215</v>
      </c>
      <c r="KV37" s="35">
        <f>+KU37/KT37</f>
        <v>1.0858585858585859</v>
      </c>
      <c r="KW37" s="53">
        <v>0</v>
      </c>
      <c r="KX37" s="19">
        <v>215</v>
      </c>
      <c r="KY37" s="35">
        <v>0</v>
      </c>
      <c r="KZ37" s="53">
        <v>395</v>
      </c>
      <c r="LA37" s="19">
        <v>214</v>
      </c>
      <c r="LB37" s="35">
        <f>+LA37/KZ37</f>
        <v>0.54177215189873418</v>
      </c>
      <c r="LC37" s="53">
        <v>2689</v>
      </c>
      <c r="LD37" s="19">
        <v>214</v>
      </c>
      <c r="LE37" s="35">
        <f>+LD37/LC37</f>
        <v>7.9583488285608031E-2</v>
      </c>
      <c r="LF37" s="53">
        <v>541</v>
      </c>
      <c r="LG37" s="19">
        <v>214</v>
      </c>
      <c r="LH37" s="35">
        <f>+LG37/LF37</f>
        <v>0.39556377079482441</v>
      </c>
      <c r="LI37" s="91">
        <f>+KH37+KK37+KN37+KQ37+KT37+KW37+KZ37+LC37+LF37</f>
        <v>4390</v>
      </c>
      <c r="LJ37" s="20">
        <f t="shared" ref="LJ37" si="173">+KI37+KL37+KO37+KR37+KU37+KX37+LA37+LD37+LG37</f>
        <v>1932</v>
      </c>
      <c r="LK37" s="35">
        <f t="shared" si="98"/>
        <v>0.44009111617312074</v>
      </c>
      <c r="LL37" s="53"/>
      <c r="LM37" s="19"/>
      <c r="LN37" s="35"/>
      <c r="LO37" s="53"/>
      <c r="LP37" s="19"/>
      <c r="LQ37" s="35"/>
      <c r="LR37" s="97"/>
      <c r="LS37" s="20"/>
      <c r="LT37" s="35"/>
      <c r="LU37" s="53"/>
      <c r="LV37" s="19"/>
      <c r="LW37" s="35"/>
      <c r="LX37" s="97">
        <f t="shared" si="167"/>
        <v>4390</v>
      </c>
      <c r="LY37" s="20">
        <f t="shared" si="168"/>
        <v>1932</v>
      </c>
      <c r="LZ37" s="35">
        <f t="shared" si="63"/>
        <v>0.44009111617312074</v>
      </c>
      <c r="MA37" s="53"/>
      <c r="MB37" s="19"/>
      <c r="MC37" s="35"/>
      <c r="MD37" s="53">
        <v>345567</v>
      </c>
      <c r="ME37" s="19">
        <v>531378</v>
      </c>
      <c r="MF37" s="35">
        <f t="shared" ref="MF37:MF42" si="174">SUM(ME37/MD37)</f>
        <v>1.5376989122225213</v>
      </c>
      <c r="MG37" s="53">
        <v>50000</v>
      </c>
      <c r="MH37" s="19">
        <v>40000</v>
      </c>
      <c r="MI37" s="35">
        <f t="shared" ref="MI37:MI42" si="175">SUM(MH37/MG37)</f>
        <v>0.8</v>
      </c>
      <c r="MJ37" s="53">
        <f>MG37+MD37</f>
        <v>395567</v>
      </c>
      <c r="MK37" s="19">
        <f>MH37+ME37</f>
        <v>571378</v>
      </c>
      <c r="ML37" s="35">
        <f t="shared" ref="ML37:ML42" si="176">SUM(MK37/MJ37)</f>
        <v>1.4444531520576793</v>
      </c>
      <c r="MM37" s="53">
        <v>1000</v>
      </c>
      <c r="MN37" s="19">
        <v>0</v>
      </c>
      <c r="MO37" s="35">
        <f t="shared" ref="MO37:MO42" si="177">SUM(MN37/MM37)</f>
        <v>0</v>
      </c>
      <c r="MP37" s="53">
        <v>17000</v>
      </c>
      <c r="MQ37" s="19">
        <v>59000</v>
      </c>
      <c r="MR37" s="35">
        <f t="shared" ref="MR37:MR42" si="178">SUM(MQ37/MP37)</f>
        <v>3.4705882352941178</v>
      </c>
      <c r="MS37" s="53">
        <v>12200</v>
      </c>
      <c r="MT37" s="19">
        <v>6000</v>
      </c>
      <c r="MU37" s="35">
        <f t="shared" ref="MU37:MU42" si="179">SUM(MT37/MS37)</f>
        <v>0.49180327868852458</v>
      </c>
      <c r="MV37" s="53">
        <v>5000</v>
      </c>
      <c r="MW37" s="19">
        <v>5650</v>
      </c>
      <c r="MX37" s="35">
        <f t="shared" ref="MX37:MX42" si="180">SUM(MW37/MV37)</f>
        <v>1.1299999999999999</v>
      </c>
      <c r="MY37" s="53">
        <v>120000</v>
      </c>
      <c r="MZ37" s="19">
        <v>95000</v>
      </c>
      <c r="NA37" s="35">
        <f t="shared" ref="NA37:NA42" si="181">SUM(MZ37/MY37)</f>
        <v>0.79166666666666663</v>
      </c>
      <c r="NB37" s="53">
        <v>16857</v>
      </c>
      <c r="NC37" s="19">
        <v>17860</v>
      </c>
      <c r="ND37" s="35">
        <f t="shared" ref="ND37:ND42" si="182">SUM(NC37/NB37)</f>
        <v>1.0595005042415613</v>
      </c>
      <c r="NE37" s="53">
        <f>NB37+MY37+MV37+MS37+MP37+MM37</f>
        <v>172057</v>
      </c>
      <c r="NF37" s="19">
        <f>NC37+MZ37+MW37+MT37+MQ37+MN37</f>
        <v>183510</v>
      </c>
      <c r="NG37" s="35">
        <f t="shared" ref="NG37:NG42" si="183">SUM(NF37/NE37)</f>
        <v>1.066565149921247</v>
      </c>
      <c r="NH37" s="53">
        <v>2876027</v>
      </c>
      <c r="NI37" s="19">
        <v>4000000</v>
      </c>
      <c r="NJ37" s="35">
        <f t="shared" ref="NJ37:NJ42" si="184">SUM(NI37/NH37)</f>
        <v>1.3908075271894178</v>
      </c>
      <c r="NK37" s="53">
        <v>1006541</v>
      </c>
      <c r="NL37" s="19">
        <v>192776</v>
      </c>
      <c r="NM37" s="35">
        <f t="shared" ref="NM37:NM42" si="185">SUM(NL37/NK37)</f>
        <v>0.19152324644500324</v>
      </c>
      <c r="NN37" s="53"/>
      <c r="NO37" s="19"/>
      <c r="NP37" s="35"/>
      <c r="NQ37" s="53">
        <f t="shared" si="170"/>
        <v>4450192</v>
      </c>
      <c r="NR37" s="19">
        <f t="shared" si="171"/>
        <v>4947664</v>
      </c>
      <c r="NS37" s="35">
        <f t="shared" si="172"/>
        <v>1.1117866375203587</v>
      </c>
      <c r="NT37" s="53"/>
      <c r="NU37" s="19"/>
      <c r="NV37" s="35"/>
      <c r="NW37" s="53"/>
      <c r="NX37" s="19"/>
      <c r="NY37" s="35"/>
      <c r="NZ37" s="53"/>
      <c r="OA37" s="19"/>
      <c r="OB37" s="35"/>
      <c r="OC37" s="53"/>
      <c r="OD37" s="19"/>
      <c r="OE37" s="35"/>
      <c r="OF37" s="53"/>
      <c r="OG37" s="19"/>
      <c r="OH37" s="35"/>
      <c r="OI37" s="53"/>
      <c r="OJ37" s="19"/>
      <c r="OK37" s="35"/>
      <c r="OL37" s="53"/>
      <c r="OM37" s="19"/>
      <c r="ON37" s="35"/>
      <c r="OO37" s="53"/>
      <c r="OP37" s="19"/>
      <c r="OQ37" s="35"/>
      <c r="OR37" s="53"/>
      <c r="OS37" s="19"/>
      <c r="OT37" s="35"/>
      <c r="OU37" s="53"/>
      <c r="OV37" s="19"/>
      <c r="OW37" s="35"/>
      <c r="OX37" s="97"/>
      <c r="OY37" s="20"/>
      <c r="OZ37" s="35"/>
      <c r="PA37" s="53"/>
      <c r="PB37" s="19"/>
      <c r="PC37" s="35"/>
      <c r="PD37" s="53"/>
      <c r="PE37" s="19"/>
      <c r="PF37" s="35"/>
      <c r="PG37" s="53">
        <v>524</v>
      </c>
      <c r="PH37" s="19">
        <v>0</v>
      </c>
      <c r="PI37" s="35">
        <f t="shared" si="30"/>
        <v>0</v>
      </c>
      <c r="PJ37" s="53"/>
      <c r="PK37" s="19"/>
      <c r="PL37" s="35"/>
      <c r="PM37" s="53"/>
      <c r="PN37" s="19"/>
      <c r="PO37" s="35"/>
      <c r="PP37" s="53"/>
      <c r="PQ37" s="19"/>
      <c r="PR37" s="35"/>
      <c r="PS37" s="53"/>
      <c r="PT37" s="19"/>
      <c r="PU37" s="35"/>
      <c r="PV37" s="53">
        <f t="shared" si="64"/>
        <v>524</v>
      </c>
      <c r="PW37" s="19">
        <f t="shared" si="65"/>
        <v>0</v>
      </c>
      <c r="PX37" s="35">
        <f t="shared" si="31"/>
        <v>0</v>
      </c>
      <c r="PY37" s="53"/>
      <c r="PZ37" s="19"/>
      <c r="QA37" s="35"/>
      <c r="QB37" s="53"/>
      <c r="QC37" s="19"/>
      <c r="QD37" s="35"/>
      <c r="QE37" s="53"/>
      <c r="QF37" s="19"/>
      <c r="QG37" s="35"/>
      <c r="QH37" s="53"/>
      <c r="QI37" s="19"/>
      <c r="QJ37" s="35"/>
      <c r="QK37" s="53"/>
      <c r="QL37" s="19"/>
      <c r="QM37" s="35"/>
      <c r="QN37" s="53"/>
      <c r="QO37" s="19"/>
      <c r="QP37" s="35"/>
      <c r="QQ37" s="53"/>
      <c r="QR37" s="19"/>
      <c r="QS37" s="35"/>
      <c r="QT37" s="53"/>
      <c r="QU37" s="19"/>
      <c r="QV37" s="35"/>
      <c r="QW37" s="53"/>
      <c r="QX37" s="19"/>
      <c r="QY37" s="35"/>
      <c r="QZ37" s="97">
        <f t="shared" si="66"/>
        <v>524</v>
      </c>
      <c r="RA37" s="20">
        <f t="shared" ref="RA37" si="186">+PW37+QX37</f>
        <v>0</v>
      </c>
      <c r="RB37" s="35">
        <f t="shared" si="34"/>
        <v>0</v>
      </c>
      <c r="RC37" s="53">
        <v>5013</v>
      </c>
      <c r="RD37" s="19"/>
      <c r="RE37" s="35"/>
      <c r="RF37" s="53"/>
      <c r="RG37" s="19"/>
      <c r="RH37" s="35"/>
      <c r="RI37" s="53"/>
      <c r="RJ37" s="19"/>
      <c r="RK37" s="35"/>
      <c r="RL37" s="53"/>
      <c r="RM37" s="19"/>
      <c r="RN37" s="35"/>
      <c r="RO37" s="97">
        <f>+RF37+RI37+RL37+RC37</f>
        <v>5013</v>
      </c>
      <c r="RP37" s="19"/>
      <c r="RQ37" s="35"/>
      <c r="RR37" s="53">
        <f t="shared" si="68"/>
        <v>4455106</v>
      </c>
      <c r="RS37" s="19">
        <f t="shared" si="162"/>
        <v>4949596</v>
      </c>
      <c r="RT37" s="35">
        <f t="shared" si="37"/>
        <v>1.1109939920621417</v>
      </c>
      <c r="RU37" s="53"/>
      <c r="RV37" s="19"/>
      <c r="RW37" s="35"/>
      <c r="RX37" s="53">
        <f>RR37+RU37+RO37</f>
        <v>4460119</v>
      </c>
      <c r="RY37" s="19">
        <f t="shared" ref="RY37:RY42" si="187">RS37+RV37</f>
        <v>4949596</v>
      </c>
      <c r="RZ37" s="35">
        <f t="shared" si="39"/>
        <v>1.10974527809684</v>
      </c>
      <c r="SA37" s="53">
        <f t="shared" si="164"/>
        <v>4460119</v>
      </c>
      <c r="SB37" s="19">
        <f t="shared" si="164"/>
        <v>4949596</v>
      </c>
      <c r="SC37" s="35">
        <f t="shared" si="69"/>
        <v>1.10974527809684</v>
      </c>
      <c r="SD37" s="221"/>
    </row>
    <row r="38" spans="1:498" s="44" customFormat="1" ht="16.5" thickBot="1">
      <c r="A38" s="36">
        <v>28</v>
      </c>
      <c r="B38" s="167" t="s">
        <v>48</v>
      </c>
      <c r="C38" s="54">
        <v>964810</v>
      </c>
      <c r="D38" s="37">
        <v>904593</v>
      </c>
      <c r="E38" s="190">
        <v>0.93758667509665117</v>
      </c>
      <c r="F38" s="54">
        <v>231753</v>
      </c>
      <c r="G38" s="37">
        <v>230476</v>
      </c>
      <c r="H38" s="39">
        <v>0.99448982321695945</v>
      </c>
      <c r="I38" s="54">
        <f t="shared" si="70"/>
        <v>1196563</v>
      </c>
      <c r="J38" s="37">
        <f t="shared" si="0"/>
        <v>1135069</v>
      </c>
      <c r="K38" s="41">
        <f t="shared" si="41"/>
        <v>0.94860780418582225</v>
      </c>
      <c r="L38" s="54">
        <f>L17+L26+L27+L28+L29+L30+L34+L35+L36+L37</f>
        <v>452235</v>
      </c>
      <c r="M38" s="37">
        <f>M17+M26+M27+M28+M29+M30+M31+M34+M35+M36+M37</f>
        <v>387392</v>
      </c>
      <c r="N38" s="42">
        <f>SUM(M38/L38)</f>
        <v>0.85661658208674696</v>
      </c>
      <c r="O38" s="54">
        <f>O17+O26+O27+O28+O29+O30+O34+O35+O36+O37</f>
        <v>273733</v>
      </c>
      <c r="P38" s="37">
        <f>P17+P26+P27+P28+P29+P30+P31+P34+P35+P36+P37</f>
        <v>263001</v>
      </c>
      <c r="Q38" s="42">
        <f>SUM(P38/O38)</f>
        <v>0.96079391231601596</v>
      </c>
      <c r="R38" s="54">
        <f>R17+R26+R27+R28+R29+R30+R34+R35+R36+R37</f>
        <v>476540</v>
      </c>
      <c r="S38" s="37">
        <f>S17+S26+S27+S28+S29+S30+S31+S34+S35+S36+S37</f>
        <v>455543</v>
      </c>
      <c r="T38" s="42">
        <f>SUM(S38/R38)</f>
        <v>0.9559386410374785</v>
      </c>
      <c r="U38" s="54">
        <f>U17+U26+U27+U28+U29+U30+U34+U35+U36+U37</f>
        <v>1202508</v>
      </c>
      <c r="V38" s="37">
        <f>V17+V26+V27+V28+V29+V30+V31+V34+V35+V36+V37</f>
        <v>1105936</v>
      </c>
      <c r="W38" s="42">
        <f>SUM(V38/U38)</f>
        <v>0.91969117876970463</v>
      </c>
      <c r="X38" s="54">
        <f>X17+X26+X27+X28+X29+X30+X34+X35+X36+X37</f>
        <v>106075</v>
      </c>
      <c r="Y38" s="37">
        <f>Y17+Y26+Y27+Y28+Y29+Y30+Y31+Y34+Y35+Y36+Y37</f>
        <v>110332</v>
      </c>
      <c r="Z38" s="42">
        <f>SUM(Y38/X38)</f>
        <v>1.0401319820881452</v>
      </c>
      <c r="AA38" s="54">
        <f>AA17+AA26+AA27+AA28+AA29+AA30+AA34+AA35+AA36+AA37</f>
        <v>89659</v>
      </c>
      <c r="AB38" s="37">
        <f>AB17+AB26+AB27+AB28+AB29+AB30+AB31+AB34+AB35+AB36+AB37</f>
        <v>96218</v>
      </c>
      <c r="AC38" s="42">
        <f>SUM(AB38/AA38)</f>
        <v>1.0731549537692815</v>
      </c>
      <c r="AD38" s="54">
        <f>AD17+AD26+AD27+AD28+AD29+AD30+AD34+AD35+AD36+AD37</f>
        <v>49833</v>
      </c>
      <c r="AE38" s="37">
        <f>AE17+AE26+AE27+AE28+AE29+AE30+AE31+AE34+AE35+AE36+AE37</f>
        <v>55769</v>
      </c>
      <c r="AF38" s="42">
        <f>SUM(AE38/AD38)</f>
        <v>1.1191178536311279</v>
      </c>
      <c r="AG38" s="54">
        <f>AG17+AG26+AG27+AG28+AG29+AG30+AG34+AG35+AG36+AG37</f>
        <v>65326</v>
      </c>
      <c r="AH38" s="37">
        <f>AH17+AH26+AH27+AH28+AH29+AH30+AH31+AH34+AH35+AH36+AH37</f>
        <v>68246</v>
      </c>
      <c r="AI38" s="42">
        <f>SUM(AH38/AG38)</f>
        <v>1.0446988947739031</v>
      </c>
      <c r="AJ38" s="54">
        <f>AJ17+AJ26+AJ27+AJ28+AJ29+AJ30+AJ34+AJ35+AJ36+AJ37</f>
        <v>101289</v>
      </c>
      <c r="AK38" s="37">
        <f>AK17+AK26+AK27+AK28+AK29+AK30+AK31+AK34+AK35+AK36+AK37</f>
        <v>105550</v>
      </c>
      <c r="AL38" s="42">
        <f>SUM(AK38/AJ38)</f>
        <v>1.0420677467444639</v>
      </c>
      <c r="AM38" s="54">
        <f>AM17+AM26+AM27+AM28+AM29+AM30+AM34+AM35+AM36+AM37</f>
        <v>62325</v>
      </c>
      <c r="AN38" s="37">
        <f>AN17+AN26+AN27+AN28+AN29+AN30+AN31+AN34+AN35+AN36+AN37</f>
        <v>66740</v>
      </c>
      <c r="AO38" s="42">
        <f>SUM(AN38/AM38)</f>
        <v>1.0708383473726435</v>
      </c>
      <c r="AP38" s="54">
        <f>AP17+AP26+AP27+AP28+AP29+AP30+AP34+AP35+AP36+AP37</f>
        <v>100663</v>
      </c>
      <c r="AQ38" s="37">
        <f>AQ17+AQ26+AQ27+AQ28+AQ29+AQ30+AQ31+AQ34+AQ35+AQ36+AQ37</f>
        <v>104648</v>
      </c>
      <c r="AR38" s="42">
        <f>SUM(AQ38/AP38)</f>
        <v>1.0395875346453016</v>
      </c>
      <c r="AS38" s="54">
        <f>X38+AA38+AD38+AG38+AJ38+AM38+AP38</f>
        <v>575170</v>
      </c>
      <c r="AT38" s="37">
        <f>Y38+AB38+AE38+AH38+AK38+AN38+AQ38</f>
        <v>607503</v>
      </c>
      <c r="AU38" s="42">
        <f>SUM(AT38/AS38)</f>
        <v>1.0562146843541909</v>
      </c>
      <c r="AV38" s="54">
        <f>AV17+AV26+AV27+AV28+AV29+AV30+AV34+AV35+AV36+AV37</f>
        <v>115580</v>
      </c>
      <c r="AW38" s="37">
        <f>AW17+AW26+AW27+AW28+AW29+AW30+AW31+AW34+AW35+AW36+AW37</f>
        <v>117772</v>
      </c>
      <c r="AX38" s="42">
        <f>SUM(AW38/AV38)</f>
        <v>1.0189652188960028</v>
      </c>
      <c r="AY38" s="54">
        <f>AY17+AY26+AY27+AY28+AY29+AY30+AY34+AY35+AY36+AY37</f>
        <v>58039</v>
      </c>
      <c r="AZ38" s="37">
        <f>AZ17+AZ26+AZ27+AZ28+AZ29+AZ30+AZ31+AZ34+AZ35+AZ36+AZ37</f>
        <v>0.05</v>
      </c>
      <c r="BA38" s="42">
        <f>SUM(AZ38/AY38)</f>
        <v>8.6148968796843511E-7</v>
      </c>
      <c r="BB38" s="54">
        <f>BB17+BB26+BB27+BB28+BB29+BB30+BB34+BB35+BB36+BB37</f>
        <v>105630</v>
      </c>
      <c r="BC38" s="37">
        <f>BC17+BC26+BC27+BC28+BC29+BC30+BC31+BC34+BC35+BC36+BC37</f>
        <v>110013</v>
      </c>
      <c r="BD38" s="42">
        <f>SUM(BC38/BB38)</f>
        <v>1.0414938937801761</v>
      </c>
      <c r="BE38" s="54">
        <f>U38+AS38+AV38+AY38+BB38</f>
        <v>2056927</v>
      </c>
      <c r="BF38" s="37">
        <f>V38+AT38+AW38+AZ38+BC38</f>
        <v>1941224.05</v>
      </c>
      <c r="BG38" s="42">
        <f>SUM(BF38/BE38)</f>
        <v>0.9437496080317872</v>
      </c>
      <c r="BH38" s="54">
        <f>BH17+BH26+BH27+BH28+BH29+BH30+BH34+BH35+BH36+BH37</f>
        <v>20418</v>
      </c>
      <c r="BI38" s="37">
        <f>BI17+BI26+BI27+BI28+BI29+BI30+BI31+BI34+BI35+BI36+BI37</f>
        <v>20731</v>
      </c>
      <c r="BJ38" s="42">
        <f>SUM(BI38/BH38)</f>
        <v>1.0153296111274366</v>
      </c>
      <c r="BK38" s="54">
        <f>BK17+BK26+BK27+BK28+BK29+BK30+BK34+BK35+BK36+BK37</f>
        <v>53426</v>
      </c>
      <c r="BL38" s="37">
        <f>BL17+BL26+BL27+BL28+BL29+BL30+BL31+BL34+BL35+BL36+BL37</f>
        <v>51422</v>
      </c>
      <c r="BM38" s="42">
        <f>SUM(BL38/BK38)</f>
        <v>0.96249017332384978</v>
      </c>
      <c r="BN38" s="54">
        <f>BH38+BK38</f>
        <v>73844</v>
      </c>
      <c r="BO38" s="37">
        <f>BI38+BL38</f>
        <v>72153</v>
      </c>
      <c r="BP38" s="42">
        <f>SUM(BO38/BN38)</f>
        <v>0.97710037376090131</v>
      </c>
      <c r="BQ38" s="54">
        <f>BE38+BN38</f>
        <v>2130771</v>
      </c>
      <c r="BR38" s="37">
        <f>BF38+BO38</f>
        <v>2013377.05</v>
      </c>
      <c r="BS38" s="42">
        <f>SUM(BR38/BQ38)</f>
        <v>0.94490541217240143</v>
      </c>
      <c r="BT38" s="54">
        <f>BT17+BT26+BT27+BT28+BT29+BT30+BT34+BT35+BT36+BT37</f>
        <v>479350</v>
      </c>
      <c r="BU38" s="37">
        <f>BU17+BU26+BU27+BU28+BU29+BU30+BU34+BU35+BU36+BU37</f>
        <v>371166</v>
      </c>
      <c r="BV38" s="41">
        <f t="shared" si="17"/>
        <v>0.77431104620840718</v>
      </c>
      <c r="BW38" s="54">
        <f>BW17+BW26+BW27+BW28+BW29+BW30+BW34+BW35+BW36+BW37</f>
        <v>3806684</v>
      </c>
      <c r="BX38" s="37">
        <f>BX17+BX26+BX27+BX28+BX29+BX30+BX34+BX35+BX36+BX37</f>
        <v>3519612.05</v>
      </c>
      <c r="BY38" s="41">
        <f t="shared" si="19"/>
        <v>0.92458739679994451</v>
      </c>
      <c r="BZ38" s="54">
        <f>BZ17+BZ26+BZ27+BZ28+BZ29+BZ30+BZ34+BZ35+BZ36+BZ37</f>
        <v>2014246</v>
      </c>
      <c r="CA38" s="37">
        <f>CA17+CA26+CA27+CA28+CA29+CA30+CA34+CA35+CA36+CA37</f>
        <v>1942600</v>
      </c>
      <c r="CB38" s="41">
        <f t="shared" si="20"/>
        <v>0.96443036252771508</v>
      </c>
      <c r="CC38" s="54">
        <f>CC17+CC26+CC27+CC28+CC29+CC30+CC34+CC35+CC36+CC37</f>
        <v>46085</v>
      </c>
      <c r="CD38" s="37">
        <f>CD17+CD26+CD27+CD28+CD29+CD30+CD34+CD35+CD36+CD37</f>
        <v>40028</v>
      </c>
      <c r="CE38" s="41">
        <f t="shared" si="21"/>
        <v>0.86856894868178369</v>
      </c>
      <c r="CF38" s="54">
        <f>CF17+CF26+CF27+CF28+CF29+CF30+CF34+CF35+CF36+CF37</f>
        <v>139170</v>
      </c>
      <c r="CG38" s="37">
        <f>CG17+CG26+CG27+CG28+CG29+CG30+CG34+CG35+CG36+CG37</f>
        <v>159100</v>
      </c>
      <c r="CH38" s="41">
        <f t="shared" si="71"/>
        <v>1.1432061507508802</v>
      </c>
      <c r="CI38" s="54">
        <f>CI17+CI26+CI27+CI28+CI29+CI30+CI34+CI35+CI36+CI37</f>
        <v>0</v>
      </c>
      <c r="CJ38" s="37">
        <f>CJ17+CJ26+CJ27+CJ28+CJ29+CJ30+CJ34+CJ35+CJ36+CJ37</f>
        <v>27794</v>
      </c>
      <c r="CK38" s="41">
        <v>0</v>
      </c>
      <c r="CL38" s="54">
        <f>CL17+CL26+CL27+CL28+CL29+CL30+CL34+CL35+CL36+CL37</f>
        <v>2199501</v>
      </c>
      <c r="CM38" s="37">
        <f>CM17+CM26+CM27+CM28+CM29+CM30+CM34+CM35+CM36+CM37</f>
        <v>2169522</v>
      </c>
      <c r="CN38" s="41">
        <f t="shared" si="22"/>
        <v>0.98637009030684686</v>
      </c>
      <c r="CO38" s="54">
        <f>CO17+CO26+CO27+CO28+CO29+CO30+CO34+CO35+CO36+CO37</f>
        <v>98000</v>
      </c>
      <c r="CP38" s="37">
        <f>CP17+CP26+CP27+CP28+CP29+CP30+CP34+CP35+CP36+CP37</f>
        <v>114256</v>
      </c>
      <c r="CQ38" s="41">
        <f t="shared" si="72"/>
        <v>1.1658775510204082</v>
      </c>
      <c r="CR38" s="54">
        <f>CR17+CR26+CR27+CR28+CR29+CR30+CR34+CR35+CR36+CR37</f>
        <v>23900</v>
      </c>
      <c r="CS38" s="37">
        <f>CS17+CS26+CS27+CS28+CS29+CS30+CS34+CS35+CS36+CS37</f>
        <v>13219</v>
      </c>
      <c r="CT38" s="41">
        <f t="shared" si="73"/>
        <v>0.5530962343096234</v>
      </c>
      <c r="CU38" s="54">
        <f>CU17+CU26+CU27+CU28+CU29+CU30+CU34+CU35+CU36+CU37</f>
        <v>142000</v>
      </c>
      <c r="CV38" s="37">
        <f>CV17+CV26+CV27+CV28+CV29+CV30+CV34+CV35+CV36+CV37</f>
        <v>157293</v>
      </c>
      <c r="CW38" s="41">
        <f t="shared" si="74"/>
        <v>1.1076971830985916</v>
      </c>
      <c r="CX38" s="54">
        <f>CX17+CX26+CX27+CX28+CX29+CX30+CX34+CX35+CX36+CX37</f>
        <v>19750</v>
      </c>
      <c r="CY38" s="37">
        <f>CY17+CY26+CY27+CY28+CY29+CY30+CY34+CY35+CY36+CY37</f>
        <v>19049</v>
      </c>
      <c r="CZ38" s="41">
        <f t="shared" si="75"/>
        <v>0.96450632911392409</v>
      </c>
      <c r="DA38" s="54">
        <f>DA17+DA26+DA27+DA28+DA29+DA30+DA34+DA35+DA36+DA37</f>
        <v>3125</v>
      </c>
      <c r="DB38" s="37">
        <f>DB17+DB26+DB27+DB28+DB29+DB30+DB34+DB35+DB36+DB37</f>
        <v>3175</v>
      </c>
      <c r="DC38" s="41">
        <f t="shared" si="76"/>
        <v>1.016</v>
      </c>
      <c r="DD38" s="54">
        <f>DD17+DD26+DD27+DD28+DD29+DD30+DD34+DD35+DD36+DD37</f>
        <v>38580</v>
      </c>
      <c r="DE38" s="37">
        <f>DE17+DE26+DE27+DE28+DE29+DE30+DE34+DE35+DE36+DE37</f>
        <v>27075</v>
      </c>
      <c r="DF38" s="41">
        <f t="shared" si="77"/>
        <v>0.70178849144634525</v>
      </c>
      <c r="DG38" s="54">
        <f>DG17+DG26+DG27+DG28+DG29+DG30+DG34+DG35+DG36+DG37</f>
        <v>26800</v>
      </c>
      <c r="DH38" s="37">
        <f>DH17+DH26+DH27+DH28+DH29+DH30+DH34+DH35+DH36+DH37</f>
        <v>28975</v>
      </c>
      <c r="DI38" s="41">
        <f t="shared" si="78"/>
        <v>1.0811567164179106</v>
      </c>
      <c r="DJ38" s="54">
        <f>DJ17+DJ26+DJ27+DJ28+DJ29+DJ30+DJ34+DJ35+DJ36+DJ37</f>
        <v>352155</v>
      </c>
      <c r="DK38" s="37">
        <f>DK17+DK26+DK27+DK28+DK29+DK30+DK34+DK35+DK36+DK37</f>
        <v>363042</v>
      </c>
      <c r="DL38" s="41">
        <f t="shared" si="23"/>
        <v>1.0309153639732505</v>
      </c>
      <c r="DM38" s="54">
        <f>DM17+DM26+DM27+DM28+DM29+DM30+DM34+DM35+DM36+DM37</f>
        <v>358370</v>
      </c>
      <c r="DN38" s="37">
        <f>DN17+DN26+DN27+DN28+DN29+DN30+DN34+DN35+DN36+DN37</f>
        <v>282407</v>
      </c>
      <c r="DO38" s="41">
        <f t="shared" si="79"/>
        <v>0.78803192231492591</v>
      </c>
      <c r="DP38" s="54">
        <f>DP17+DP26+DP27+DP28+DP29+DP30+DP34+DP35+DP36+DP37</f>
        <v>900000</v>
      </c>
      <c r="DQ38" s="37">
        <f>DQ17+DQ26+DQ27+DQ28+DQ29+DQ30+DQ34+DQ35+DQ36+DQ37</f>
        <v>850000</v>
      </c>
      <c r="DR38" s="41">
        <f t="shared" si="127"/>
        <v>0.94444444444444442</v>
      </c>
      <c r="DS38" s="54">
        <f>DS17+DS26+DS27+DS28+DS29+DS30+DS34+DS35+DS36+DS37</f>
        <v>6000</v>
      </c>
      <c r="DT38" s="37">
        <f>DT17+DT26+DT27+DT28+DT29+DT30+DT34+DT35+DT36+DT37</f>
        <v>314</v>
      </c>
      <c r="DU38" s="41">
        <f t="shared" si="136"/>
        <v>5.2333333333333336E-2</v>
      </c>
      <c r="DV38" s="54">
        <f>DV17+DV26+DV27+DV28+DV29+DV30+DV34+DV35+DV36+DV37</f>
        <v>1264370</v>
      </c>
      <c r="DW38" s="37">
        <f>DW17+DW26+DW27+DW28+DW29+DW30+DW34+DW35+DW36+DW37</f>
        <v>1132721</v>
      </c>
      <c r="DX38" s="41">
        <f t="shared" si="81"/>
        <v>0.89587778893836456</v>
      </c>
      <c r="DY38" s="54">
        <f>DY17+DY26+DY27+DY28+DY29+DY30+DY34+DY35+DY36+DY37</f>
        <v>238470</v>
      </c>
      <c r="DZ38" s="37">
        <f>DZ17+DZ26+DZ27+DZ28+DZ29+DZ30+DZ34+DZ35+DZ36+DZ37</f>
        <v>161570</v>
      </c>
      <c r="EA38" s="41">
        <f t="shared" si="82"/>
        <v>0.67752757160229793</v>
      </c>
      <c r="EB38" s="54">
        <f>EB17+EB26+EB27+EB28+EB29+EB30+EB34+EB35+EB36+EB37</f>
        <v>45550</v>
      </c>
      <c r="EC38" s="37">
        <f>EC17+EC26+EC27+EC28+EC29+EC30+EC34+EC35+EC36+EC37</f>
        <v>70538</v>
      </c>
      <c r="ED38" s="41">
        <f t="shared" si="83"/>
        <v>1.5485839736553237</v>
      </c>
      <c r="EE38" s="54">
        <f>EE17+EE26+EE27+EE28+EE29+EE30+EE34+EE35+EE36+EE37</f>
        <v>107940</v>
      </c>
      <c r="EF38" s="37">
        <f>EF17+EF26+EF27+EF28+EF29+EF30+EF34+EF35+EF36+EF37</f>
        <v>98000</v>
      </c>
      <c r="EG38" s="41">
        <f t="shared" si="84"/>
        <v>0.90791180285343709</v>
      </c>
      <c r="EH38" s="54">
        <f>EH17+EH26+EH27+EH28+EH29+EH30+EH34+EH35+EH36+EH37</f>
        <v>0</v>
      </c>
      <c r="EI38" s="37">
        <f>EI17+EI26+EI27+EI28+EI29+EI30+EI34+EI35+EI36+EI37</f>
        <v>70388</v>
      </c>
      <c r="EJ38" s="41">
        <v>0</v>
      </c>
      <c r="EK38" s="54">
        <f>EK17+EK26+EK27+EK28+EK29+EK30+EK34+EK35+EK36+EK37</f>
        <v>391960</v>
      </c>
      <c r="EL38" s="37">
        <f>EL17+EL26+EL27+EL28+EL29+EL30+EL34+EL35+EL36+EL37</f>
        <v>400496</v>
      </c>
      <c r="EM38" s="41">
        <f t="shared" si="87"/>
        <v>1.0217777324216757</v>
      </c>
      <c r="EN38" s="54">
        <f>EN17+EN26+EN27+EN28+EN29+EN30+EN34+EN35+EN36+EN37</f>
        <v>124500</v>
      </c>
      <c r="EO38" s="37">
        <f>EO17+EO26+EO27+EO28+EO29+EO30+EO34+EO35+EO36+EO37</f>
        <v>117500</v>
      </c>
      <c r="EP38" s="41">
        <f t="shared" si="144"/>
        <v>0.94377510040160639</v>
      </c>
      <c r="EQ38" s="54">
        <f>EQ17+EQ26+EQ27+EQ28+EQ29+EQ30+EQ34+EQ35+EQ36+EQ37</f>
        <v>5500</v>
      </c>
      <c r="ER38" s="37">
        <f>ER17+ER26+ER27+ER28+ER29+ER30+ER34+ER35+ER36+ER37</f>
        <v>5500</v>
      </c>
      <c r="ES38" s="41">
        <f t="shared" si="145"/>
        <v>1</v>
      </c>
      <c r="ET38" s="54">
        <f>ET17+ET26+ET27+ET28+ET29+ET30+ET34+ET35+ET36+ET37</f>
        <v>26000</v>
      </c>
      <c r="EU38" s="37">
        <f>EU17+EU26+EU27+EU28+EU29+EU30+EU34+EU35+EU36+EU37</f>
        <v>34000</v>
      </c>
      <c r="EV38" s="41">
        <f t="shared" si="146"/>
        <v>1.3076923076923077</v>
      </c>
      <c r="EW38" s="54">
        <f>EW17+EW26+EW27+EW28+EW29+EW30+EW34+EW35+EW36+EW37</f>
        <v>123100</v>
      </c>
      <c r="EX38" s="37">
        <f>EX17+EX26+EX27+EX28+EX29+EX30+EX34+EX35+EX36+EX37</f>
        <v>114000</v>
      </c>
      <c r="EY38" s="41">
        <f t="shared" si="88"/>
        <v>0.92607636068237209</v>
      </c>
      <c r="EZ38" s="54">
        <f>EZ17+EZ26+EZ27+EZ28+EZ29+EZ30+EZ34+EZ35+EZ36+EZ37</f>
        <v>9000</v>
      </c>
      <c r="FA38" s="37">
        <f>FA17+FA26+FA27+FA28+FA29+FA30+FA34+FA35+FA36+FA37</f>
        <v>9000</v>
      </c>
      <c r="FB38" s="41">
        <f t="shared" si="147"/>
        <v>1</v>
      </c>
      <c r="FC38" s="54">
        <f>FC17+FC26+FC27+FC28+FC29+FC30+FC34+FC35+FC36+FC37</f>
        <v>29600</v>
      </c>
      <c r="FD38" s="37">
        <f>FD17+FD26+FD27+FD28+FD29+FD30+FD34+FD35+FD36+FD37</f>
        <v>46607</v>
      </c>
      <c r="FE38" s="41">
        <f t="shared" si="47"/>
        <v>1.5745608108108109</v>
      </c>
      <c r="FF38" s="54">
        <f>FF17+FF26+FF27+FF28+FF29+FF30+FF34+FF35+FF36+FF37</f>
        <v>0</v>
      </c>
      <c r="FG38" s="37">
        <f>FG17+FG26+FG27+FG28+FG29+FG30+FG34+FG35+FG36+FG37</f>
        <v>30000</v>
      </c>
      <c r="FH38" s="41">
        <v>0</v>
      </c>
      <c r="FI38" s="54">
        <f>FI17+FI26+FI27+FI28+FI29+FI30+FI34+FI35+FI36+FI37</f>
        <v>317700</v>
      </c>
      <c r="FJ38" s="37">
        <f>FJ17+FJ26+FJ27+FJ28+FJ29+FJ30+FJ34+FJ35+FJ36+FJ37</f>
        <v>356607</v>
      </c>
      <c r="FK38" s="41">
        <f t="shared" si="50"/>
        <v>1.1224645892351275</v>
      </c>
      <c r="FL38" s="54">
        <f>FL17+FL26+FL27+FL28+FL29+FL30+FL34+FL35+FL36+FL37</f>
        <v>160660</v>
      </c>
      <c r="FM38" s="37">
        <f>FM17+FM26+FM27+FM28+FM29+FM30+FM34+FM35+FM36+FM37</f>
        <v>152929</v>
      </c>
      <c r="FN38" s="41">
        <f t="shared" si="89"/>
        <v>0.95187974604755388</v>
      </c>
      <c r="FO38" s="54">
        <f>FO17+FO26+FO27+FO28+FO29+FO30+FO34+FO35+FO36+FO37</f>
        <v>30679</v>
      </c>
      <c r="FP38" s="37">
        <f>FP17+FP26+FP27+FP28+FP29+FP30+FP34+FP35+FP36+FP37</f>
        <v>37576</v>
      </c>
      <c r="FQ38" s="41">
        <f t="shared" si="90"/>
        <v>1.2248117604876301</v>
      </c>
      <c r="FR38" s="54">
        <f>FR17+FR26+FR27+FR28+FR29+FR30+FR34+FR35+FR36+FR37</f>
        <v>0</v>
      </c>
      <c r="FS38" s="37">
        <f>FS17+FS26+FS27+FS28+FS29+FS30+FS34+FS35+FS36+FS37</f>
        <v>36143</v>
      </c>
      <c r="FT38" s="41">
        <v>0</v>
      </c>
      <c r="FU38" s="54">
        <f>FU17+FU26+FU27+FU28+FU29+FU30+FU34+FU35+FU36+FU37</f>
        <v>0</v>
      </c>
      <c r="FV38" s="37">
        <f>FV17+FV26+FV27+FV28+FV29+FV30+FV34+FV35+FV36+FV37</f>
        <v>10000</v>
      </c>
      <c r="FW38" s="41">
        <v>0</v>
      </c>
      <c r="FX38" s="54">
        <f>FX17+FX26+FX27+FX28+FX29+FX30+FX34+FX35+FX36+FX37</f>
        <v>0</v>
      </c>
      <c r="FY38" s="37">
        <f>FY17+FY26+FY27+FY28+FY29+FY30+FY34+FY35+FY36+FY37</f>
        <v>64899</v>
      </c>
      <c r="FZ38" s="41">
        <v>0</v>
      </c>
      <c r="GA38" s="54">
        <f>GA17+GA26+GA27+GA28+GA29+GA30+GA34+GA35+GA36+GA37</f>
        <v>0</v>
      </c>
      <c r="GB38" s="37">
        <f>GB17+GB26+GB27+GB28+GB29+GB30+GB34+GB35+GB36+GB37</f>
        <v>52701</v>
      </c>
      <c r="GC38" s="41">
        <v>0</v>
      </c>
      <c r="GD38" s="54">
        <f>GD17+GD26+GD27+GD28+GD29+GD30+GD34+GD35+GD36+GD37</f>
        <v>191339</v>
      </c>
      <c r="GE38" s="37">
        <f>GE17+GE26+GE27+GE28+GE29+GE30+GE34+GE35+GE36+GE37</f>
        <v>354248</v>
      </c>
      <c r="GF38" s="41">
        <f t="shared" si="24"/>
        <v>1.8514155504105279</v>
      </c>
      <c r="GG38" s="54">
        <f>GG17+GG26+GG27+GG28+GG29+GG30+GG34+GG35+GG36+GG37</f>
        <v>3720</v>
      </c>
      <c r="GH38" s="37">
        <f>GH17+GH26+GH27+GH28+GH29+GH30+GH34+GH35+GH36+GH37</f>
        <v>1434</v>
      </c>
      <c r="GI38" s="41">
        <f t="shared" si="25"/>
        <v>0.38548387096774195</v>
      </c>
      <c r="GJ38" s="54">
        <f>GJ17+GJ26+GJ27+GJ28+GJ29+GJ30+GJ34+GJ35+GJ36+GJ37</f>
        <v>4458</v>
      </c>
      <c r="GK38" s="37">
        <f>GK17+GK26+GK27+GK28+GK29+GK30+GK34+GK35+GK36+GK37</f>
        <v>2922</v>
      </c>
      <c r="GL38" s="41">
        <f t="shared" si="26"/>
        <v>0.65545087483176312</v>
      </c>
      <c r="GM38" s="54">
        <f>GM17+GM26+GM27+GM28+GM29+GM30+GM34+GM35+GM36+GM37</f>
        <v>1300</v>
      </c>
      <c r="GN38" s="37">
        <f>GN17+GN26+GN27+GN28+GN29+GN30+GN34+GN35+GN36+GN37</f>
        <v>1536</v>
      </c>
      <c r="GO38" s="41">
        <f t="shared" si="91"/>
        <v>1.1815384615384616</v>
      </c>
      <c r="GP38" s="54">
        <f>GP17+GP26+GP27+GP28+GP29+GP30+GP34+GP35+GP36+GP37</f>
        <v>1692</v>
      </c>
      <c r="GQ38" s="37">
        <f>GQ17+GQ26+GQ27+GQ28+GQ29+GQ30+GQ34+GQ35+GQ36+GQ37</f>
        <v>400</v>
      </c>
      <c r="GR38" s="41">
        <f t="shared" si="27"/>
        <v>0.2364066193853428</v>
      </c>
      <c r="GS38" s="54">
        <f>GS17+GS26+GS27+GS28+GS29+GS30+GS34+GS35+GS36+GS37</f>
        <v>11170</v>
      </c>
      <c r="GT38" s="37">
        <f>GT17+GT26+GT27+GT28+GT29+GT30+GT34+GT35+GT36+GT37</f>
        <v>6292</v>
      </c>
      <c r="GU38" s="41">
        <f t="shared" si="28"/>
        <v>0.56329453894359893</v>
      </c>
      <c r="GV38" s="54">
        <f>GV17+GV26+GV27+GV28+GV29+GV30+GV34+GV35+GV36+GV37</f>
        <v>70945</v>
      </c>
      <c r="GW38" s="37">
        <f>GW17+GW26+GW27+GW28+GW29+GW30+GW34+GW35+GW36+GW37</f>
        <v>66633</v>
      </c>
      <c r="GX38" s="41">
        <f t="shared" si="92"/>
        <v>0.93922052294030589</v>
      </c>
      <c r="GY38" s="54">
        <f>GY17+GY26+GY27+GY28+GY29+GY30+GY34+GY35+GY36+GY37</f>
        <v>280400</v>
      </c>
      <c r="GZ38" s="37">
        <f>GZ17+GZ26+GZ27+GZ28+GZ29+GZ30+GZ34+GZ35+GZ36+GZ37</f>
        <v>338475</v>
      </c>
      <c r="HA38" s="41">
        <f t="shared" si="93"/>
        <v>1.2071148359486448</v>
      </c>
      <c r="HB38" s="54">
        <f>HB17+HB26+HB27+HB28+HB29+HB30+HB34+HB35+HB36+HB37</f>
        <v>351345</v>
      </c>
      <c r="HC38" s="37">
        <f>HC17+HC26+HC27+HC28+HC29+HC30+HC34+HC35+HC36+HC37</f>
        <v>405108</v>
      </c>
      <c r="HD38" s="41">
        <f t="shared" si="96"/>
        <v>1.1530205353712164</v>
      </c>
      <c r="HE38" s="43">
        <f t="shared" si="55"/>
        <v>2940550</v>
      </c>
      <c r="HF38" s="37">
        <f t="shared" si="56"/>
        <v>3018514</v>
      </c>
      <c r="HG38" s="41">
        <f t="shared" si="29"/>
        <v>1.0265134073557667</v>
      </c>
      <c r="HH38" s="54">
        <f>HH17+HH26+HH27+HH28+HH29+HH30+HH34+HH35+HH36+HH37</f>
        <v>900</v>
      </c>
      <c r="HI38" s="37">
        <f>HI17+HI26+HI27+HI28+HI29+HI30+HI34+HI35+HI36+HI37</f>
        <v>1500</v>
      </c>
      <c r="HJ38" s="41">
        <f t="shared" si="130"/>
        <v>1.6666666666666667</v>
      </c>
      <c r="HK38" s="54">
        <f>HK17+HK26+HK27+HK28+HK29+HK30+HK34+HK35+HK36+HK37</f>
        <v>40265</v>
      </c>
      <c r="HL38" s="37">
        <f>HL17+HL26+HL27+HL28+HL29+HL30+HL34+HL35+HL36+HL37</f>
        <v>43565</v>
      </c>
      <c r="HM38" s="41">
        <f t="shared" si="57"/>
        <v>1.0819570346454737</v>
      </c>
      <c r="HN38" s="54">
        <f>HN17+HN26+HN27+HN28+HN29+HN30+HN34+HN35+HN36+HN37</f>
        <v>1941</v>
      </c>
      <c r="HO38" s="37">
        <f>HO17+HO26+HO27+HO28+HO29+HO30+HO34+HO35+HO36+HO37</f>
        <v>77160</v>
      </c>
      <c r="HP38" s="41">
        <f t="shared" si="120"/>
        <v>39.752704791344669</v>
      </c>
      <c r="HQ38" s="54">
        <f>HQ17+HQ26+HQ27+HQ28+HQ29+HQ30+HQ34+HQ35+HQ36+HQ37</f>
        <v>0</v>
      </c>
      <c r="HR38" s="37">
        <f>HR17+HR26+HR27+HR28+HR29+HR30+HR34+HR35+HR36+HR37</f>
        <v>12400</v>
      </c>
      <c r="HS38" s="41">
        <v>0</v>
      </c>
      <c r="HT38" s="54">
        <f>HT17+HT26+HT27+HT28+HT29+HT30+HT34+HT35+HT36+HT37</f>
        <v>43106</v>
      </c>
      <c r="HU38" s="37">
        <f>HU17+HU26+HU27+HU28+HU29+HU30+HU34+HU35+HU36+HU37</f>
        <v>134625</v>
      </c>
      <c r="HV38" s="41">
        <f t="shared" si="60"/>
        <v>3.1231151115853941</v>
      </c>
      <c r="HW38" s="54">
        <f>HW17+HW26+HW27+HW28+HW29+HW30+HW34+HW35+HW36+HW37</f>
        <v>3265793</v>
      </c>
      <c r="HX38" s="37">
        <f>HX17+HX26+HX27+HX28+HX29+HX30+HX34+HX35+HX36+HX37</f>
        <v>4975161</v>
      </c>
      <c r="HY38" s="41">
        <f t="shared" si="111"/>
        <v>1.523415905417153</v>
      </c>
      <c r="HZ38" s="54">
        <f>HZ17+HZ26+HZ27+HZ28+HZ29+HZ30+HZ34+HZ35+HZ36+HZ37</f>
        <v>0</v>
      </c>
      <c r="IA38" s="37">
        <f>IA17+IA26+IA27+IA28+IA29+IA30+IA34+IA35+IA36+IA37</f>
        <v>0</v>
      </c>
      <c r="IB38" s="41">
        <v>0</v>
      </c>
      <c r="IC38" s="54">
        <f>IC17+IC26+IC27+IC28+IC29+IC30+IC34+IC35+IC36+IC37</f>
        <v>3265793</v>
      </c>
      <c r="ID38" s="37">
        <f>ID17+ID26+ID27+ID28+ID29+ID30+ID34+ID35+ID36+ID37</f>
        <v>4975161</v>
      </c>
      <c r="IE38" s="41">
        <f t="shared" si="114"/>
        <v>1.523415905417153</v>
      </c>
      <c r="IF38" s="54">
        <f>IF17+IF26+IF27+IF28+IF29+IF30+IF34+IF35+IF36+IF37</f>
        <v>165946</v>
      </c>
      <c r="IG38" s="37">
        <f>IG17+IG26+IG27+IG28+IG29+IG30+IG34+IG35+IG36+IG37</f>
        <v>68801</v>
      </c>
      <c r="IH38" s="41">
        <f t="shared" si="150"/>
        <v>0.41459872488640881</v>
      </c>
      <c r="II38" s="54">
        <f>II17+II26+II27+II28+II29+II30+II34+II35+II36+II37</f>
        <v>5000</v>
      </c>
      <c r="IJ38" s="37">
        <f>IJ17+IJ26+IJ27+IJ28+IJ29+IJ30+IJ34+IJ35+IJ36+IJ37</f>
        <v>0</v>
      </c>
      <c r="IK38" s="41">
        <f t="shared" si="151"/>
        <v>0</v>
      </c>
      <c r="IL38" s="54">
        <f>IL17+IL26+IL27+IL28+IL29+IL30+IL34+IL35+IL36+IL37</f>
        <v>120540</v>
      </c>
      <c r="IM38" s="37">
        <f>IM17+IM26+IM27+IM28+IM29+IM30+IM34+IM35+IM36+IM37</f>
        <v>590722</v>
      </c>
      <c r="IN38" s="41">
        <f t="shared" si="152"/>
        <v>4.9006304961008791</v>
      </c>
      <c r="IO38" s="54">
        <f>IO17+IO26+IO27+IO28+IO29+IO30+IO34+IO35+IO36+IO37</f>
        <v>0</v>
      </c>
      <c r="IP38" s="37">
        <f>IP17+IP26+IP27+IP28+IP29+IP30+IP34+IP35+IP36+IP37</f>
        <v>0</v>
      </c>
      <c r="IQ38" s="41">
        <v>0</v>
      </c>
      <c r="IR38" s="54">
        <f>IR17+IR26+IR27+IR28+IR29+IR30+IR34+IR35+IR36+IR37</f>
        <v>291486</v>
      </c>
      <c r="IS38" s="37">
        <f>IS17+IS26+IS27+IS28+IS29+IS30+IS34+IS35+IS36+IS37</f>
        <v>659523</v>
      </c>
      <c r="IT38" s="41">
        <f t="shared" si="155"/>
        <v>2.2626232477717627</v>
      </c>
      <c r="IU38" s="54">
        <f>IU17+IU26+IU27+IU28+IU29+IU30+IU34+IU35+IU36+IU37</f>
        <v>185229</v>
      </c>
      <c r="IV38" s="37">
        <f>IV17+IV26+IV27+IV28+IV29+IV30+IV34+IV35+IV36+IV37</f>
        <v>254069</v>
      </c>
      <c r="IW38" s="41">
        <f t="shared" si="157"/>
        <v>1.3716480680670953</v>
      </c>
      <c r="IX38" s="54">
        <f>IX17+IX26+IX27+IX28+IX29+IX30+IX34+IX35+IX36+IX37</f>
        <v>1000000</v>
      </c>
      <c r="IY38" s="37">
        <f>IY17+IY26+IY27+IY28+IY29+IY30+IY34+IY35+IY36+IY37</f>
        <v>0</v>
      </c>
      <c r="IZ38" s="41">
        <f t="shared" si="158"/>
        <v>0</v>
      </c>
      <c r="JA38" s="54">
        <f>JA17+JA26+JA27+JA28+JA29+JA30+JA34+JA35+JA36+JA37</f>
        <v>0</v>
      </c>
      <c r="JB38" s="37">
        <f>JB17+JB26+JB27+JB28+JB29+JB30+JB34+JB35+JB36+JB37</f>
        <v>33020</v>
      </c>
      <c r="JC38" s="41">
        <v>0</v>
      </c>
      <c r="JD38" s="54">
        <f>JD17+JD26+JD27+JD28+JD29+JD30+JD34+JD35+JD36+JD37</f>
        <v>1185229</v>
      </c>
      <c r="JE38" s="37">
        <f>JE17+JE26+JE27+JE28+JE29+JE30+JE34+JE35+JE36+JE37</f>
        <v>287089</v>
      </c>
      <c r="JF38" s="41">
        <f t="shared" si="161"/>
        <v>0.24222238909105329</v>
      </c>
      <c r="JG38" s="54">
        <f>JG17+JG26+JG27+JG28+JG29+JG30+JG34+JG35+JG36+JG37</f>
        <v>108646</v>
      </c>
      <c r="JH38" s="37">
        <f>JH17+JH26+JH27+JH28+JH29+JH30+JH34+JH35+JH36+JH37</f>
        <v>112713</v>
      </c>
      <c r="JI38" s="41">
        <f t="shared" si="137"/>
        <v>1.0374334996226275</v>
      </c>
      <c r="JJ38" s="54">
        <f>JJ17+JJ26+JJ27+JJ28+JJ29+JJ30+JJ34+JJ35+JJ36+JJ37</f>
        <v>444511</v>
      </c>
      <c r="JK38" s="37">
        <f>JK17+JK26+JK27+JK28+JK29+JK30+JK34+JK35+JK36+JK37</f>
        <v>57750</v>
      </c>
      <c r="JL38" s="41">
        <f t="shared" si="138"/>
        <v>0.12991804477279528</v>
      </c>
      <c r="JM38" s="54">
        <f>JM17+JM26+JM27+JM28+JM29+JM30+JM34+JM35+JM36+JM37</f>
        <v>20018</v>
      </c>
      <c r="JN38" s="37">
        <f>JN17+JN26+JN27+JN28+JN29+JN30+JN34+JN35+JN36+JN37</f>
        <v>21000</v>
      </c>
      <c r="JO38" s="41">
        <f t="shared" si="139"/>
        <v>1.0490558497352382</v>
      </c>
      <c r="JP38" s="54">
        <f>JP17+JP26+JP27+JP28+JP29+JP30+JP34+JP35+JP36+JP37</f>
        <v>0</v>
      </c>
      <c r="JQ38" s="37">
        <f>JQ17+JQ26+JQ27+JQ28+JQ29+JQ30+JQ34+JQ35+JQ36+JQ37</f>
        <v>20000</v>
      </c>
      <c r="JR38" s="41">
        <v>0</v>
      </c>
      <c r="JS38" s="54">
        <f>JS17+JS26+JS27+JS28+JS29+JS30+JS34+JS35+JS36+JS37</f>
        <v>573175</v>
      </c>
      <c r="JT38" s="37">
        <f>JT17+JT26+JT27+JT28+JT29+JT30+JT34+JT35+JT36+JT37</f>
        <v>211463</v>
      </c>
      <c r="JU38" s="41">
        <f t="shared" si="142"/>
        <v>0.36893269943734464</v>
      </c>
      <c r="JV38" s="54">
        <f>JV17+JV26+JV27+JV28+JV29+JV30+JV34+JV35+JV36+JV37</f>
        <v>89017</v>
      </c>
      <c r="JW38" s="37">
        <f>JW17+JW26+JW27+JW28+JW29+JW30+JW34+JW35+JW36+JW37</f>
        <v>142803</v>
      </c>
      <c r="JX38" s="41">
        <f t="shared" si="104"/>
        <v>1.6042216655245627</v>
      </c>
      <c r="JY38" s="54">
        <f>JY17+JY26+JY27+JY28+JY29+JY30+JY34+JY35+JY36+JY37</f>
        <v>20310</v>
      </c>
      <c r="JZ38" s="37">
        <f>JZ17+JZ26+JZ27+JZ28+JZ29+JZ30+JZ34+JZ35+JZ36+JZ37</f>
        <v>17460</v>
      </c>
      <c r="KA38" s="41">
        <f t="shared" si="105"/>
        <v>0.85967503692762182</v>
      </c>
      <c r="KB38" s="54">
        <f>KB17+KB26+KB27+KB28+KB29+KB30+KB34+KB35+KB36+KB37</f>
        <v>33074</v>
      </c>
      <c r="KC38" s="37">
        <f>KC17+KC26+KC27+KC28+KC29+KC30+KC34+KC35+KC36+KC37</f>
        <v>254860</v>
      </c>
      <c r="KD38" s="41">
        <f t="shared" si="106"/>
        <v>7.7057507407631372</v>
      </c>
      <c r="KE38" s="54">
        <f>KE17+KE26+KE27+KE28+KE29+KE30+KE34+KE35+KE36+KE37</f>
        <v>142401</v>
      </c>
      <c r="KF38" s="37">
        <f>KF17+KF26+KF27+KF28+KF29+KF30+KF34+KF35+KF36+KF37</f>
        <v>415123</v>
      </c>
      <c r="KG38" s="41">
        <f t="shared" si="109"/>
        <v>2.9151691350482087</v>
      </c>
      <c r="KH38" s="54">
        <f>KH17+KH26+KH27+KH28+KH29+KH30+KH34+KH35+KH36+KH37</f>
        <v>263</v>
      </c>
      <c r="KI38" s="37">
        <f>KI17+KI26+KI27+KI28+KI29+KI30+KI34+KI35+KI36+KI37</f>
        <v>215</v>
      </c>
      <c r="KJ38" s="41">
        <f>$KJ$37</f>
        <v>4.0566037735849054</v>
      </c>
      <c r="KK38" s="54">
        <f>KK17+KK26+KK27+KK28+KK29+KK30+KK34+KK35+KK36+KK37</f>
        <v>227</v>
      </c>
      <c r="KL38" s="37">
        <f>KL17+KL26+KL27+KL28+KL29+KL30+KL34+KL35+KL36+KL37</f>
        <v>215</v>
      </c>
      <c r="KM38" s="41">
        <f>+KL38/KK38</f>
        <v>0.94713656387665202</v>
      </c>
      <c r="KN38" s="54">
        <f>KN17+KN26+KN27+KN28+KN29+KN30+KN34+KN35+KN36+KN37</f>
        <v>210</v>
      </c>
      <c r="KO38" s="37">
        <f>KO17+KO26+KO27+KO28+KO29+KO30+KO34+KO35+KO36+KO37</f>
        <v>215</v>
      </c>
      <c r="KP38" s="41">
        <f>+KO38/KN38</f>
        <v>1.0238095238095237</v>
      </c>
      <c r="KQ38" s="54">
        <f>KQ17+KQ26+KQ27+KQ28+KQ29+KQ30+KQ34+KQ35+KQ36+KQ37</f>
        <v>706</v>
      </c>
      <c r="KR38" s="37">
        <f>KR17+KR26+KR27+KR28+KR29+KR30+KR34+KR35+KR36+KR37</f>
        <v>215</v>
      </c>
      <c r="KS38" s="41">
        <f>+KR38/KQ38</f>
        <v>0.30453257790368271</v>
      </c>
      <c r="KT38" s="54">
        <f>KT17+KT26+KT27+KT28+KT29+KT30+KT34+KT35+KT36+KT37</f>
        <v>407</v>
      </c>
      <c r="KU38" s="37">
        <f>KU17+KU26+KU27+KU28+KU29+KU30+KU34+KU35+KU36+KU37</f>
        <v>215</v>
      </c>
      <c r="KV38" s="41">
        <f>+KU38/KT38</f>
        <v>0.52825552825552824</v>
      </c>
      <c r="KW38" s="54">
        <f>KW17+KW26+KW27+KW28+KW29+KW30+KW34+KW35+KW36+KW37</f>
        <v>209</v>
      </c>
      <c r="KX38" s="37">
        <f>KX17+KX26+KX27+KX28+KX29+KX30+KX34+KX35+KX36+KX37</f>
        <v>215</v>
      </c>
      <c r="KY38" s="41">
        <f>+KX38/KW38</f>
        <v>1.0287081339712918</v>
      </c>
      <c r="KZ38" s="54">
        <f>KZ17+KZ26+KZ27+KZ28+KZ29+KZ30+KZ34+KZ35+KZ36+KZ37</f>
        <v>605</v>
      </c>
      <c r="LA38" s="37">
        <f>LA17+LA26+LA27+LA28+LA29+LA30+LA34+LA35+LA36+LA37</f>
        <v>214</v>
      </c>
      <c r="LB38" s="41">
        <f>+LA38/KZ38</f>
        <v>0.35371900826446279</v>
      </c>
      <c r="LC38" s="54">
        <f>LC17+LC26+LC27+LC28+LC29+LC30+LC34+LC35+LC36+LC37</f>
        <v>2898</v>
      </c>
      <c r="LD38" s="37">
        <f>LD17+LD26+LD27+LD28+LD29+LD30+LD34+LD35+LD36+LD37</f>
        <v>214</v>
      </c>
      <c r="LE38" s="41">
        <f>+LD38/LC38</f>
        <v>7.3844030365769503E-2</v>
      </c>
      <c r="LF38" s="54">
        <f>LF17+LF26+LF27+LF28+LF29+LF30+LF34+LF35+LF36+LF37</f>
        <v>751</v>
      </c>
      <c r="LG38" s="37">
        <f>LG17+LG26+LG27+LG28+LG29+LG30+LG34+LG35+LG36+LG37</f>
        <v>214</v>
      </c>
      <c r="LH38" s="41">
        <f>+LG38/LF38</f>
        <v>0.28495339547270304</v>
      </c>
      <c r="LI38" s="54">
        <f>LI17+LI26+LI27+LI28+LI29+LI30+LI34+LI35+LI36+LI37</f>
        <v>6276</v>
      </c>
      <c r="LJ38" s="37">
        <f>LJ17+LJ26+LJ27+LJ28+LJ29+LJ30+LJ34+LJ35+LJ36+LJ37</f>
        <v>1932</v>
      </c>
      <c r="LK38" s="41">
        <f t="shared" si="98"/>
        <v>0.30783938814531547</v>
      </c>
      <c r="LL38" s="54">
        <f>LL17+LL26+LL27+LL28+LL29+LL30+LL34+LL35+LL36+LL37</f>
        <v>0</v>
      </c>
      <c r="LM38" s="37">
        <f>LM17+LM26+LM27+LM28+LM29+LM30+LM34+LM35+LM36+LM37</f>
        <v>0</v>
      </c>
      <c r="LN38" s="41">
        <v>0</v>
      </c>
      <c r="LO38" s="54">
        <f>LO17+LO26+LO27+LO28+LO29+LO30+LO34+LO35+LO36+LO37</f>
        <v>0</v>
      </c>
      <c r="LP38" s="37">
        <f>LP17+LP26+LP27+LP28+LP29+LP30+LP34+LP35+LP36+LP37</f>
        <v>0</v>
      </c>
      <c r="LQ38" s="41">
        <v>0</v>
      </c>
      <c r="LR38" s="54">
        <f>LR17+LR26+LR27+LR28+LR29+LR30+LR34+LR35+LR36+LR37</f>
        <v>0</v>
      </c>
      <c r="LS38" s="37">
        <f>LS17+LS26+LS27+LS28+LS29+LS30+LS34+LS35+LS36+LS37</f>
        <v>0</v>
      </c>
      <c r="LT38" s="41">
        <v>0</v>
      </c>
      <c r="LU38" s="54">
        <f>LU17+LU26+LU27+LU28+LU29+LU30+LU34+LU35+LU36+LU37</f>
        <v>1486225</v>
      </c>
      <c r="LV38" s="37">
        <f>LV17+LV26+LV27+LV28+LV29+LV30+LV34+LV35+LV36+LV37</f>
        <v>1610738</v>
      </c>
      <c r="LW38" s="41">
        <f t="shared" si="156"/>
        <v>1.0837780282258742</v>
      </c>
      <c r="LX38" s="54">
        <f>LX17+LX26+LX27+LX28+LX29+LX30+LX34+LX35+LX36+LX37</f>
        <v>7141332</v>
      </c>
      <c r="LY38" s="37">
        <f>LY17+LY26+LY27+LY28+LY29+LY30+LY34+LY35+LY36+LY37</f>
        <v>8295654</v>
      </c>
      <c r="LZ38" s="41">
        <f t="shared" si="63"/>
        <v>1.1616395932859584</v>
      </c>
      <c r="MA38" s="54">
        <f>MA17+MA26+MA27+MA28+MA29+MA30+MA34+MA35+MA36+MA37</f>
        <v>1000</v>
      </c>
      <c r="MB38" s="37">
        <f>MB17+MB26+MB27+MB28+MB29+MB30+MB34+MB35+MB36+MB37</f>
        <v>10000</v>
      </c>
      <c r="MC38" s="41">
        <f t="shared" si="169"/>
        <v>10</v>
      </c>
      <c r="MD38" s="54">
        <f>MD17+MD26+MD27+MD28+MD29+MD30+MD34+MD35+MD36+MD37</f>
        <v>345567</v>
      </c>
      <c r="ME38" s="37">
        <f>ME17+ME26+ME27+ME28+ME29+ME30+ME34+ME35+ME36+ME37</f>
        <v>531378</v>
      </c>
      <c r="MF38" s="41">
        <f t="shared" si="174"/>
        <v>1.5376989122225213</v>
      </c>
      <c r="MG38" s="54">
        <f>MG17+MG26+MG27+MG28+MG29+MG30+MG34+MG35+MG36+MG37</f>
        <v>50000</v>
      </c>
      <c r="MH38" s="37">
        <f>MH17+MH26+MH27+MH28+MH29+MH30+MH34+MH35+MH36+MH37</f>
        <v>40000</v>
      </c>
      <c r="MI38" s="41">
        <f t="shared" si="175"/>
        <v>0.8</v>
      </c>
      <c r="MJ38" s="54">
        <f>MJ17+MJ26+MJ27+MJ28+MJ29+MJ30+MJ34+MJ35+MJ36+MJ37</f>
        <v>395567</v>
      </c>
      <c r="MK38" s="37">
        <f>MK17+MK26+MK27+MK28+MK29+MK30+MK34+MK35+MK36+MK37</f>
        <v>571378</v>
      </c>
      <c r="ML38" s="41">
        <f t="shared" si="176"/>
        <v>1.4444531520576793</v>
      </c>
      <c r="MM38" s="54">
        <f>MM17+MM26+MM27+MM28+MM29+MM30+MM34+MM35+MM36+MM37</f>
        <v>1000</v>
      </c>
      <c r="MN38" s="37">
        <f>MN17+MN26+MN27+MN28+MN29+MN30+MN34+MN35+MN36+MN37</f>
        <v>0</v>
      </c>
      <c r="MO38" s="41">
        <f t="shared" si="177"/>
        <v>0</v>
      </c>
      <c r="MP38" s="54">
        <f>MP17+MP26+MP27+MP28+MP29+MP30+MP34+MP35+MP36+MP37</f>
        <v>17000</v>
      </c>
      <c r="MQ38" s="37">
        <f>MQ17+MQ26+MQ27+MQ28+MQ29+MQ30+MQ34+MQ35+MQ36+MQ37</f>
        <v>59000</v>
      </c>
      <c r="MR38" s="41">
        <f t="shared" si="178"/>
        <v>3.4705882352941178</v>
      </c>
      <c r="MS38" s="54">
        <f>MS17+MS26+MS27+MS28+MS29+MS30+MS34+MS35+MS36+MS37</f>
        <v>12200</v>
      </c>
      <c r="MT38" s="37">
        <f>MT17+MT26+MT27+MT28+MT29+MT30+MT34+MT35+MT36+MT37</f>
        <v>6000</v>
      </c>
      <c r="MU38" s="41">
        <f t="shared" si="179"/>
        <v>0.49180327868852458</v>
      </c>
      <c r="MV38" s="54">
        <f>MV17+MV26+MV27+MV28+MV29+MV30+MV34+MV35+MV36+MV37</f>
        <v>5000</v>
      </c>
      <c r="MW38" s="37">
        <f>MW17+MW26+MW27+MW28+MW29+MW30+MW34+MW35+MW36+MW37</f>
        <v>5650</v>
      </c>
      <c r="MX38" s="41">
        <f t="shared" si="180"/>
        <v>1.1299999999999999</v>
      </c>
      <c r="MY38" s="54">
        <f>MY17+MY26+MY27+MY28+MY29+MY30+MY34+MY35+MY36+MY37</f>
        <v>120000</v>
      </c>
      <c r="MZ38" s="37">
        <f>MZ17+MZ26+MZ27+MZ28+MZ29+MZ30+MZ34+MZ35+MZ36+MZ37</f>
        <v>95000</v>
      </c>
      <c r="NA38" s="41">
        <f t="shared" si="181"/>
        <v>0.79166666666666663</v>
      </c>
      <c r="NB38" s="54">
        <f>NB17+NB26+NB27+NB28+NB29+NB30+NB34+NB35+NB36+NB37</f>
        <v>16857</v>
      </c>
      <c r="NC38" s="37">
        <f>NC17+NC26+NC27+NC28+NC29+NC30+NC34+NC35+NC36+NC37</f>
        <v>17860</v>
      </c>
      <c r="ND38" s="41">
        <f t="shared" si="182"/>
        <v>1.0595005042415613</v>
      </c>
      <c r="NE38" s="54">
        <f>NE17+NE26+NE27+NE28+NE29+NE30+NE34+NE35+NE36+NE37</f>
        <v>172057</v>
      </c>
      <c r="NF38" s="37">
        <f>NF17+NF26+NF27+NF28+NF29+NF30+NF34+NF35+NF36+NF37</f>
        <v>183510</v>
      </c>
      <c r="NG38" s="41">
        <f t="shared" si="183"/>
        <v>1.066565149921247</v>
      </c>
      <c r="NH38" s="54">
        <f>NH17+NH26+NH27+NH28+NH29+NH30+NH34+NH35+NH36+NH37</f>
        <v>2876027</v>
      </c>
      <c r="NI38" s="37">
        <f>NI17+NI26+NI27+NI28+NI29+NI30+NI34+NI35+NI36+NI37</f>
        <v>4000000</v>
      </c>
      <c r="NJ38" s="41">
        <f t="shared" si="184"/>
        <v>1.3908075271894178</v>
      </c>
      <c r="NK38" s="54">
        <f>NK17+NK26+NK27+NK28+NK29+NK30+NK34+NK35+NK36+NK37</f>
        <v>1006541</v>
      </c>
      <c r="NL38" s="37">
        <f>NL17+NL26+NL27+NL28+NL29+NL30+NL34+NL35+NL36+NL37</f>
        <v>192776</v>
      </c>
      <c r="NM38" s="41">
        <f t="shared" si="185"/>
        <v>0.19152324644500324</v>
      </c>
      <c r="NN38" s="54">
        <f>NN17+NN26+NN27+NN28+NN29+NN30+NN34+NN35+NN36+NN37</f>
        <v>0</v>
      </c>
      <c r="NO38" s="37">
        <f>NO17+NO26+NO27+NO28+NO29+NO30+NO34+NO35+NO36+NO37</f>
        <v>0</v>
      </c>
      <c r="NP38" s="41">
        <v>0</v>
      </c>
      <c r="NQ38" s="54">
        <f>NQ17+NQ26+NQ27+NQ28+NQ29+NQ30+NQ34+NQ35+NQ36+NQ37</f>
        <v>4451192</v>
      </c>
      <c r="NR38" s="37">
        <f>NR17+NR26+NR27+NR28+NR29+NR30+NR34+NR35+NR36+NR37</f>
        <v>4957664</v>
      </c>
      <c r="NS38" s="41">
        <f t="shared" si="172"/>
        <v>1.1137834539601976</v>
      </c>
      <c r="NT38" s="54">
        <f>NT17+NT26+NT27+NT28+NT29+NT30+NT34+NT35+NT36+NT37</f>
        <v>0</v>
      </c>
      <c r="NU38" s="37">
        <f>NU17+NU26+NU27+NU28+NU29+NU30+NU34+NU35+NU36+NU37</f>
        <v>0</v>
      </c>
      <c r="NV38" s="41">
        <v>0</v>
      </c>
      <c r="NW38" s="54">
        <f>NW17+NW26+NW27+NW28+NW29+NW30+NW34+NW35+NW36+NW37</f>
        <v>0</v>
      </c>
      <c r="NX38" s="37">
        <f>NX17+NX26+NX27+NX28+NX29+NX30+NX34+NX35+NX36+NX37</f>
        <v>0</v>
      </c>
      <c r="NY38" s="41">
        <v>0</v>
      </c>
      <c r="NZ38" s="54">
        <f>NZ17+NZ26+NZ27+NZ28+NZ29+NZ30+NZ34+NZ35+NZ36+NZ37</f>
        <v>0</v>
      </c>
      <c r="OA38" s="37">
        <f>OA17+OA26+OA27+OA28+OA29+OA30+OA34+OA35+OA36+OA37</f>
        <v>0</v>
      </c>
      <c r="OB38" s="41">
        <v>0</v>
      </c>
      <c r="OC38" s="54">
        <f>OC17+OC26+OC27+OC28+OC29+OC30+OC34+OC35+OC36+OC37</f>
        <v>0</v>
      </c>
      <c r="OD38" s="37">
        <f>OD17+OD26+OD27+OD28+OD29+OD30+OD34+OD35+OD36+OD37</f>
        <v>0</v>
      </c>
      <c r="OE38" s="41">
        <v>0</v>
      </c>
      <c r="OF38" s="54">
        <f>OF17+OF26+OF27+OF28+OF29+OF30+OF34+OF35+OF36+OF37</f>
        <v>0</v>
      </c>
      <c r="OG38" s="37">
        <f>OG17+OG26+OG27+OG28+OG29+OG30+OG34+OG35+OG36+OG37</f>
        <v>0</v>
      </c>
      <c r="OH38" s="41">
        <v>0</v>
      </c>
      <c r="OI38" s="54">
        <f>OI17+OI26+OI27+OI28+OI29+OI30+OI34+OI35+OI36+OI37</f>
        <v>0</v>
      </c>
      <c r="OJ38" s="37">
        <f>OJ17+OJ26+OJ27+OJ28+OJ29+OJ30+OJ34+OJ35+OJ36+OJ37</f>
        <v>0</v>
      </c>
      <c r="OK38" s="41">
        <v>0</v>
      </c>
      <c r="OL38" s="54">
        <f>OL17+OL26+OL27+OL28+OL29+OL30+OL34+OL35+OL36+OL37</f>
        <v>0</v>
      </c>
      <c r="OM38" s="37">
        <f>OM17+OM26+OM27+OM28+OM29+OM30+OM34+OM35+OM36+OM37</f>
        <v>0</v>
      </c>
      <c r="ON38" s="41">
        <v>0</v>
      </c>
      <c r="OO38" s="54">
        <f>OO17+OO26+OO27+OO28+OO29+OO30+OO34+OO35+OO36+OO37</f>
        <v>0</v>
      </c>
      <c r="OP38" s="37">
        <f>OP17+OP26+OP27+OP28+OP29+OP30+OP34+OP35+OP36+OP37</f>
        <v>0</v>
      </c>
      <c r="OQ38" s="41">
        <v>0</v>
      </c>
      <c r="OR38" s="54">
        <f>OR17+OR26+OR27+OR28+OR29+OR30+OR34+OR35+OR36+OR37</f>
        <v>0</v>
      </c>
      <c r="OS38" s="37">
        <f>OS17+OS26+OS27+OS28+OS29+OS30+OS34+OS35+OS36+OS37</f>
        <v>0</v>
      </c>
      <c r="OT38" s="41">
        <v>0</v>
      </c>
      <c r="OU38" s="54">
        <f>OU17+OU26+OU27+OU28+OU29+OU30+OU34+OU35+OU36+OU37</f>
        <v>0</v>
      </c>
      <c r="OV38" s="37">
        <f>OV17+OV26+OV27+OV28+OV29+OV30+OV34+OV35+OV36+OV37</f>
        <v>0</v>
      </c>
      <c r="OW38" s="41">
        <v>0</v>
      </c>
      <c r="OX38" s="54">
        <f>OX17+OX26+OX27+OX28+OX29+OX30+OX34+OX35+OX36+OX37</f>
        <v>0</v>
      </c>
      <c r="OY38" s="37">
        <f>OY17+OY26+OY27+OY28+OY29+OY30+OY34+OY35+OY36+OY37</f>
        <v>0</v>
      </c>
      <c r="OZ38" s="41">
        <v>0</v>
      </c>
      <c r="PA38" s="54">
        <f>PA17+PA26+PA27+PA28+PA29+PA30+PA34+PA35+PA36+PA37</f>
        <v>850520</v>
      </c>
      <c r="PB38" s="37">
        <f>PB17+PB26+PB27+PB28+PB29+PB30+PB34+PB35+PB36+PB37</f>
        <v>320291</v>
      </c>
      <c r="PC38" s="41">
        <f t="shared" si="99"/>
        <v>0.37658256125664302</v>
      </c>
      <c r="PD38" s="54">
        <f>PD17+PD26+PD27+PD28+PD29+PD30+PD34+PD35+PD36+PD37</f>
        <v>0</v>
      </c>
      <c r="PE38" s="37">
        <f>PE17+PE26+PE27+PE28+PE29+PE30+PE34+PE35+PE36+PE37</f>
        <v>0</v>
      </c>
      <c r="PF38" s="41">
        <v>0</v>
      </c>
      <c r="PG38" s="54">
        <f>PG17+PG26+PG27+PG28+PG29+PG30+PG34+PG35+PG36+PG37</f>
        <v>11921</v>
      </c>
      <c r="PH38" s="37">
        <f>PH17+PH26+PH27+PH28+PH29+PH30+PH34+PH35+PH36+PH37</f>
        <v>2020</v>
      </c>
      <c r="PI38" s="41">
        <f t="shared" si="30"/>
        <v>0.16944887173894807</v>
      </c>
      <c r="PJ38" s="54">
        <f>PJ17+PJ26+PJ27+PJ28+PJ29+PJ30+PJ34+PJ35+PJ36+PJ37</f>
        <v>0</v>
      </c>
      <c r="PK38" s="37">
        <f>PK17+PK26+PK27+PK28+PK29+PK30+PK34+PK35+PK36+PK37</f>
        <v>14810</v>
      </c>
      <c r="PL38" s="41">
        <v>0</v>
      </c>
      <c r="PM38" s="54">
        <f>PM17+PM26+PM27+PM28+PM29+PM30+PM34+PM35+PM36+PM37</f>
        <v>0</v>
      </c>
      <c r="PN38" s="37">
        <f>PN17+PN26+PN27+PN28+PN29+PN30+PN34+PN35+PN36+PN37</f>
        <v>10740</v>
      </c>
      <c r="PO38" s="41">
        <v>0</v>
      </c>
      <c r="PP38" s="54">
        <f>PP17+PP26+PP27+PP28+PP29+PP30+PP34+PP35+PP36+PP37</f>
        <v>0</v>
      </c>
      <c r="PQ38" s="37">
        <f>PQ17+PQ26+PQ27+PQ28+PQ29+PQ30+PQ34+PQ35+PQ36+PQ37</f>
        <v>25000</v>
      </c>
      <c r="PR38" s="41">
        <v>0</v>
      </c>
      <c r="PS38" s="54">
        <f>PS17+PS26+PS27+PS28+PS29+PS30+PS34+PS35+PS36+PS37</f>
        <v>0</v>
      </c>
      <c r="PT38" s="37">
        <f>PT17+PT26+PT27+PT28+PT29+PT30+PT34+PT35+PT36+PT37</f>
        <v>166667</v>
      </c>
      <c r="PU38" s="41">
        <v>0</v>
      </c>
      <c r="PV38" s="54">
        <f t="shared" si="64"/>
        <v>862441</v>
      </c>
      <c r="PW38" s="37">
        <f>PW17+PW26+PW27+PW28+PW29+PW30+PW34+PW35+PW36+PW37</f>
        <v>539528</v>
      </c>
      <c r="PX38" s="41">
        <f t="shared" si="31"/>
        <v>0.62558250361473999</v>
      </c>
      <c r="PY38" s="54">
        <f>PY17+PY26+PY27+PY28+PY29+PY30+PY34+PY35+PY36+PY37</f>
        <v>450</v>
      </c>
      <c r="PZ38" s="37">
        <f>PZ17+PZ26+PZ27+PZ28+PZ29+PZ30+PZ34+PZ35+PZ36+PZ37</f>
        <v>0</v>
      </c>
      <c r="QA38" s="41">
        <f t="shared" si="32"/>
        <v>0</v>
      </c>
      <c r="QB38" s="54">
        <f>QB17+QB26+QB27+QB28+QB29+QB30+QB34+QB35+QB36+QB37</f>
        <v>400</v>
      </c>
      <c r="QC38" s="37">
        <f>QC17+QC26+QC27+QC28+QC29+QC30+QC34+QC35+QC36+QC37</f>
        <v>0</v>
      </c>
      <c r="QD38" s="41">
        <f t="shared" si="100"/>
        <v>0</v>
      </c>
      <c r="QE38" s="54">
        <f>QE17+QE26+QE27+QE28+QE29+QE30+QE34+QE35+QE36+QE37</f>
        <v>0</v>
      </c>
      <c r="QF38" s="37">
        <f>QF17+QF26+QF27+QF28+QF29+QF30+QF34+QF35+QF36+QF37</f>
        <v>482</v>
      </c>
      <c r="QG38" s="41">
        <v>0</v>
      </c>
      <c r="QH38" s="54">
        <f>QH17+QH26+QH27+QH28+QH29+QH30+QH34+QH35+QH36+QH37</f>
        <v>0</v>
      </c>
      <c r="QI38" s="37">
        <f>QI17+QI26+QI27+QI28+QI29+QI30+QI34+QI35+QI36+QI37</f>
        <v>572</v>
      </c>
      <c r="QJ38" s="41">
        <v>0</v>
      </c>
      <c r="QK38" s="54">
        <f>QK17+QK26+QK27+QK28+QK29+QK30+QK34+QK35+QK36+QK37</f>
        <v>0</v>
      </c>
      <c r="QL38" s="37">
        <f>QL17+QL26+QL27+QL28+QL29+QL30+QL34+QL35+QL36+QL37</f>
        <v>0</v>
      </c>
      <c r="QM38" s="41">
        <v>0</v>
      </c>
      <c r="QN38" s="54">
        <f>QN17+QN26+QN27+QN28+QN29+QN30+QN34+QN35+QN36+QN37</f>
        <v>0</v>
      </c>
      <c r="QO38" s="37">
        <f>QO17+QO26+QO27+QO28+QO29+QO30+QO34+QO35+QO36+QO37</f>
        <v>500</v>
      </c>
      <c r="QP38" s="41">
        <v>0</v>
      </c>
      <c r="QQ38" s="54">
        <f>QQ17+QQ26+QQ27+QQ28+QQ29+QQ30+QQ34+QQ35+QQ36+QQ37</f>
        <v>0</v>
      </c>
      <c r="QR38" s="37">
        <f>QR17+QR26+QR27+QR28+QR29+QR30+QR34+QR35+QR36+QR37</f>
        <v>0</v>
      </c>
      <c r="QS38" s="41">
        <v>0</v>
      </c>
      <c r="QT38" s="54">
        <f>QT17+QT26+QT27+QT28+QT29+QT30+QT34+QT35+QT36+QT37</f>
        <v>0</v>
      </c>
      <c r="QU38" s="37">
        <f>QU17+QU26+QU27+QU28+QU29+QU30+QU34+QU35+QU36+QU37</f>
        <v>0</v>
      </c>
      <c r="QV38" s="41">
        <v>0</v>
      </c>
      <c r="QW38" s="54">
        <f t="shared" si="101"/>
        <v>850</v>
      </c>
      <c r="QX38" s="37">
        <f>QX17+QX26+QX27+QX28+QX29+QX30+QX34+QX35+QX36+QX37</f>
        <v>1554</v>
      </c>
      <c r="QY38" s="41">
        <f t="shared" si="33"/>
        <v>1.828235294117647</v>
      </c>
      <c r="QZ38" s="54">
        <f t="shared" si="66"/>
        <v>867781</v>
      </c>
      <c r="RA38" s="37">
        <f>RA17+RA26+RA27+RA28+RA29+RA30+RA34+RA35+RA36+RA37</f>
        <v>541082</v>
      </c>
      <c r="RB38" s="41">
        <f t="shared" si="34"/>
        <v>0.62352367705676892</v>
      </c>
      <c r="RC38" s="54">
        <f>RC17+RC26+RC27+RC28+RC29+RC30+RC34+RC35+RC36+RC37</f>
        <v>5013</v>
      </c>
      <c r="RD38" s="37"/>
      <c r="RE38" s="41"/>
      <c r="RF38" s="54">
        <f>RF17+RF26+RF27+RF28+RF29+RF30+RF34+RF35+RF36+RF37</f>
        <v>60511</v>
      </c>
      <c r="RG38" s="37">
        <f>RG17+RG26+RG27+RG28+RG29+RG30+RG34+RG35+RG36+RG37</f>
        <v>0</v>
      </c>
      <c r="RH38" s="41">
        <f t="shared" si="110"/>
        <v>0</v>
      </c>
      <c r="RI38" s="54">
        <f>RI17+RI26+RI27+RI28+RI29+RI30+RI34+RI35+RI36+RI37</f>
        <v>147641</v>
      </c>
      <c r="RJ38" s="37">
        <f>RJ17+RJ26+RJ27+RJ28+RJ29+RJ30+RJ34+RJ35+RJ36+RJ37</f>
        <v>0</v>
      </c>
      <c r="RK38" s="41">
        <f t="shared" si="135"/>
        <v>0</v>
      </c>
      <c r="RL38" s="54">
        <f>RL17+RL26+RL27+RL28+RL29+RL30+RL34+RL35+RL36+RL37</f>
        <v>4490</v>
      </c>
      <c r="RM38" s="37">
        <f>RM17+RM26+RM27+RM28+RM29+RM30+RM34+RM35+RM36+RM37</f>
        <v>0</v>
      </c>
      <c r="RN38" s="41">
        <f t="shared" si="103"/>
        <v>0</v>
      </c>
      <c r="RO38" s="43">
        <f>+RF38+RI38+RL38</f>
        <v>212642</v>
      </c>
      <c r="RP38" s="37">
        <f>+RG38+RJ38+RM38</f>
        <v>0</v>
      </c>
      <c r="RQ38" s="41">
        <f t="shared" si="36"/>
        <v>0</v>
      </c>
      <c r="RR38" s="54">
        <f t="shared" si="68"/>
        <v>15400855</v>
      </c>
      <c r="RS38" s="37">
        <f t="shared" si="162"/>
        <v>16812914</v>
      </c>
      <c r="RT38" s="41">
        <f t="shared" si="37"/>
        <v>1.0916870524396209</v>
      </c>
      <c r="RU38" s="54">
        <f>RU17+RU26+RU27+RU28+RU29+RU30+RU34+RU35+RU36+RU37</f>
        <v>-3265793</v>
      </c>
      <c r="RV38" s="37">
        <f>RV17+RV26+RV27+RV28+RV29+RV30+RV34+RV35+RV36+RV37</f>
        <v>-4975161</v>
      </c>
      <c r="RW38" s="41">
        <v>0</v>
      </c>
      <c r="RX38" s="54">
        <f>RR38+RU38+RO37</f>
        <v>12140075</v>
      </c>
      <c r="RY38" s="37">
        <f t="shared" si="187"/>
        <v>11837753</v>
      </c>
      <c r="RZ38" s="41">
        <f t="shared" si="39"/>
        <v>0.97509718844405824</v>
      </c>
      <c r="SA38" s="54">
        <f t="shared" si="164"/>
        <v>18146260</v>
      </c>
      <c r="SB38" s="37">
        <f t="shared" si="164"/>
        <v>17526887.050000001</v>
      </c>
      <c r="SC38" s="41">
        <f t="shared" si="69"/>
        <v>0.9658677352798869</v>
      </c>
    </row>
    <row r="39" spans="1:498" s="13" customFormat="1" ht="15.75">
      <c r="A39" s="67">
        <v>29</v>
      </c>
      <c r="B39" s="172" t="s">
        <v>42</v>
      </c>
      <c r="C39" s="47"/>
      <c r="D39" s="11"/>
      <c r="E39" s="186"/>
      <c r="F39" s="47"/>
      <c r="G39" s="11"/>
      <c r="H39" s="45"/>
      <c r="I39" s="47"/>
      <c r="J39" s="11"/>
      <c r="K39" s="48"/>
      <c r="L39" s="47"/>
      <c r="M39" s="11"/>
      <c r="N39" s="206"/>
      <c r="O39" s="47"/>
      <c r="P39" s="11"/>
      <c r="Q39" s="206"/>
      <c r="R39" s="47"/>
      <c r="S39" s="11"/>
      <c r="T39" s="206"/>
      <c r="U39" s="47"/>
      <c r="V39" s="11"/>
      <c r="W39" s="206"/>
      <c r="X39" s="47"/>
      <c r="Y39" s="11"/>
      <c r="Z39" s="206"/>
      <c r="AA39" s="47"/>
      <c r="AB39" s="11"/>
      <c r="AC39" s="206"/>
      <c r="AD39" s="47"/>
      <c r="AE39" s="11"/>
      <c r="AF39" s="206"/>
      <c r="AG39" s="47"/>
      <c r="AH39" s="11"/>
      <c r="AI39" s="206"/>
      <c r="AJ39" s="47"/>
      <c r="AK39" s="11"/>
      <c r="AL39" s="206"/>
      <c r="AM39" s="47"/>
      <c r="AN39" s="11"/>
      <c r="AO39" s="206"/>
      <c r="AP39" s="47"/>
      <c r="AQ39" s="11"/>
      <c r="AR39" s="206"/>
      <c r="AS39" s="47"/>
      <c r="AT39" s="11"/>
      <c r="AU39" s="206"/>
      <c r="AV39" s="47"/>
      <c r="AW39" s="11"/>
      <c r="AX39" s="206"/>
      <c r="AY39" s="47"/>
      <c r="AZ39" s="11"/>
      <c r="BA39" s="206"/>
      <c r="BB39" s="47"/>
      <c r="BC39" s="11"/>
      <c r="BD39" s="206"/>
      <c r="BE39" s="47"/>
      <c r="BF39" s="11"/>
      <c r="BG39" s="206"/>
      <c r="BH39" s="47"/>
      <c r="BI39" s="11"/>
      <c r="BJ39" s="206"/>
      <c r="BK39" s="47"/>
      <c r="BL39" s="11"/>
      <c r="BM39" s="206"/>
      <c r="BN39" s="47"/>
      <c r="BO39" s="11"/>
      <c r="BP39" s="206"/>
      <c r="BQ39" s="47"/>
      <c r="BR39" s="11"/>
      <c r="BS39" s="206"/>
      <c r="BT39" s="47"/>
      <c r="BU39" s="11"/>
      <c r="BV39" s="48"/>
      <c r="BW39" s="181"/>
      <c r="BX39" s="12"/>
      <c r="BY39" s="48"/>
      <c r="BZ39" s="47"/>
      <c r="CA39" s="11"/>
      <c r="CB39" s="48"/>
      <c r="CC39" s="47"/>
      <c r="CD39" s="11"/>
      <c r="CE39" s="48"/>
      <c r="CF39" s="47"/>
      <c r="CG39" s="11"/>
      <c r="CH39" s="48"/>
      <c r="CI39" s="47"/>
      <c r="CJ39" s="11"/>
      <c r="CK39" s="48"/>
      <c r="CL39" s="181"/>
      <c r="CM39" s="12"/>
      <c r="CN39" s="48"/>
      <c r="CO39" s="47"/>
      <c r="CP39" s="11"/>
      <c r="CQ39" s="48"/>
      <c r="CR39" s="47"/>
      <c r="CS39" s="11"/>
      <c r="CT39" s="48"/>
      <c r="CU39" s="47"/>
      <c r="CV39" s="11"/>
      <c r="CW39" s="48"/>
      <c r="CX39" s="47"/>
      <c r="CY39" s="11"/>
      <c r="CZ39" s="48"/>
      <c r="DA39" s="47"/>
      <c r="DB39" s="11"/>
      <c r="DC39" s="48"/>
      <c r="DD39" s="47"/>
      <c r="DE39" s="11"/>
      <c r="DF39" s="48"/>
      <c r="DG39" s="47"/>
      <c r="DH39" s="11"/>
      <c r="DI39" s="48"/>
      <c r="DJ39" s="181"/>
      <c r="DK39" s="11"/>
      <c r="DL39" s="48"/>
      <c r="DM39" s="47"/>
      <c r="DN39" s="11"/>
      <c r="DO39" s="48"/>
      <c r="DP39" s="47"/>
      <c r="DQ39" s="11"/>
      <c r="DR39" s="48"/>
      <c r="DS39" s="47"/>
      <c r="DT39" s="11"/>
      <c r="DU39" s="48"/>
      <c r="DV39" s="47"/>
      <c r="DW39" s="11"/>
      <c r="DX39" s="48"/>
      <c r="DY39" s="47"/>
      <c r="DZ39" s="11"/>
      <c r="EA39" s="48"/>
      <c r="EB39" s="47"/>
      <c r="EC39" s="11"/>
      <c r="ED39" s="48"/>
      <c r="EE39" s="47"/>
      <c r="EF39" s="11"/>
      <c r="EG39" s="48"/>
      <c r="EH39" s="47"/>
      <c r="EI39" s="11"/>
      <c r="EJ39" s="48"/>
      <c r="EK39" s="181"/>
      <c r="EL39" s="12"/>
      <c r="EM39" s="48"/>
      <c r="EN39" s="47"/>
      <c r="EO39" s="11"/>
      <c r="EP39" s="48"/>
      <c r="EQ39" s="47"/>
      <c r="ER39" s="11"/>
      <c r="ES39" s="48"/>
      <c r="ET39" s="47"/>
      <c r="EU39" s="11"/>
      <c r="EV39" s="48"/>
      <c r="EW39" s="47"/>
      <c r="EX39" s="11"/>
      <c r="EY39" s="48"/>
      <c r="EZ39" s="47"/>
      <c r="FA39" s="11"/>
      <c r="FB39" s="48"/>
      <c r="FC39" s="47"/>
      <c r="FD39" s="11"/>
      <c r="FE39" s="48"/>
      <c r="FF39" s="47"/>
      <c r="FG39" s="11"/>
      <c r="FH39" s="48"/>
      <c r="FI39" s="181"/>
      <c r="FJ39" s="12"/>
      <c r="FK39" s="48"/>
      <c r="FL39" s="47"/>
      <c r="FM39" s="11"/>
      <c r="FN39" s="48"/>
      <c r="FO39" s="47"/>
      <c r="FP39" s="11"/>
      <c r="FQ39" s="48"/>
      <c r="FR39" s="47"/>
      <c r="FS39" s="11"/>
      <c r="FT39" s="48"/>
      <c r="FU39" s="47"/>
      <c r="FV39" s="11"/>
      <c r="FW39" s="48"/>
      <c r="FX39" s="47"/>
      <c r="FY39" s="11"/>
      <c r="FZ39" s="48"/>
      <c r="GA39" s="47"/>
      <c r="GB39" s="11"/>
      <c r="GC39" s="48"/>
      <c r="GD39" s="181"/>
      <c r="GE39" s="12"/>
      <c r="GF39" s="48"/>
      <c r="GG39" s="47"/>
      <c r="GH39" s="11"/>
      <c r="GI39" s="48"/>
      <c r="GJ39" s="47"/>
      <c r="GK39" s="11"/>
      <c r="GL39" s="48"/>
      <c r="GM39" s="47"/>
      <c r="GN39" s="11"/>
      <c r="GO39" s="48"/>
      <c r="GP39" s="47"/>
      <c r="GQ39" s="11"/>
      <c r="GR39" s="48"/>
      <c r="GS39" s="181"/>
      <c r="GT39" s="12"/>
      <c r="GU39" s="48"/>
      <c r="GV39" s="47"/>
      <c r="GW39" s="11"/>
      <c r="GX39" s="48"/>
      <c r="GY39" s="47"/>
      <c r="GZ39" s="11"/>
      <c r="HA39" s="48"/>
      <c r="HB39" s="181"/>
      <c r="HC39" s="12"/>
      <c r="HD39" s="48"/>
      <c r="HE39" s="181"/>
      <c r="HF39" s="11"/>
      <c r="HG39" s="48"/>
      <c r="HH39" s="47"/>
      <c r="HI39" s="11"/>
      <c r="HJ39" s="48"/>
      <c r="HK39" s="47"/>
      <c r="HL39" s="11"/>
      <c r="HM39" s="48"/>
      <c r="HN39" s="47"/>
      <c r="HO39" s="11"/>
      <c r="HP39" s="48"/>
      <c r="HQ39" s="47"/>
      <c r="HR39" s="11"/>
      <c r="HS39" s="48"/>
      <c r="HT39" s="181"/>
      <c r="HU39" s="12"/>
      <c r="HV39" s="48"/>
      <c r="HW39" s="47"/>
      <c r="HX39" s="11"/>
      <c r="HY39" s="48"/>
      <c r="HZ39" s="47"/>
      <c r="IA39" s="11"/>
      <c r="IB39" s="48"/>
      <c r="IC39" s="181"/>
      <c r="ID39" s="12"/>
      <c r="IE39" s="48"/>
      <c r="IF39" s="47"/>
      <c r="IG39" s="11"/>
      <c r="IH39" s="48"/>
      <c r="II39" s="47"/>
      <c r="IJ39" s="11"/>
      <c r="IK39" s="48"/>
      <c r="IL39" s="47"/>
      <c r="IM39" s="11"/>
      <c r="IN39" s="48"/>
      <c r="IO39" s="47"/>
      <c r="IP39" s="11"/>
      <c r="IQ39" s="48"/>
      <c r="IR39" s="181"/>
      <c r="IS39" s="12"/>
      <c r="IT39" s="48"/>
      <c r="IU39" s="47"/>
      <c r="IV39" s="11"/>
      <c r="IW39" s="48"/>
      <c r="IX39" s="47"/>
      <c r="IY39" s="11"/>
      <c r="IZ39" s="48"/>
      <c r="JA39" s="47"/>
      <c r="JB39" s="11"/>
      <c r="JC39" s="48"/>
      <c r="JD39" s="181"/>
      <c r="JE39" s="12"/>
      <c r="JF39" s="48"/>
      <c r="JG39" s="47"/>
      <c r="JH39" s="11"/>
      <c r="JI39" s="48"/>
      <c r="JJ39" s="47"/>
      <c r="JK39" s="11"/>
      <c r="JL39" s="48"/>
      <c r="JM39" s="47"/>
      <c r="JN39" s="11"/>
      <c r="JO39" s="48"/>
      <c r="JP39" s="47"/>
      <c r="JQ39" s="11"/>
      <c r="JR39" s="48"/>
      <c r="JS39" s="181"/>
      <c r="JT39" s="12"/>
      <c r="JU39" s="48"/>
      <c r="JV39" s="47">
        <v>198457</v>
      </c>
      <c r="JW39" s="11">
        <v>355967</v>
      </c>
      <c r="JX39" s="48">
        <f t="shared" si="104"/>
        <v>1.7936731886504382</v>
      </c>
      <c r="JY39" s="47"/>
      <c r="JZ39" s="11"/>
      <c r="KA39" s="48"/>
      <c r="KB39" s="47">
        <v>218629</v>
      </c>
      <c r="KC39" s="11">
        <v>0</v>
      </c>
      <c r="KD39" s="48">
        <f t="shared" si="106"/>
        <v>0</v>
      </c>
      <c r="KE39" s="181">
        <f t="shared" ref="KE39:KE40" si="188">+JV39+JY39+KB39</f>
        <v>417086</v>
      </c>
      <c r="KF39" s="12">
        <f t="shared" ref="KF39:KF40" si="189">+JW39+JZ39+KC39</f>
        <v>355967</v>
      </c>
      <c r="KG39" s="48">
        <f t="shared" si="109"/>
        <v>0.85346187596802581</v>
      </c>
      <c r="KH39" s="47"/>
      <c r="KI39" s="11"/>
      <c r="KJ39" s="48"/>
      <c r="KK39" s="47"/>
      <c r="KL39" s="11"/>
      <c r="KM39" s="48"/>
      <c r="KN39" s="47"/>
      <c r="KO39" s="11"/>
      <c r="KP39" s="48"/>
      <c r="KQ39" s="47"/>
      <c r="KR39" s="11"/>
      <c r="KS39" s="48"/>
      <c r="KT39" s="47"/>
      <c r="KU39" s="11"/>
      <c r="KV39" s="48"/>
      <c r="KW39" s="47"/>
      <c r="KX39" s="11"/>
      <c r="KY39" s="48"/>
      <c r="KZ39" s="47"/>
      <c r="LA39" s="11"/>
      <c r="LB39" s="48"/>
      <c r="LC39" s="47"/>
      <c r="LD39" s="11"/>
      <c r="LE39" s="48"/>
      <c r="LF39" s="47"/>
      <c r="LG39" s="11"/>
      <c r="LH39" s="48"/>
      <c r="LI39" s="181"/>
      <c r="LJ39" s="12"/>
      <c r="LK39" s="48"/>
      <c r="LL39" s="47"/>
      <c r="LM39" s="11"/>
      <c r="LN39" s="48"/>
      <c r="LO39" s="47"/>
      <c r="LP39" s="11"/>
      <c r="LQ39" s="48"/>
      <c r="LR39" s="181"/>
      <c r="LS39" s="12"/>
      <c r="LT39" s="48"/>
      <c r="LU39" s="47"/>
      <c r="LV39" s="11"/>
      <c r="LW39" s="48"/>
      <c r="LX39" s="181">
        <f t="shared" ref="LX39:LX40" si="190">+HT39+IC39+IR39+JD39+JS39+KE39+LI39+LR39+LU39+RI39</f>
        <v>417086</v>
      </c>
      <c r="LY39" s="12">
        <f t="shared" ref="LY39:LY40" si="191">+HU39+ID39+IS39+JE39+JT39+KF39+LJ39+LS39+LV39</f>
        <v>355967</v>
      </c>
      <c r="LZ39" s="48">
        <f t="shared" si="63"/>
        <v>0.85346187596802581</v>
      </c>
      <c r="MA39" s="47"/>
      <c r="MB39" s="11"/>
      <c r="MC39" s="48"/>
      <c r="MD39" s="47"/>
      <c r="ME39" s="11"/>
      <c r="MF39" s="48"/>
      <c r="MG39" s="47"/>
      <c r="MH39" s="11"/>
      <c r="MI39" s="48"/>
      <c r="MJ39" s="47"/>
      <c r="MK39" s="11"/>
      <c r="ML39" s="48"/>
      <c r="MM39" s="47"/>
      <c r="MN39" s="11"/>
      <c r="MO39" s="48"/>
      <c r="MP39" s="47"/>
      <c r="MQ39" s="11"/>
      <c r="MR39" s="48"/>
      <c r="MS39" s="47"/>
      <c r="MT39" s="11"/>
      <c r="MU39" s="48"/>
      <c r="MV39" s="47"/>
      <c r="MW39" s="11"/>
      <c r="MX39" s="48"/>
      <c r="MY39" s="47"/>
      <c r="MZ39" s="11"/>
      <c r="NA39" s="48"/>
      <c r="NB39" s="47"/>
      <c r="NC39" s="11"/>
      <c r="ND39" s="48"/>
      <c r="NE39" s="47"/>
      <c r="NF39" s="11"/>
      <c r="NG39" s="48"/>
      <c r="NH39" s="47"/>
      <c r="NI39" s="11"/>
      <c r="NJ39" s="48"/>
      <c r="NK39" s="47"/>
      <c r="NL39" s="11"/>
      <c r="NM39" s="48"/>
      <c r="NN39" s="47"/>
      <c r="NO39" s="11"/>
      <c r="NP39" s="48"/>
      <c r="NQ39" s="47"/>
      <c r="NR39" s="11"/>
      <c r="NS39" s="48"/>
      <c r="NT39" s="47"/>
      <c r="NU39" s="11"/>
      <c r="NV39" s="48"/>
      <c r="NW39" s="47"/>
      <c r="NX39" s="11"/>
      <c r="NY39" s="48"/>
      <c r="NZ39" s="47"/>
      <c r="OA39" s="11"/>
      <c r="OB39" s="48"/>
      <c r="OC39" s="47"/>
      <c r="OD39" s="11"/>
      <c r="OE39" s="48"/>
      <c r="OF39" s="47"/>
      <c r="OG39" s="11"/>
      <c r="OH39" s="48"/>
      <c r="OI39" s="47"/>
      <c r="OJ39" s="11"/>
      <c r="OK39" s="48"/>
      <c r="OL39" s="47"/>
      <c r="OM39" s="11"/>
      <c r="ON39" s="48"/>
      <c r="OO39" s="47"/>
      <c r="OP39" s="11"/>
      <c r="OQ39" s="48"/>
      <c r="OR39" s="47"/>
      <c r="OS39" s="11"/>
      <c r="OT39" s="48"/>
      <c r="OU39" s="47"/>
      <c r="OV39" s="11"/>
      <c r="OW39" s="48"/>
      <c r="OX39" s="181"/>
      <c r="OY39" s="12"/>
      <c r="OZ39" s="48"/>
      <c r="PA39" s="47"/>
      <c r="PB39" s="11"/>
      <c r="PC39" s="48"/>
      <c r="PD39" s="47"/>
      <c r="PE39" s="11"/>
      <c r="PF39" s="48"/>
      <c r="PG39" s="47"/>
      <c r="PH39" s="11"/>
      <c r="PI39" s="48"/>
      <c r="PJ39" s="47"/>
      <c r="PK39" s="11"/>
      <c r="PL39" s="48"/>
      <c r="PM39" s="47"/>
      <c r="PN39" s="11"/>
      <c r="PO39" s="48"/>
      <c r="PP39" s="47"/>
      <c r="PQ39" s="11"/>
      <c r="PR39" s="48"/>
      <c r="PS39" s="47"/>
      <c r="PT39" s="11"/>
      <c r="PU39" s="48"/>
      <c r="PV39" s="47"/>
      <c r="PW39" s="11"/>
      <c r="PX39" s="48"/>
      <c r="PY39" s="47"/>
      <c r="PZ39" s="11"/>
      <c r="QA39" s="48"/>
      <c r="QB39" s="47"/>
      <c r="QC39" s="11"/>
      <c r="QD39" s="48"/>
      <c r="QE39" s="47"/>
      <c r="QF39" s="11"/>
      <c r="QG39" s="48"/>
      <c r="QH39" s="47"/>
      <c r="QI39" s="11"/>
      <c r="QJ39" s="48"/>
      <c r="QK39" s="47"/>
      <c r="QL39" s="11"/>
      <c r="QM39" s="48"/>
      <c r="QN39" s="47"/>
      <c r="QO39" s="11"/>
      <c r="QP39" s="48"/>
      <c r="QQ39" s="47"/>
      <c r="QR39" s="11"/>
      <c r="QS39" s="48"/>
      <c r="QT39" s="47"/>
      <c r="QU39" s="11"/>
      <c r="QV39" s="48"/>
      <c r="QW39" s="47"/>
      <c r="QX39" s="11"/>
      <c r="QY39" s="48"/>
      <c r="QZ39" s="181"/>
      <c r="RA39" s="12"/>
      <c r="RB39" s="48"/>
      <c r="RC39" s="47"/>
      <c r="RD39" s="11"/>
      <c r="RE39" s="48"/>
      <c r="RF39" s="47"/>
      <c r="RG39" s="11"/>
      <c r="RH39" s="48"/>
      <c r="RI39" s="47"/>
      <c r="RJ39" s="11"/>
      <c r="RK39" s="48"/>
      <c r="RL39" s="47"/>
      <c r="RM39" s="11"/>
      <c r="RN39" s="48"/>
      <c r="RO39" s="181"/>
      <c r="RP39" s="11"/>
      <c r="RQ39" s="48"/>
      <c r="RR39" s="47">
        <f t="shared" si="68"/>
        <v>417086</v>
      </c>
      <c r="RS39" s="11">
        <f t="shared" si="162"/>
        <v>355967</v>
      </c>
      <c r="RT39" s="48">
        <f t="shared" si="37"/>
        <v>0.85346187596802581</v>
      </c>
      <c r="RU39" s="47"/>
      <c r="RV39" s="11"/>
      <c r="RW39" s="48"/>
      <c r="RX39" s="47">
        <f>RR39+RU39</f>
        <v>417086</v>
      </c>
      <c r="RY39" s="11">
        <f t="shared" si="187"/>
        <v>355967</v>
      </c>
      <c r="RZ39" s="48">
        <f t="shared" si="39"/>
        <v>0.85346187596802581</v>
      </c>
      <c r="SA39" s="47">
        <f t="shared" si="164"/>
        <v>417086</v>
      </c>
      <c r="SB39" s="11">
        <f t="shared" si="164"/>
        <v>355967</v>
      </c>
      <c r="SC39" s="48">
        <f t="shared" si="69"/>
        <v>0.85346187596802581</v>
      </c>
      <c r="SD39" s="219"/>
    </row>
    <row r="40" spans="1:498" s="21" customFormat="1" ht="16.5" thickBot="1">
      <c r="A40" s="68">
        <v>30</v>
      </c>
      <c r="B40" s="173" t="s">
        <v>43</v>
      </c>
      <c r="C40" s="53"/>
      <c r="D40" s="19"/>
      <c r="E40" s="188"/>
      <c r="F40" s="53"/>
      <c r="G40" s="19"/>
      <c r="H40" s="32"/>
      <c r="I40" s="53"/>
      <c r="J40" s="19"/>
      <c r="K40" s="35"/>
      <c r="L40" s="53"/>
      <c r="M40" s="19"/>
      <c r="N40" s="208"/>
      <c r="O40" s="53"/>
      <c r="P40" s="19"/>
      <c r="Q40" s="208"/>
      <c r="R40" s="53"/>
      <c r="S40" s="19"/>
      <c r="T40" s="208"/>
      <c r="U40" s="53"/>
      <c r="V40" s="19"/>
      <c r="W40" s="208"/>
      <c r="X40" s="53"/>
      <c r="Y40" s="19"/>
      <c r="Z40" s="208"/>
      <c r="AA40" s="53"/>
      <c r="AB40" s="19"/>
      <c r="AC40" s="208"/>
      <c r="AD40" s="53"/>
      <c r="AE40" s="19"/>
      <c r="AF40" s="208"/>
      <c r="AG40" s="53"/>
      <c r="AH40" s="19"/>
      <c r="AI40" s="208"/>
      <c r="AJ40" s="53"/>
      <c r="AK40" s="19"/>
      <c r="AL40" s="208"/>
      <c r="AM40" s="53"/>
      <c r="AN40" s="19"/>
      <c r="AO40" s="208"/>
      <c r="AP40" s="53"/>
      <c r="AQ40" s="19"/>
      <c r="AR40" s="208"/>
      <c r="AS40" s="53"/>
      <c r="AT40" s="19"/>
      <c r="AU40" s="208"/>
      <c r="AV40" s="53"/>
      <c r="AW40" s="19"/>
      <c r="AX40" s="208"/>
      <c r="AY40" s="53"/>
      <c r="AZ40" s="19"/>
      <c r="BA40" s="208"/>
      <c r="BB40" s="53"/>
      <c r="BC40" s="19"/>
      <c r="BD40" s="208"/>
      <c r="BE40" s="53"/>
      <c r="BF40" s="19"/>
      <c r="BG40" s="208"/>
      <c r="BH40" s="53"/>
      <c r="BI40" s="19"/>
      <c r="BJ40" s="208"/>
      <c r="BK40" s="53"/>
      <c r="BL40" s="19"/>
      <c r="BM40" s="208"/>
      <c r="BN40" s="53"/>
      <c r="BO40" s="19"/>
      <c r="BP40" s="208"/>
      <c r="BQ40" s="53"/>
      <c r="BR40" s="19"/>
      <c r="BS40" s="208"/>
      <c r="BT40" s="53"/>
      <c r="BU40" s="19"/>
      <c r="BV40" s="35"/>
      <c r="BW40" s="97"/>
      <c r="BX40" s="20"/>
      <c r="BY40" s="35"/>
      <c r="BZ40" s="53"/>
      <c r="CA40" s="19"/>
      <c r="CB40" s="35"/>
      <c r="CC40" s="53"/>
      <c r="CD40" s="19"/>
      <c r="CE40" s="35"/>
      <c r="CF40" s="53"/>
      <c r="CG40" s="19"/>
      <c r="CH40" s="35"/>
      <c r="CI40" s="53"/>
      <c r="CJ40" s="19"/>
      <c r="CK40" s="35"/>
      <c r="CL40" s="97"/>
      <c r="CM40" s="20"/>
      <c r="CN40" s="35"/>
      <c r="CO40" s="53"/>
      <c r="CP40" s="19"/>
      <c r="CQ40" s="35"/>
      <c r="CR40" s="53"/>
      <c r="CS40" s="19"/>
      <c r="CT40" s="35"/>
      <c r="CU40" s="53"/>
      <c r="CV40" s="19"/>
      <c r="CW40" s="35"/>
      <c r="CX40" s="53"/>
      <c r="CY40" s="19"/>
      <c r="CZ40" s="35"/>
      <c r="DA40" s="53"/>
      <c r="DB40" s="19"/>
      <c r="DC40" s="35"/>
      <c r="DD40" s="53"/>
      <c r="DE40" s="19"/>
      <c r="DF40" s="35"/>
      <c r="DG40" s="53"/>
      <c r="DH40" s="19"/>
      <c r="DI40" s="35"/>
      <c r="DJ40" s="97"/>
      <c r="DK40" s="19"/>
      <c r="DL40" s="35"/>
      <c r="DM40" s="53"/>
      <c r="DN40" s="19"/>
      <c r="DO40" s="35"/>
      <c r="DP40" s="53"/>
      <c r="DQ40" s="19"/>
      <c r="DR40" s="35"/>
      <c r="DS40" s="53"/>
      <c r="DT40" s="19"/>
      <c r="DU40" s="35"/>
      <c r="DV40" s="53"/>
      <c r="DW40" s="19"/>
      <c r="DX40" s="35"/>
      <c r="DY40" s="53"/>
      <c r="DZ40" s="19"/>
      <c r="EA40" s="35"/>
      <c r="EB40" s="53"/>
      <c r="EC40" s="19"/>
      <c r="ED40" s="35"/>
      <c r="EE40" s="53"/>
      <c r="EF40" s="19"/>
      <c r="EG40" s="35"/>
      <c r="EH40" s="53"/>
      <c r="EI40" s="19"/>
      <c r="EJ40" s="35"/>
      <c r="EK40" s="97"/>
      <c r="EL40" s="20"/>
      <c r="EM40" s="35"/>
      <c r="EN40" s="53"/>
      <c r="EO40" s="19"/>
      <c r="EP40" s="35"/>
      <c r="EQ40" s="53"/>
      <c r="ER40" s="19"/>
      <c r="ES40" s="35"/>
      <c r="ET40" s="53"/>
      <c r="EU40" s="19"/>
      <c r="EV40" s="35"/>
      <c r="EW40" s="53"/>
      <c r="EX40" s="19"/>
      <c r="EY40" s="35"/>
      <c r="EZ40" s="53"/>
      <c r="FA40" s="19"/>
      <c r="FB40" s="35"/>
      <c r="FC40" s="53"/>
      <c r="FD40" s="19"/>
      <c r="FE40" s="35"/>
      <c r="FF40" s="53"/>
      <c r="FG40" s="19"/>
      <c r="FH40" s="35"/>
      <c r="FI40" s="97"/>
      <c r="FJ40" s="20"/>
      <c r="FK40" s="35"/>
      <c r="FL40" s="53"/>
      <c r="FM40" s="19"/>
      <c r="FN40" s="35"/>
      <c r="FO40" s="53"/>
      <c r="FP40" s="19"/>
      <c r="FQ40" s="35"/>
      <c r="FR40" s="53"/>
      <c r="FS40" s="19"/>
      <c r="FT40" s="35"/>
      <c r="FU40" s="53"/>
      <c r="FV40" s="19"/>
      <c r="FW40" s="35"/>
      <c r="FX40" s="53"/>
      <c r="FY40" s="19"/>
      <c r="FZ40" s="35"/>
      <c r="GA40" s="53"/>
      <c r="GB40" s="19"/>
      <c r="GC40" s="35"/>
      <c r="GD40" s="97"/>
      <c r="GE40" s="20"/>
      <c r="GF40" s="35"/>
      <c r="GG40" s="53"/>
      <c r="GH40" s="19"/>
      <c r="GI40" s="35"/>
      <c r="GJ40" s="53"/>
      <c r="GK40" s="19"/>
      <c r="GL40" s="35"/>
      <c r="GM40" s="53"/>
      <c r="GN40" s="19"/>
      <c r="GO40" s="35"/>
      <c r="GP40" s="53"/>
      <c r="GQ40" s="19"/>
      <c r="GR40" s="35"/>
      <c r="GS40" s="97"/>
      <c r="GT40" s="20"/>
      <c r="GU40" s="35"/>
      <c r="GV40" s="53"/>
      <c r="GW40" s="19"/>
      <c r="GX40" s="35"/>
      <c r="GY40" s="53"/>
      <c r="GZ40" s="19"/>
      <c r="HA40" s="35"/>
      <c r="HB40" s="97"/>
      <c r="HC40" s="20"/>
      <c r="HD40" s="35"/>
      <c r="HE40" s="97"/>
      <c r="HF40" s="19"/>
      <c r="HG40" s="35"/>
      <c r="HH40" s="53"/>
      <c r="HI40" s="19"/>
      <c r="HJ40" s="35"/>
      <c r="HK40" s="53"/>
      <c r="HL40" s="19"/>
      <c r="HM40" s="35"/>
      <c r="HN40" s="53"/>
      <c r="HO40" s="19"/>
      <c r="HP40" s="35"/>
      <c r="HQ40" s="53"/>
      <c r="HR40" s="19"/>
      <c r="HS40" s="35"/>
      <c r="HT40" s="97"/>
      <c r="HU40" s="20"/>
      <c r="HV40" s="35"/>
      <c r="HW40" s="53"/>
      <c r="HX40" s="19"/>
      <c r="HY40" s="35"/>
      <c r="HZ40" s="53"/>
      <c r="IA40" s="19"/>
      <c r="IB40" s="35"/>
      <c r="IC40" s="97"/>
      <c r="ID40" s="20"/>
      <c r="IE40" s="35"/>
      <c r="IF40" s="53"/>
      <c r="IG40" s="19"/>
      <c r="IH40" s="35"/>
      <c r="II40" s="53"/>
      <c r="IJ40" s="19"/>
      <c r="IK40" s="35"/>
      <c r="IL40" s="53"/>
      <c r="IM40" s="19"/>
      <c r="IN40" s="35"/>
      <c r="IO40" s="53"/>
      <c r="IP40" s="19"/>
      <c r="IQ40" s="35"/>
      <c r="IR40" s="97"/>
      <c r="IS40" s="20"/>
      <c r="IT40" s="35"/>
      <c r="IU40" s="53"/>
      <c r="IV40" s="19"/>
      <c r="IW40" s="35"/>
      <c r="IX40" s="53"/>
      <c r="IY40" s="19"/>
      <c r="IZ40" s="35"/>
      <c r="JA40" s="53"/>
      <c r="JB40" s="19"/>
      <c r="JC40" s="35"/>
      <c r="JD40" s="97"/>
      <c r="JE40" s="20"/>
      <c r="JF40" s="35"/>
      <c r="JG40" s="53"/>
      <c r="JH40" s="19"/>
      <c r="JI40" s="35"/>
      <c r="JJ40" s="53"/>
      <c r="JK40" s="19"/>
      <c r="JL40" s="35"/>
      <c r="JM40" s="53"/>
      <c r="JN40" s="19"/>
      <c r="JO40" s="35"/>
      <c r="JP40" s="53"/>
      <c r="JQ40" s="19"/>
      <c r="JR40" s="35"/>
      <c r="JS40" s="97"/>
      <c r="JT40" s="20"/>
      <c r="JU40" s="35"/>
      <c r="JV40" s="53"/>
      <c r="JW40" s="19"/>
      <c r="JX40" s="35"/>
      <c r="JY40" s="53"/>
      <c r="JZ40" s="19"/>
      <c r="KA40" s="35"/>
      <c r="KB40" s="53">
        <v>0</v>
      </c>
      <c r="KC40" s="19">
        <v>280956</v>
      </c>
      <c r="KD40" s="35">
        <v>0</v>
      </c>
      <c r="KE40" s="97">
        <f t="shared" si="188"/>
        <v>0</v>
      </c>
      <c r="KF40" s="20">
        <f t="shared" si="189"/>
        <v>280956</v>
      </c>
      <c r="KG40" s="35">
        <v>0</v>
      </c>
      <c r="KH40" s="53"/>
      <c r="KI40" s="19"/>
      <c r="KJ40" s="35"/>
      <c r="KK40" s="53"/>
      <c r="KL40" s="19"/>
      <c r="KM40" s="35"/>
      <c r="KN40" s="53"/>
      <c r="KO40" s="19"/>
      <c r="KP40" s="35"/>
      <c r="KQ40" s="53"/>
      <c r="KR40" s="19"/>
      <c r="KS40" s="35"/>
      <c r="KT40" s="53"/>
      <c r="KU40" s="19"/>
      <c r="KV40" s="35"/>
      <c r="KW40" s="53"/>
      <c r="KX40" s="19"/>
      <c r="KY40" s="35"/>
      <c r="KZ40" s="53"/>
      <c r="LA40" s="19"/>
      <c r="LB40" s="35"/>
      <c r="LC40" s="53"/>
      <c r="LD40" s="19"/>
      <c r="LE40" s="35"/>
      <c r="LF40" s="53"/>
      <c r="LG40" s="19"/>
      <c r="LH40" s="35"/>
      <c r="LI40" s="97"/>
      <c r="LJ40" s="20"/>
      <c r="LK40" s="35"/>
      <c r="LL40" s="53"/>
      <c r="LM40" s="19"/>
      <c r="LN40" s="35"/>
      <c r="LO40" s="53"/>
      <c r="LP40" s="19"/>
      <c r="LQ40" s="35"/>
      <c r="LR40" s="97"/>
      <c r="LS40" s="20"/>
      <c r="LT40" s="35"/>
      <c r="LU40" s="53"/>
      <c r="LV40" s="19"/>
      <c r="LW40" s="35"/>
      <c r="LX40" s="97">
        <f t="shared" si="190"/>
        <v>0</v>
      </c>
      <c r="LY40" s="20">
        <f t="shared" si="191"/>
        <v>280956</v>
      </c>
      <c r="LZ40" s="35" t="e">
        <f t="shared" si="63"/>
        <v>#DIV/0!</v>
      </c>
      <c r="MA40" s="53"/>
      <c r="MB40" s="19"/>
      <c r="MC40" s="35"/>
      <c r="MD40" s="53"/>
      <c r="ME40" s="19"/>
      <c r="MF40" s="35"/>
      <c r="MG40" s="53"/>
      <c r="MH40" s="19"/>
      <c r="MI40" s="35"/>
      <c r="MJ40" s="53"/>
      <c r="MK40" s="19"/>
      <c r="ML40" s="35"/>
      <c r="MM40" s="53"/>
      <c r="MN40" s="19"/>
      <c r="MO40" s="35"/>
      <c r="MP40" s="53"/>
      <c r="MQ40" s="19"/>
      <c r="MR40" s="35"/>
      <c r="MS40" s="53"/>
      <c r="MT40" s="19"/>
      <c r="MU40" s="35"/>
      <c r="MV40" s="53"/>
      <c r="MW40" s="19"/>
      <c r="MX40" s="35"/>
      <c r="MY40" s="53"/>
      <c r="MZ40" s="19"/>
      <c r="NA40" s="35"/>
      <c r="NB40" s="53"/>
      <c r="NC40" s="19"/>
      <c r="ND40" s="35"/>
      <c r="NE40" s="53"/>
      <c r="NF40" s="19"/>
      <c r="NG40" s="35"/>
      <c r="NH40" s="53"/>
      <c r="NI40" s="19"/>
      <c r="NJ40" s="35"/>
      <c r="NK40" s="53"/>
      <c r="NL40" s="19"/>
      <c r="NM40" s="35"/>
      <c r="NN40" s="53"/>
      <c r="NO40" s="19"/>
      <c r="NP40" s="35"/>
      <c r="NQ40" s="53"/>
      <c r="NR40" s="19"/>
      <c r="NS40" s="35"/>
      <c r="NT40" s="53"/>
      <c r="NU40" s="19"/>
      <c r="NV40" s="35"/>
      <c r="NW40" s="53"/>
      <c r="NX40" s="19"/>
      <c r="NY40" s="35"/>
      <c r="NZ40" s="53"/>
      <c r="OA40" s="19"/>
      <c r="OB40" s="35"/>
      <c r="OC40" s="53"/>
      <c r="OD40" s="19"/>
      <c r="OE40" s="35"/>
      <c r="OF40" s="53"/>
      <c r="OG40" s="19"/>
      <c r="OH40" s="35"/>
      <c r="OI40" s="53"/>
      <c r="OJ40" s="19"/>
      <c r="OK40" s="35"/>
      <c r="OL40" s="53"/>
      <c r="OM40" s="19"/>
      <c r="ON40" s="35"/>
      <c r="OO40" s="53"/>
      <c r="OP40" s="19"/>
      <c r="OQ40" s="35"/>
      <c r="OR40" s="53"/>
      <c r="OS40" s="19"/>
      <c r="OT40" s="35"/>
      <c r="OU40" s="53"/>
      <c r="OV40" s="19"/>
      <c r="OW40" s="35"/>
      <c r="OX40" s="97"/>
      <c r="OY40" s="20"/>
      <c r="OZ40" s="35"/>
      <c r="PA40" s="53"/>
      <c r="PB40" s="19"/>
      <c r="PC40" s="35"/>
      <c r="PD40" s="53"/>
      <c r="PE40" s="19"/>
      <c r="PF40" s="35"/>
      <c r="PG40" s="53"/>
      <c r="PH40" s="19"/>
      <c r="PI40" s="35"/>
      <c r="PJ40" s="53"/>
      <c r="PK40" s="19"/>
      <c r="PL40" s="35"/>
      <c r="PM40" s="53"/>
      <c r="PN40" s="19"/>
      <c r="PO40" s="35"/>
      <c r="PP40" s="53"/>
      <c r="PQ40" s="19"/>
      <c r="PR40" s="35"/>
      <c r="PS40" s="53"/>
      <c r="PT40" s="19"/>
      <c r="PU40" s="35"/>
      <c r="PV40" s="53"/>
      <c r="PW40" s="19"/>
      <c r="PX40" s="35"/>
      <c r="PY40" s="53"/>
      <c r="PZ40" s="19"/>
      <c r="QA40" s="35"/>
      <c r="QB40" s="53"/>
      <c r="QC40" s="19"/>
      <c r="QD40" s="35"/>
      <c r="QE40" s="53"/>
      <c r="QF40" s="19"/>
      <c r="QG40" s="35"/>
      <c r="QH40" s="53"/>
      <c r="QI40" s="19"/>
      <c r="QJ40" s="35"/>
      <c r="QK40" s="53"/>
      <c r="QL40" s="19"/>
      <c r="QM40" s="35"/>
      <c r="QN40" s="53"/>
      <c r="QO40" s="19"/>
      <c r="QP40" s="35"/>
      <c r="QQ40" s="53"/>
      <c r="QR40" s="19"/>
      <c r="QS40" s="35"/>
      <c r="QT40" s="53"/>
      <c r="QU40" s="19"/>
      <c r="QV40" s="35"/>
      <c r="QW40" s="53"/>
      <c r="QX40" s="19"/>
      <c r="QY40" s="35"/>
      <c r="QZ40" s="97"/>
      <c r="RA40" s="20"/>
      <c r="RB40" s="35"/>
      <c r="RC40" s="53"/>
      <c r="RD40" s="19"/>
      <c r="RE40" s="35"/>
      <c r="RF40" s="53"/>
      <c r="RG40" s="19"/>
      <c r="RH40" s="35"/>
      <c r="RI40" s="53"/>
      <c r="RJ40" s="19"/>
      <c r="RK40" s="35"/>
      <c r="RL40" s="53"/>
      <c r="RM40" s="19"/>
      <c r="RN40" s="35"/>
      <c r="RO40" s="97"/>
      <c r="RP40" s="19"/>
      <c r="RQ40" s="35"/>
      <c r="RR40" s="53">
        <f t="shared" si="68"/>
        <v>0</v>
      </c>
      <c r="RS40" s="19">
        <f t="shared" si="162"/>
        <v>280956</v>
      </c>
      <c r="RT40" s="35">
        <v>0</v>
      </c>
      <c r="RU40" s="53"/>
      <c r="RV40" s="19"/>
      <c r="RW40" s="35"/>
      <c r="RX40" s="53">
        <f>RR40+RU40</f>
        <v>0</v>
      </c>
      <c r="RY40" s="19">
        <f t="shared" si="187"/>
        <v>280956</v>
      </c>
      <c r="RZ40" s="35">
        <v>0</v>
      </c>
      <c r="SA40" s="53"/>
      <c r="SB40" s="19">
        <f>BX40+RY40+CM40</f>
        <v>280956</v>
      </c>
      <c r="SC40" s="35"/>
      <c r="SD40" s="221"/>
    </row>
    <row r="41" spans="1:498" s="76" customFormat="1" ht="16.5" thickBot="1">
      <c r="A41" s="69">
        <v>31</v>
      </c>
      <c r="B41" s="174" t="s">
        <v>49</v>
      </c>
      <c r="C41" s="72">
        <v>0</v>
      </c>
      <c r="D41" s="70">
        <v>0</v>
      </c>
      <c r="E41" s="192"/>
      <c r="F41" s="72">
        <v>0</v>
      </c>
      <c r="G41" s="70">
        <v>0</v>
      </c>
      <c r="H41" s="71">
        <v>0</v>
      </c>
      <c r="I41" s="72">
        <f t="shared" si="70"/>
        <v>0</v>
      </c>
      <c r="J41" s="70">
        <f t="shared" si="0"/>
        <v>0</v>
      </c>
      <c r="K41" s="73">
        <v>0</v>
      </c>
      <c r="L41" s="72">
        <f>SUM(L39:L40)</f>
        <v>0</v>
      </c>
      <c r="M41" s="70">
        <f>SUM(M39:M40)</f>
        <v>0</v>
      </c>
      <c r="N41" s="74"/>
      <c r="O41" s="72">
        <f>SUM(O39:O40)</f>
        <v>0</v>
      </c>
      <c r="P41" s="70">
        <f>SUM(P39:P40)</f>
        <v>0</v>
      </c>
      <c r="Q41" s="74">
        <v>0</v>
      </c>
      <c r="R41" s="72">
        <f>SUM(R39:R40)</f>
        <v>0</v>
      </c>
      <c r="S41" s="70">
        <f>SUM(S39:S40)</f>
        <v>0</v>
      </c>
      <c r="T41" s="74"/>
      <c r="U41" s="72">
        <f>SUM(U39:U40)</f>
        <v>0</v>
      </c>
      <c r="V41" s="70">
        <f>SUM(V39:V40)</f>
        <v>0</v>
      </c>
      <c r="W41" s="74"/>
      <c r="X41" s="72">
        <f>SUM(X39:X40)</f>
        <v>0</v>
      </c>
      <c r="Y41" s="70">
        <f>SUM(Y39:Y40)</f>
        <v>0</v>
      </c>
      <c r="Z41" s="74">
        <v>0</v>
      </c>
      <c r="AA41" s="72">
        <f>SUM(AA39:AA40)</f>
        <v>0</v>
      </c>
      <c r="AB41" s="70">
        <f>SUM(AB39:AB40)</f>
        <v>0</v>
      </c>
      <c r="AC41" s="74">
        <v>0</v>
      </c>
      <c r="AD41" s="72">
        <f>SUM(AD39:AD40)</f>
        <v>0</v>
      </c>
      <c r="AE41" s="70">
        <f>SUM(AE39:AE40)</f>
        <v>0</v>
      </c>
      <c r="AF41" s="74">
        <v>0</v>
      </c>
      <c r="AG41" s="72">
        <f>SUM(AG39:AG40)</f>
        <v>0</v>
      </c>
      <c r="AH41" s="70">
        <f>SUM(AH39:AH40)</f>
        <v>0</v>
      </c>
      <c r="AI41" s="74">
        <v>0</v>
      </c>
      <c r="AJ41" s="72">
        <f>SUM(AJ39:AJ40)</f>
        <v>0</v>
      </c>
      <c r="AK41" s="70">
        <f>SUM(AK39:AK40)</f>
        <v>0</v>
      </c>
      <c r="AL41" s="74">
        <v>0</v>
      </c>
      <c r="AM41" s="72">
        <f>SUM(AM39:AM40)</f>
        <v>0</v>
      </c>
      <c r="AN41" s="70">
        <f>SUM(AN39:AN40)</f>
        <v>0</v>
      </c>
      <c r="AO41" s="74">
        <v>0</v>
      </c>
      <c r="AP41" s="72">
        <f>SUM(AP39:AP40)</f>
        <v>0</v>
      </c>
      <c r="AQ41" s="70">
        <f>SUM(AQ39:AQ40)</f>
        <v>0</v>
      </c>
      <c r="AR41" s="74">
        <v>0</v>
      </c>
      <c r="AS41" s="72">
        <f>SUM(AS39:AS40)</f>
        <v>0</v>
      </c>
      <c r="AT41" s="70">
        <f>SUM(AT39:AT40)</f>
        <v>0</v>
      </c>
      <c r="AU41" s="74">
        <v>0</v>
      </c>
      <c r="AV41" s="72">
        <f>SUM(AV39:AV40)</f>
        <v>0</v>
      </c>
      <c r="AW41" s="70">
        <f>SUM(AW39:AW40)</f>
        <v>0</v>
      </c>
      <c r="AX41" s="74">
        <v>0</v>
      </c>
      <c r="AY41" s="72">
        <f>SUM(AY39:AY40)</f>
        <v>0</v>
      </c>
      <c r="AZ41" s="70">
        <f>SUM(AZ39:AZ40)</f>
        <v>0</v>
      </c>
      <c r="BA41" s="74">
        <v>0</v>
      </c>
      <c r="BB41" s="72">
        <f>SUM(BB39:BB40)</f>
        <v>0</v>
      </c>
      <c r="BC41" s="70">
        <f>SUM(BC39:BC40)</f>
        <v>0</v>
      </c>
      <c r="BD41" s="74">
        <v>0</v>
      </c>
      <c r="BE41" s="72">
        <f>SUM(BE39:BE40)</f>
        <v>0</v>
      </c>
      <c r="BF41" s="70">
        <f>V41+AT41+AW41+AZ41+BC41</f>
        <v>0</v>
      </c>
      <c r="BG41" s="74"/>
      <c r="BH41" s="72">
        <f>SUM(BH39:BH40)</f>
        <v>0</v>
      </c>
      <c r="BI41" s="70">
        <f>SUM(BI39:BI40)</f>
        <v>0</v>
      </c>
      <c r="BJ41" s="74">
        <v>0</v>
      </c>
      <c r="BK41" s="72">
        <f>SUM(BK39:BK40)</f>
        <v>0</v>
      </c>
      <c r="BL41" s="70">
        <f>SUM(BL39:BL40)</f>
        <v>0</v>
      </c>
      <c r="BM41" s="74"/>
      <c r="BN41" s="72">
        <f>SUM(BN39:BN40)</f>
        <v>0</v>
      </c>
      <c r="BO41" s="70">
        <f>SUM(BO39:BO40)</f>
        <v>0</v>
      </c>
      <c r="BP41" s="74">
        <v>0</v>
      </c>
      <c r="BQ41" s="72">
        <f>SUM(BQ39:BQ40)</f>
        <v>0</v>
      </c>
      <c r="BR41" s="70">
        <f>SUM(BR39:BR40)</f>
        <v>0</v>
      </c>
      <c r="BS41" s="74">
        <v>0</v>
      </c>
      <c r="BT41" s="72">
        <f>SUM(BT39:BT40)</f>
        <v>0</v>
      </c>
      <c r="BU41" s="70">
        <f>SUM(BU39:BU40)</f>
        <v>0</v>
      </c>
      <c r="BV41" s="73">
        <v>0</v>
      </c>
      <c r="BW41" s="72">
        <f>SUM(BW39:BW40)</f>
        <v>0</v>
      </c>
      <c r="BX41" s="70">
        <f>SUM(BX39:BX40)</f>
        <v>0</v>
      </c>
      <c r="BY41" s="73"/>
      <c r="BZ41" s="72">
        <f>SUM(BZ39:BZ40)</f>
        <v>0</v>
      </c>
      <c r="CA41" s="70">
        <f>SUM(CA39:CA40)</f>
        <v>0</v>
      </c>
      <c r="CB41" s="73">
        <v>0</v>
      </c>
      <c r="CC41" s="72">
        <f>SUM(CC39:CC40)</f>
        <v>0</v>
      </c>
      <c r="CD41" s="70">
        <f>SUM(CD39:CD40)</f>
        <v>0</v>
      </c>
      <c r="CE41" s="73">
        <v>0</v>
      </c>
      <c r="CF41" s="72">
        <f>SUM(CF39:CF40)</f>
        <v>0</v>
      </c>
      <c r="CG41" s="70">
        <f>SUM(CG39:CG40)</f>
        <v>0</v>
      </c>
      <c r="CH41" s="73">
        <v>0</v>
      </c>
      <c r="CI41" s="72">
        <f>SUM(CI39:CI40)</f>
        <v>0</v>
      </c>
      <c r="CJ41" s="70">
        <f>SUM(CJ39:CJ40)</f>
        <v>0</v>
      </c>
      <c r="CK41" s="73">
        <v>0</v>
      </c>
      <c r="CL41" s="72">
        <f>SUM(CL39:CL40)</f>
        <v>0</v>
      </c>
      <c r="CM41" s="70">
        <f>SUM(CM39:CM40)</f>
        <v>0</v>
      </c>
      <c r="CN41" s="73">
        <v>0</v>
      </c>
      <c r="CO41" s="72">
        <f>SUM(CO39:CO40)</f>
        <v>0</v>
      </c>
      <c r="CP41" s="70">
        <f>SUM(CP39:CP40)</f>
        <v>0</v>
      </c>
      <c r="CQ41" s="73">
        <v>0</v>
      </c>
      <c r="CR41" s="72">
        <f>SUM(CR39:CR40)</f>
        <v>0</v>
      </c>
      <c r="CS41" s="70">
        <f>SUM(CS39:CS40)</f>
        <v>0</v>
      </c>
      <c r="CT41" s="73">
        <v>0</v>
      </c>
      <c r="CU41" s="72">
        <f>SUM(CU39:CU40)</f>
        <v>0</v>
      </c>
      <c r="CV41" s="70">
        <f>SUM(CV39:CV40)</f>
        <v>0</v>
      </c>
      <c r="CW41" s="73">
        <v>0</v>
      </c>
      <c r="CX41" s="72">
        <f>SUM(CX39:CX40)</f>
        <v>0</v>
      </c>
      <c r="CY41" s="70">
        <f>SUM(CY39:CY40)</f>
        <v>0</v>
      </c>
      <c r="CZ41" s="73">
        <v>0</v>
      </c>
      <c r="DA41" s="72">
        <f>SUM(DA39:DA40)</f>
        <v>0</v>
      </c>
      <c r="DB41" s="70">
        <f>SUM(DB39:DB40)</f>
        <v>0</v>
      </c>
      <c r="DC41" s="73">
        <v>0</v>
      </c>
      <c r="DD41" s="72">
        <f>SUM(DD39:DD40)</f>
        <v>0</v>
      </c>
      <c r="DE41" s="70">
        <f>SUM(DE39:DE40)</f>
        <v>0</v>
      </c>
      <c r="DF41" s="73">
        <v>0</v>
      </c>
      <c r="DG41" s="72">
        <f>SUM(DG39:DG40)</f>
        <v>0</v>
      </c>
      <c r="DH41" s="70">
        <f>SUM(DH39:DH40)</f>
        <v>0</v>
      </c>
      <c r="DI41" s="73">
        <v>0</v>
      </c>
      <c r="DJ41" s="72">
        <f>SUM(DJ39:DJ40)</f>
        <v>0</v>
      </c>
      <c r="DK41" s="70">
        <f>SUM(DK39:DK40)</f>
        <v>0</v>
      </c>
      <c r="DL41" s="73">
        <v>0</v>
      </c>
      <c r="DM41" s="72">
        <f>SUM(DM39:DM40)</f>
        <v>0</v>
      </c>
      <c r="DN41" s="70">
        <f>SUM(DN39:DN40)</f>
        <v>0</v>
      </c>
      <c r="DO41" s="73">
        <v>0</v>
      </c>
      <c r="DP41" s="72">
        <f>SUM(DP39:DP40)</f>
        <v>0</v>
      </c>
      <c r="DQ41" s="70">
        <f>SUM(DQ39:DQ40)</f>
        <v>0</v>
      </c>
      <c r="DR41" s="73">
        <v>0</v>
      </c>
      <c r="DS41" s="72">
        <f>SUM(DS39:DS40)</f>
        <v>0</v>
      </c>
      <c r="DT41" s="70">
        <f>SUM(DT39:DT40)</f>
        <v>0</v>
      </c>
      <c r="DU41" s="73">
        <v>0</v>
      </c>
      <c r="DV41" s="72">
        <f>SUM(DV39:DV40)</f>
        <v>0</v>
      </c>
      <c r="DW41" s="70">
        <f>SUM(DW39:DW40)</f>
        <v>0</v>
      </c>
      <c r="DX41" s="73">
        <v>0</v>
      </c>
      <c r="DY41" s="72">
        <f>SUM(DY39:DY40)</f>
        <v>0</v>
      </c>
      <c r="DZ41" s="70">
        <f>SUM(DZ39:DZ40)</f>
        <v>0</v>
      </c>
      <c r="EA41" s="73">
        <v>0</v>
      </c>
      <c r="EB41" s="72">
        <f>SUM(EB39:EB40)</f>
        <v>0</v>
      </c>
      <c r="EC41" s="70">
        <f>SUM(EC39:EC40)</f>
        <v>0</v>
      </c>
      <c r="ED41" s="73">
        <v>0</v>
      </c>
      <c r="EE41" s="72">
        <f>SUM(EE39:EE40)</f>
        <v>0</v>
      </c>
      <c r="EF41" s="70">
        <f>SUM(EF39:EF40)</f>
        <v>0</v>
      </c>
      <c r="EG41" s="73">
        <v>0</v>
      </c>
      <c r="EH41" s="72">
        <f>SUM(EH39:EH40)</f>
        <v>0</v>
      </c>
      <c r="EI41" s="70">
        <f>SUM(EI39:EI40)</f>
        <v>0</v>
      </c>
      <c r="EJ41" s="73">
        <v>0</v>
      </c>
      <c r="EK41" s="72">
        <f>SUM(EK39:EK40)</f>
        <v>0</v>
      </c>
      <c r="EL41" s="70">
        <f>SUM(EL39:EL40)</f>
        <v>0</v>
      </c>
      <c r="EM41" s="73">
        <v>0</v>
      </c>
      <c r="EN41" s="72">
        <f>SUM(EN39:EN40)</f>
        <v>0</v>
      </c>
      <c r="EO41" s="70">
        <f>SUM(EO39:EO40)</f>
        <v>0</v>
      </c>
      <c r="EP41" s="73">
        <v>0</v>
      </c>
      <c r="EQ41" s="72">
        <f>SUM(EQ39:EQ40)</f>
        <v>0</v>
      </c>
      <c r="ER41" s="70">
        <f>SUM(ER39:ER40)</f>
        <v>0</v>
      </c>
      <c r="ES41" s="73">
        <v>0</v>
      </c>
      <c r="ET41" s="72">
        <f>SUM(ET39:ET40)</f>
        <v>0</v>
      </c>
      <c r="EU41" s="70">
        <f>SUM(EU39:EU40)</f>
        <v>0</v>
      </c>
      <c r="EV41" s="73">
        <v>0</v>
      </c>
      <c r="EW41" s="72">
        <f>SUM(EW39:EW40)</f>
        <v>0</v>
      </c>
      <c r="EX41" s="70">
        <f>SUM(EX39:EX40)</f>
        <v>0</v>
      </c>
      <c r="EY41" s="73">
        <v>0</v>
      </c>
      <c r="EZ41" s="72">
        <f>SUM(EZ39:EZ40)</f>
        <v>0</v>
      </c>
      <c r="FA41" s="70">
        <f>SUM(FA39:FA40)</f>
        <v>0</v>
      </c>
      <c r="FB41" s="73">
        <v>0</v>
      </c>
      <c r="FC41" s="72">
        <f>SUM(FC39:FC40)</f>
        <v>0</v>
      </c>
      <c r="FD41" s="70">
        <f>SUM(FD39:FD40)</f>
        <v>0</v>
      </c>
      <c r="FE41" s="73">
        <v>0</v>
      </c>
      <c r="FF41" s="72">
        <f>SUM(FF39:FF40)</f>
        <v>0</v>
      </c>
      <c r="FG41" s="70">
        <f>SUM(FG39:FG40)</f>
        <v>0</v>
      </c>
      <c r="FH41" s="73">
        <v>0</v>
      </c>
      <c r="FI41" s="72">
        <f>SUM(FI39:FI40)</f>
        <v>0</v>
      </c>
      <c r="FJ41" s="70">
        <f>SUM(FJ39:FJ40)</f>
        <v>0</v>
      </c>
      <c r="FK41" s="73">
        <v>0</v>
      </c>
      <c r="FL41" s="72">
        <f>SUM(FL39:FL40)</f>
        <v>0</v>
      </c>
      <c r="FM41" s="70">
        <f>SUM(FM39:FM40)</f>
        <v>0</v>
      </c>
      <c r="FN41" s="73">
        <v>0</v>
      </c>
      <c r="FO41" s="72">
        <f>SUM(FO39:FO40)</f>
        <v>0</v>
      </c>
      <c r="FP41" s="70">
        <f>SUM(FP39:FP40)</f>
        <v>0</v>
      </c>
      <c r="FQ41" s="73">
        <v>0</v>
      </c>
      <c r="FR41" s="72">
        <f>SUM(FR39:FR40)</f>
        <v>0</v>
      </c>
      <c r="FS41" s="70">
        <f>SUM(FS39:FS40)</f>
        <v>0</v>
      </c>
      <c r="FT41" s="73">
        <v>0</v>
      </c>
      <c r="FU41" s="72">
        <f>SUM(FU39:FU40)</f>
        <v>0</v>
      </c>
      <c r="FV41" s="70">
        <f>SUM(FV39:FV40)</f>
        <v>0</v>
      </c>
      <c r="FW41" s="73">
        <v>0</v>
      </c>
      <c r="FX41" s="72">
        <f>SUM(FX39:FX40)</f>
        <v>0</v>
      </c>
      <c r="FY41" s="70">
        <f>SUM(FY39:FY40)</f>
        <v>0</v>
      </c>
      <c r="FZ41" s="73">
        <v>0</v>
      </c>
      <c r="GA41" s="72">
        <f>SUM(GA39:GA40)</f>
        <v>0</v>
      </c>
      <c r="GB41" s="70">
        <f>SUM(GB39:GB40)</f>
        <v>0</v>
      </c>
      <c r="GC41" s="73">
        <v>0</v>
      </c>
      <c r="GD41" s="72">
        <f>SUM(GD39:GD40)</f>
        <v>0</v>
      </c>
      <c r="GE41" s="70">
        <f>SUM(GE39:GE40)</f>
        <v>0</v>
      </c>
      <c r="GF41" s="73">
        <v>0</v>
      </c>
      <c r="GG41" s="72">
        <f>SUM(GG39:GG40)</f>
        <v>0</v>
      </c>
      <c r="GH41" s="70">
        <f>SUM(GH39:GH40)</f>
        <v>0</v>
      </c>
      <c r="GI41" s="73">
        <v>0</v>
      </c>
      <c r="GJ41" s="72">
        <f>SUM(GJ39:GJ40)</f>
        <v>0</v>
      </c>
      <c r="GK41" s="70">
        <f>SUM(GK39:GK40)</f>
        <v>0</v>
      </c>
      <c r="GL41" s="73">
        <v>0</v>
      </c>
      <c r="GM41" s="72">
        <f>SUM(GM39:GM40)</f>
        <v>0</v>
      </c>
      <c r="GN41" s="70">
        <f>SUM(GN39:GN40)</f>
        <v>0</v>
      </c>
      <c r="GO41" s="73">
        <v>0</v>
      </c>
      <c r="GP41" s="72">
        <f>SUM(GP39:GP40)</f>
        <v>0</v>
      </c>
      <c r="GQ41" s="70">
        <f>SUM(GQ39:GQ40)</f>
        <v>0</v>
      </c>
      <c r="GR41" s="73">
        <v>0</v>
      </c>
      <c r="GS41" s="72">
        <f>SUM(GS39:GS40)</f>
        <v>0</v>
      </c>
      <c r="GT41" s="70">
        <f>SUM(GT39:GT40)</f>
        <v>0</v>
      </c>
      <c r="GU41" s="73">
        <v>0</v>
      </c>
      <c r="GV41" s="72">
        <f>SUM(GV39:GV40)</f>
        <v>0</v>
      </c>
      <c r="GW41" s="70">
        <f>SUM(GW39:GW40)</f>
        <v>0</v>
      </c>
      <c r="GX41" s="73">
        <v>0</v>
      </c>
      <c r="GY41" s="72">
        <f>SUM(GY39:GY40)</f>
        <v>0</v>
      </c>
      <c r="GZ41" s="70">
        <f>SUM(GZ39:GZ40)</f>
        <v>0</v>
      </c>
      <c r="HA41" s="73">
        <v>0</v>
      </c>
      <c r="HB41" s="72">
        <f>SUM(HB39:HB40)</f>
        <v>0</v>
      </c>
      <c r="HC41" s="70">
        <f>SUM(HC39:HC40)</f>
        <v>0</v>
      </c>
      <c r="HD41" s="73">
        <v>0</v>
      </c>
      <c r="HE41" s="75">
        <f t="shared" si="55"/>
        <v>0</v>
      </c>
      <c r="HF41" s="70">
        <f t="shared" si="56"/>
        <v>0</v>
      </c>
      <c r="HG41" s="73">
        <v>0</v>
      </c>
      <c r="HH41" s="72">
        <f>SUM(HH39:HH40)</f>
        <v>0</v>
      </c>
      <c r="HI41" s="70">
        <f>SUM(HI39:HI40)</f>
        <v>0</v>
      </c>
      <c r="HJ41" s="73">
        <v>0</v>
      </c>
      <c r="HK41" s="72">
        <f>SUM(HK39:HK40)</f>
        <v>0</v>
      </c>
      <c r="HL41" s="70">
        <f>SUM(HL39:HL40)</f>
        <v>0</v>
      </c>
      <c r="HM41" s="73">
        <v>0</v>
      </c>
      <c r="HN41" s="72">
        <f>SUM(HN39:HN40)</f>
        <v>0</v>
      </c>
      <c r="HO41" s="70">
        <f>SUM(HO39:HO40)</f>
        <v>0</v>
      </c>
      <c r="HP41" s="73">
        <v>0</v>
      </c>
      <c r="HQ41" s="72">
        <f>SUM(HQ39:HQ40)</f>
        <v>0</v>
      </c>
      <c r="HR41" s="70">
        <f>SUM(HR39:HR40)</f>
        <v>0</v>
      </c>
      <c r="HS41" s="73">
        <v>0</v>
      </c>
      <c r="HT41" s="72">
        <f>SUM(HT39:HT40)</f>
        <v>0</v>
      </c>
      <c r="HU41" s="70">
        <f>SUM(HU39:HU40)</f>
        <v>0</v>
      </c>
      <c r="HV41" s="73">
        <v>0</v>
      </c>
      <c r="HW41" s="72">
        <f>SUM(HW39:HW40)</f>
        <v>0</v>
      </c>
      <c r="HX41" s="70">
        <f>SUM(HX39:HX40)</f>
        <v>0</v>
      </c>
      <c r="HY41" s="73">
        <v>0</v>
      </c>
      <c r="HZ41" s="72">
        <f>SUM(HZ39:HZ40)</f>
        <v>0</v>
      </c>
      <c r="IA41" s="70">
        <f>SUM(IA39:IA40)</f>
        <v>0</v>
      </c>
      <c r="IB41" s="73">
        <v>0</v>
      </c>
      <c r="IC41" s="72">
        <f>SUM(IC39:IC40)</f>
        <v>0</v>
      </c>
      <c r="ID41" s="70">
        <f>SUM(ID39:ID40)</f>
        <v>0</v>
      </c>
      <c r="IE41" s="73">
        <v>0</v>
      </c>
      <c r="IF41" s="72">
        <f>SUM(IF39:IF40)</f>
        <v>0</v>
      </c>
      <c r="IG41" s="70">
        <f>SUM(IG39:IG40)</f>
        <v>0</v>
      </c>
      <c r="IH41" s="73">
        <v>0</v>
      </c>
      <c r="II41" s="72">
        <f>SUM(II39:II40)</f>
        <v>0</v>
      </c>
      <c r="IJ41" s="70">
        <f>SUM(IJ39:IJ40)</f>
        <v>0</v>
      </c>
      <c r="IK41" s="73">
        <v>0</v>
      </c>
      <c r="IL41" s="72">
        <f>SUM(IL39:IL40)</f>
        <v>0</v>
      </c>
      <c r="IM41" s="70">
        <f>SUM(IM39:IM40)</f>
        <v>0</v>
      </c>
      <c r="IN41" s="73">
        <v>0</v>
      </c>
      <c r="IO41" s="72">
        <f>SUM(IO39:IO40)</f>
        <v>0</v>
      </c>
      <c r="IP41" s="70">
        <f>SUM(IP39:IP40)</f>
        <v>0</v>
      </c>
      <c r="IQ41" s="73">
        <v>0</v>
      </c>
      <c r="IR41" s="72">
        <f>SUM(IR39:IR40)</f>
        <v>0</v>
      </c>
      <c r="IS41" s="70">
        <f>SUM(IS39:IS40)</f>
        <v>0</v>
      </c>
      <c r="IT41" s="73">
        <v>0</v>
      </c>
      <c r="IU41" s="72">
        <f>SUM(IU39:IU40)</f>
        <v>0</v>
      </c>
      <c r="IV41" s="70">
        <f>SUM(IV39:IV40)</f>
        <v>0</v>
      </c>
      <c r="IW41" s="73">
        <v>0</v>
      </c>
      <c r="IX41" s="72">
        <f>SUM(IX39:IX40)</f>
        <v>0</v>
      </c>
      <c r="IY41" s="70">
        <f>SUM(IY39:IY40)</f>
        <v>0</v>
      </c>
      <c r="IZ41" s="73">
        <v>0</v>
      </c>
      <c r="JA41" s="72">
        <f>SUM(JA39:JA40)</f>
        <v>0</v>
      </c>
      <c r="JB41" s="70">
        <f>SUM(JB39:JB40)</f>
        <v>0</v>
      </c>
      <c r="JC41" s="73">
        <v>0</v>
      </c>
      <c r="JD41" s="72">
        <f>SUM(JD39:JD40)</f>
        <v>0</v>
      </c>
      <c r="JE41" s="70">
        <f>SUM(JE39:JE40)</f>
        <v>0</v>
      </c>
      <c r="JF41" s="73">
        <v>0</v>
      </c>
      <c r="JG41" s="72">
        <f>SUM(JG39:JG40)</f>
        <v>0</v>
      </c>
      <c r="JH41" s="70">
        <f>SUM(JH39:JH40)</f>
        <v>0</v>
      </c>
      <c r="JI41" s="73">
        <v>0</v>
      </c>
      <c r="JJ41" s="72">
        <f>SUM(JJ39:JJ40)</f>
        <v>0</v>
      </c>
      <c r="JK41" s="70">
        <f>SUM(JK39:JK40)</f>
        <v>0</v>
      </c>
      <c r="JL41" s="73">
        <v>0</v>
      </c>
      <c r="JM41" s="72">
        <f>SUM(JM39:JM40)</f>
        <v>0</v>
      </c>
      <c r="JN41" s="70">
        <f>SUM(JN39:JN40)</f>
        <v>0</v>
      </c>
      <c r="JO41" s="73">
        <v>0</v>
      </c>
      <c r="JP41" s="72">
        <f>SUM(JP39:JP40)</f>
        <v>0</v>
      </c>
      <c r="JQ41" s="70">
        <f>SUM(JQ39:JQ40)</f>
        <v>0</v>
      </c>
      <c r="JR41" s="73">
        <v>0</v>
      </c>
      <c r="JS41" s="72">
        <f>SUM(JS39:JS40)</f>
        <v>0</v>
      </c>
      <c r="JT41" s="70">
        <f>SUM(JT39:JT40)</f>
        <v>0</v>
      </c>
      <c r="JU41" s="73">
        <v>0</v>
      </c>
      <c r="JV41" s="72">
        <f>SUM(JV39:JV40)</f>
        <v>198457</v>
      </c>
      <c r="JW41" s="70">
        <f>SUM(JW39:JW40)</f>
        <v>355967</v>
      </c>
      <c r="JX41" s="73">
        <f t="shared" si="104"/>
        <v>1.7936731886504382</v>
      </c>
      <c r="JY41" s="72">
        <f>SUM(JY39:JY40)</f>
        <v>0</v>
      </c>
      <c r="JZ41" s="70">
        <f>SUM(JZ39:JZ40)</f>
        <v>0</v>
      </c>
      <c r="KA41" s="73">
        <v>0</v>
      </c>
      <c r="KB41" s="72">
        <f>SUM(KB39:KB40)</f>
        <v>218629</v>
      </c>
      <c r="KC41" s="70">
        <f>SUM(KC39:KC40)</f>
        <v>280956</v>
      </c>
      <c r="KD41" s="73">
        <f t="shared" si="106"/>
        <v>1.2850811191561962</v>
      </c>
      <c r="KE41" s="72">
        <f>SUM(KE39:KE40)</f>
        <v>417086</v>
      </c>
      <c r="KF41" s="70">
        <f>SUM(KF39:KF40)</f>
        <v>636923</v>
      </c>
      <c r="KG41" s="73">
        <f t="shared" si="109"/>
        <v>1.5270783483502204</v>
      </c>
      <c r="KH41" s="72">
        <f>SUM(KH39:KH40)</f>
        <v>0</v>
      </c>
      <c r="KI41" s="70">
        <f>SUM(KI39:KI40)</f>
        <v>0</v>
      </c>
      <c r="KJ41" s="73">
        <v>0</v>
      </c>
      <c r="KK41" s="72">
        <f>SUM(KK39:KK40)</f>
        <v>0</v>
      </c>
      <c r="KL41" s="70">
        <f>SUM(KL39:KL40)</f>
        <v>0</v>
      </c>
      <c r="KM41" s="73">
        <v>0</v>
      </c>
      <c r="KN41" s="72">
        <f>SUM(KN39:KN40)</f>
        <v>0</v>
      </c>
      <c r="KO41" s="70">
        <f>SUM(KO39:KO40)</f>
        <v>0</v>
      </c>
      <c r="KP41" s="73">
        <v>0</v>
      </c>
      <c r="KQ41" s="72">
        <f>SUM(KQ39:KQ40)</f>
        <v>0</v>
      </c>
      <c r="KR41" s="70">
        <f>SUM(KR39:KR40)</f>
        <v>0</v>
      </c>
      <c r="KS41" s="73">
        <v>0</v>
      </c>
      <c r="KT41" s="72">
        <f>SUM(KT39:KT40)</f>
        <v>0</v>
      </c>
      <c r="KU41" s="70">
        <f>SUM(KU39:KU40)</f>
        <v>0</v>
      </c>
      <c r="KV41" s="73">
        <v>0</v>
      </c>
      <c r="KW41" s="72">
        <f>SUM(KW39:KW40)</f>
        <v>0</v>
      </c>
      <c r="KX41" s="70">
        <f>SUM(KX39:KX40)</f>
        <v>0</v>
      </c>
      <c r="KY41" s="73">
        <v>0</v>
      </c>
      <c r="KZ41" s="72">
        <f>SUM(KZ39:KZ40)</f>
        <v>0</v>
      </c>
      <c r="LA41" s="70">
        <f>SUM(LA39:LA40)</f>
        <v>0</v>
      </c>
      <c r="LB41" s="73">
        <v>0</v>
      </c>
      <c r="LC41" s="72">
        <f>SUM(LC39:LC40)</f>
        <v>0</v>
      </c>
      <c r="LD41" s="70">
        <f>SUM(LD39:LD40)</f>
        <v>0</v>
      </c>
      <c r="LE41" s="73">
        <v>0</v>
      </c>
      <c r="LF41" s="72">
        <f>SUM(LF39:LF40)</f>
        <v>0</v>
      </c>
      <c r="LG41" s="70">
        <f>SUM(LG39:LG40)</f>
        <v>0</v>
      </c>
      <c r="LH41" s="73">
        <v>0</v>
      </c>
      <c r="LI41" s="72">
        <f>SUM(LI39:LI40)</f>
        <v>0</v>
      </c>
      <c r="LJ41" s="70">
        <f>SUM(LJ39:LJ40)</f>
        <v>0</v>
      </c>
      <c r="LK41" s="73">
        <v>0</v>
      </c>
      <c r="LL41" s="72">
        <f>SUM(LL39:LL40)</f>
        <v>0</v>
      </c>
      <c r="LM41" s="70">
        <f>SUM(LM39:LM40)</f>
        <v>0</v>
      </c>
      <c r="LN41" s="73">
        <v>0</v>
      </c>
      <c r="LO41" s="72">
        <f>SUM(LO39:LO40)</f>
        <v>0</v>
      </c>
      <c r="LP41" s="70">
        <f>SUM(LP39:LP40)</f>
        <v>0</v>
      </c>
      <c r="LQ41" s="73">
        <v>0</v>
      </c>
      <c r="LR41" s="72">
        <f>SUM(LR39:LR40)</f>
        <v>0</v>
      </c>
      <c r="LS41" s="70">
        <f>SUM(LS39:LS40)</f>
        <v>0</v>
      </c>
      <c r="LT41" s="73">
        <v>0</v>
      </c>
      <c r="LU41" s="72">
        <f>SUM(LU39:LU40)</f>
        <v>0</v>
      </c>
      <c r="LV41" s="70">
        <f>SUM(LV39:LV40)</f>
        <v>0</v>
      </c>
      <c r="LW41" s="73">
        <v>0</v>
      </c>
      <c r="LX41" s="72">
        <f>SUM(LX39:LX40)</f>
        <v>417086</v>
      </c>
      <c r="LY41" s="70">
        <f>SUM(LY39:LY40)</f>
        <v>636923</v>
      </c>
      <c r="LZ41" s="73">
        <f t="shared" si="63"/>
        <v>1.5270783483502204</v>
      </c>
      <c r="MA41" s="72">
        <f>SUM(MA39:MA40)</f>
        <v>0</v>
      </c>
      <c r="MB41" s="70">
        <f>SUM(MB39:MB40)</f>
        <v>0</v>
      </c>
      <c r="MC41" s="73">
        <v>0</v>
      </c>
      <c r="MD41" s="72">
        <f>SUM(MD39:MD40)</f>
        <v>0</v>
      </c>
      <c r="ME41" s="70">
        <f>SUM(ME39:ME40)</f>
        <v>0</v>
      </c>
      <c r="MF41" s="73">
        <v>0</v>
      </c>
      <c r="MG41" s="72">
        <f>SUM(MG39:MG40)</f>
        <v>0</v>
      </c>
      <c r="MH41" s="70">
        <f>SUM(MH39:MH40)</f>
        <v>0</v>
      </c>
      <c r="MI41" s="73">
        <v>0</v>
      </c>
      <c r="MJ41" s="72">
        <f>SUM(MJ39:MJ40)</f>
        <v>0</v>
      </c>
      <c r="MK41" s="70">
        <f>SUM(MK39:MK40)</f>
        <v>0</v>
      </c>
      <c r="ML41" s="73">
        <v>0</v>
      </c>
      <c r="MM41" s="72">
        <f>SUM(MM39:MM40)</f>
        <v>0</v>
      </c>
      <c r="MN41" s="70">
        <f>SUM(MN39:MN40)</f>
        <v>0</v>
      </c>
      <c r="MO41" s="73">
        <v>0</v>
      </c>
      <c r="MP41" s="72">
        <f>SUM(MP39:MP40)</f>
        <v>0</v>
      </c>
      <c r="MQ41" s="70">
        <f>SUM(MQ39:MQ40)</f>
        <v>0</v>
      </c>
      <c r="MR41" s="73">
        <v>0</v>
      </c>
      <c r="MS41" s="72">
        <f>SUM(MS39:MS40)</f>
        <v>0</v>
      </c>
      <c r="MT41" s="70">
        <f>SUM(MT39:MT40)</f>
        <v>0</v>
      </c>
      <c r="MU41" s="73">
        <v>0</v>
      </c>
      <c r="MV41" s="72">
        <f>SUM(MV39:MV40)</f>
        <v>0</v>
      </c>
      <c r="MW41" s="70">
        <f>SUM(MW39:MW40)</f>
        <v>0</v>
      </c>
      <c r="MX41" s="73">
        <v>0</v>
      </c>
      <c r="MY41" s="72">
        <f>SUM(MY39:MY40)</f>
        <v>0</v>
      </c>
      <c r="MZ41" s="70">
        <f>SUM(MZ39:MZ40)</f>
        <v>0</v>
      </c>
      <c r="NA41" s="73">
        <v>0</v>
      </c>
      <c r="NB41" s="72">
        <f>SUM(NB39:NB40)</f>
        <v>0</v>
      </c>
      <c r="NC41" s="70">
        <f>SUM(NC39:NC40)</f>
        <v>0</v>
      </c>
      <c r="ND41" s="73">
        <v>0</v>
      </c>
      <c r="NE41" s="72">
        <f>SUM(NE39:NE40)</f>
        <v>0</v>
      </c>
      <c r="NF41" s="70">
        <f>SUM(NF39:NF40)</f>
        <v>0</v>
      </c>
      <c r="NG41" s="73">
        <v>0</v>
      </c>
      <c r="NH41" s="72">
        <f>SUM(NH39:NH40)</f>
        <v>0</v>
      </c>
      <c r="NI41" s="70">
        <f>SUM(NI39:NI40)</f>
        <v>0</v>
      </c>
      <c r="NJ41" s="73">
        <v>0</v>
      </c>
      <c r="NK41" s="72">
        <f>SUM(NK39:NK40)</f>
        <v>0</v>
      </c>
      <c r="NL41" s="70">
        <f>SUM(NL39:NL40)</f>
        <v>0</v>
      </c>
      <c r="NM41" s="73">
        <v>0</v>
      </c>
      <c r="NN41" s="72">
        <f>SUM(NN39:NN40)</f>
        <v>0</v>
      </c>
      <c r="NO41" s="70">
        <f>SUM(NO39:NO40)</f>
        <v>0</v>
      </c>
      <c r="NP41" s="73">
        <v>0</v>
      </c>
      <c r="NQ41" s="72">
        <f>SUM(NQ39:NQ40)</f>
        <v>0</v>
      </c>
      <c r="NR41" s="70">
        <f>SUM(NR39:NR40)</f>
        <v>0</v>
      </c>
      <c r="NS41" s="73">
        <v>0</v>
      </c>
      <c r="NT41" s="72">
        <f>SUM(NT39:NT40)</f>
        <v>0</v>
      </c>
      <c r="NU41" s="70">
        <f>SUM(NU39:NU40)</f>
        <v>0</v>
      </c>
      <c r="NV41" s="73">
        <v>0</v>
      </c>
      <c r="NW41" s="72">
        <f>SUM(NW39:NW40)</f>
        <v>0</v>
      </c>
      <c r="NX41" s="70">
        <f>SUM(NX39:NX40)</f>
        <v>0</v>
      </c>
      <c r="NY41" s="73">
        <v>0</v>
      </c>
      <c r="NZ41" s="72">
        <f>SUM(NZ39:NZ40)</f>
        <v>0</v>
      </c>
      <c r="OA41" s="70">
        <f>SUM(OA39:OA40)</f>
        <v>0</v>
      </c>
      <c r="OB41" s="73">
        <v>0</v>
      </c>
      <c r="OC41" s="72">
        <f>SUM(OC39:OC40)</f>
        <v>0</v>
      </c>
      <c r="OD41" s="70">
        <f>SUM(OD39:OD40)</f>
        <v>0</v>
      </c>
      <c r="OE41" s="73">
        <v>0</v>
      </c>
      <c r="OF41" s="72">
        <f>SUM(OF39:OF40)</f>
        <v>0</v>
      </c>
      <c r="OG41" s="70">
        <f>SUM(OG39:OG40)</f>
        <v>0</v>
      </c>
      <c r="OH41" s="73">
        <v>0</v>
      </c>
      <c r="OI41" s="72">
        <f>SUM(OI39:OI40)</f>
        <v>0</v>
      </c>
      <c r="OJ41" s="70">
        <f>SUM(OJ39:OJ40)</f>
        <v>0</v>
      </c>
      <c r="OK41" s="73">
        <v>0</v>
      </c>
      <c r="OL41" s="72">
        <f>SUM(OL39:OL40)</f>
        <v>0</v>
      </c>
      <c r="OM41" s="70">
        <f>SUM(OM39:OM40)</f>
        <v>0</v>
      </c>
      <c r="ON41" s="73">
        <v>0</v>
      </c>
      <c r="OO41" s="72">
        <f>SUM(OO39:OO40)</f>
        <v>0</v>
      </c>
      <c r="OP41" s="70">
        <f>SUM(OP39:OP40)</f>
        <v>0</v>
      </c>
      <c r="OQ41" s="73">
        <v>0</v>
      </c>
      <c r="OR41" s="72">
        <f>SUM(OR39:OR40)</f>
        <v>0</v>
      </c>
      <c r="OS41" s="70">
        <f>SUM(OS39:OS40)</f>
        <v>0</v>
      </c>
      <c r="OT41" s="73">
        <v>0</v>
      </c>
      <c r="OU41" s="72">
        <f>SUM(OU39:OU40)</f>
        <v>0</v>
      </c>
      <c r="OV41" s="70">
        <f>SUM(OV39:OV40)</f>
        <v>0</v>
      </c>
      <c r="OW41" s="73">
        <v>0</v>
      </c>
      <c r="OX41" s="72">
        <f>SUM(OX39:OX40)</f>
        <v>0</v>
      </c>
      <c r="OY41" s="70">
        <f>SUM(OY39:OY40)</f>
        <v>0</v>
      </c>
      <c r="OZ41" s="73">
        <v>0</v>
      </c>
      <c r="PA41" s="72">
        <f>SUM(PA39:PA40)</f>
        <v>0</v>
      </c>
      <c r="PB41" s="70">
        <f>SUM(PB39:PB40)</f>
        <v>0</v>
      </c>
      <c r="PC41" s="73">
        <v>0</v>
      </c>
      <c r="PD41" s="72">
        <f>SUM(PD39:PD40)</f>
        <v>0</v>
      </c>
      <c r="PE41" s="70">
        <f>SUM(PE39:PE40)</f>
        <v>0</v>
      </c>
      <c r="PF41" s="73">
        <v>0</v>
      </c>
      <c r="PG41" s="72">
        <f>SUM(PG39:PG40)</f>
        <v>0</v>
      </c>
      <c r="PH41" s="70">
        <f>SUM(PH39:PH40)</f>
        <v>0</v>
      </c>
      <c r="PI41" s="73">
        <v>0</v>
      </c>
      <c r="PJ41" s="72">
        <f>SUM(PJ39:PJ40)</f>
        <v>0</v>
      </c>
      <c r="PK41" s="70">
        <f>SUM(PK39:PK40)</f>
        <v>0</v>
      </c>
      <c r="PL41" s="73">
        <v>0</v>
      </c>
      <c r="PM41" s="72">
        <f>SUM(PM39:PM40)</f>
        <v>0</v>
      </c>
      <c r="PN41" s="70">
        <f>SUM(PN39:PN40)</f>
        <v>0</v>
      </c>
      <c r="PO41" s="73">
        <v>0</v>
      </c>
      <c r="PP41" s="72">
        <f>SUM(PP39:PP40)</f>
        <v>0</v>
      </c>
      <c r="PQ41" s="70">
        <f>SUM(PQ39:PQ40)</f>
        <v>0</v>
      </c>
      <c r="PR41" s="73">
        <v>0</v>
      </c>
      <c r="PS41" s="72">
        <f>SUM(PS39:PS40)</f>
        <v>0</v>
      </c>
      <c r="PT41" s="70">
        <f>SUM(PT39:PT40)</f>
        <v>0</v>
      </c>
      <c r="PU41" s="73">
        <v>0</v>
      </c>
      <c r="PV41" s="72">
        <f t="shared" si="64"/>
        <v>0</v>
      </c>
      <c r="PW41" s="70">
        <f>SUM(PW39:PW40)</f>
        <v>0</v>
      </c>
      <c r="PX41" s="73" t="e">
        <f t="shared" si="31"/>
        <v>#DIV/0!</v>
      </c>
      <c r="PY41" s="72">
        <f>SUM(PY39:PY40)</f>
        <v>0</v>
      </c>
      <c r="PZ41" s="70">
        <f>SUM(PZ39:PZ40)</f>
        <v>0</v>
      </c>
      <c r="QA41" s="73">
        <v>0</v>
      </c>
      <c r="QB41" s="72">
        <f>SUM(QB39:QB40)</f>
        <v>0</v>
      </c>
      <c r="QC41" s="70">
        <f>SUM(QC39:QC40)</f>
        <v>0</v>
      </c>
      <c r="QD41" s="73">
        <v>0</v>
      </c>
      <c r="QE41" s="72">
        <f>SUM(QE39:QE40)</f>
        <v>0</v>
      </c>
      <c r="QF41" s="70">
        <f>SUM(QF39:QF40)</f>
        <v>0</v>
      </c>
      <c r="QG41" s="73">
        <v>0</v>
      </c>
      <c r="QH41" s="72">
        <f>SUM(QH39:QH40)</f>
        <v>0</v>
      </c>
      <c r="QI41" s="70">
        <f>SUM(QI39:QI40)</f>
        <v>0</v>
      </c>
      <c r="QJ41" s="73">
        <v>0</v>
      </c>
      <c r="QK41" s="72">
        <f>SUM(QK39:QK40)</f>
        <v>0</v>
      </c>
      <c r="QL41" s="70">
        <f>SUM(QL39:QL40)</f>
        <v>0</v>
      </c>
      <c r="QM41" s="73">
        <v>0</v>
      </c>
      <c r="QN41" s="72">
        <f>SUM(QN39:QN40)</f>
        <v>0</v>
      </c>
      <c r="QO41" s="70">
        <f>SUM(QO39:QO40)</f>
        <v>0</v>
      </c>
      <c r="QP41" s="73">
        <v>0</v>
      </c>
      <c r="QQ41" s="72">
        <f>SUM(QQ39:QQ40)</f>
        <v>0</v>
      </c>
      <c r="QR41" s="70">
        <f>SUM(QR39:QR40)</f>
        <v>0</v>
      </c>
      <c r="QS41" s="73">
        <v>0</v>
      </c>
      <c r="QT41" s="72">
        <f>SUM(QT39:QT40)</f>
        <v>0</v>
      </c>
      <c r="QU41" s="70">
        <f>SUM(QU39:QU40)</f>
        <v>0</v>
      </c>
      <c r="QV41" s="73">
        <v>0</v>
      </c>
      <c r="QW41" s="72">
        <f t="shared" si="101"/>
        <v>0</v>
      </c>
      <c r="QX41" s="70">
        <f>SUM(QX39:QX40)</f>
        <v>0</v>
      </c>
      <c r="QY41" s="73">
        <v>0</v>
      </c>
      <c r="QZ41" s="72">
        <f t="shared" si="66"/>
        <v>0</v>
      </c>
      <c r="RA41" s="70">
        <f>SUM(RA39:RA40)</f>
        <v>0</v>
      </c>
      <c r="RB41" s="73">
        <v>0</v>
      </c>
      <c r="RC41" s="72"/>
      <c r="RD41" s="70"/>
      <c r="RE41" s="73"/>
      <c r="RF41" s="72">
        <f>SUM(RF39:RF40)</f>
        <v>0</v>
      </c>
      <c r="RG41" s="70">
        <f>SUM(RG39:RG40)</f>
        <v>0</v>
      </c>
      <c r="RH41" s="73">
        <v>0</v>
      </c>
      <c r="RI41" s="72">
        <f>SUM(RI39:RI40)</f>
        <v>0</v>
      </c>
      <c r="RJ41" s="70">
        <f>SUM(RJ39:RJ40)</f>
        <v>0</v>
      </c>
      <c r="RK41" s="73">
        <v>0</v>
      </c>
      <c r="RL41" s="72">
        <f>SUM(RL39:RL40)</f>
        <v>0</v>
      </c>
      <c r="RM41" s="70">
        <f>SUM(RM39:RM40)</f>
        <v>0</v>
      </c>
      <c r="RN41" s="73">
        <v>0</v>
      </c>
      <c r="RO41" s="75">
        <f>+RF41+RI41+RL41</f>
        <v>0</v>
      </c>
      <c r="RP41" s="70">
        <f>+RG41+RJ41+RM41</f>
        <v>0</v>
      </c>
      <c r="RQ41" s="73">
        <v>0</v>
      </c>
      <c r="RR41" s="72">
        <f t="shared" si="68"/>
        <v>417086</v>
      </c>
      <c r="RS41" s="70">
        <f t="shared" si="162"/>
        <v>636923</v>
      </c>
      <c r="RT41" s="73">
        <f t="shared" si="37"/>
        <v>1.5270783483502204</v>
      </c>
      <c r="RU41" s="72">
        <f>SUM(RU39:RU40)</f>
        <v>0</v>
      </c>
      <c r="RV41" s="70">
        <f>SUM(RV39:RV40)</f>
        <v>0</v>
      </c>
      <c r="RW41" s="73">
        <v>0</v>
      </c>
      <c r="RX41" s="72">
        <f>RR41+RU41</f>
        <v>417086</v>
      </c>
      <c r="RY41" s="70">
        <f t="shared" si="187"/>
        <v>636923</v>
      </c>
      <c r="RZ41" s="73">
        <f t="shared" si="39"/>
        <v>1.5270783483502204</v>
      </c>
      <c r="SA41" s="72">
        <f>BW41+RX41+CL41</f>
        <v>417086</v>
      </c>
      <c r="SB41" s="70">
        <f>BX41+RY41+CM41</f>
        <v>636923</v>
      </c>
      <c r="SC41" s="73">
        <f t="shared" si="69"/>
        <v>1.5270783483502204</v>
      </c>
    </row>
    <row r="42" spans="1:498" s="83" customFormat="1" ht="16.5" thickBot="1">
      <c r="A42" s="283" t="s">
        <v>44</v>
      </c>
      <c r="B42" s="284"/>
      <c r="C42" s="79">
        <v>964810</v>
      </c>
      <c r="D42" s="77">
        <v>904593</v>
      </c>
      <c r="E42" s="193">
        <v>0.93758667509665117</v>
      </c>
      <c r="F42" s="79">
        <v>231753</v>
      </c>
      <c r="G42" s="77">
        <v>230476</v>
      </c>
      <c r="H42" s="78">
        <v>0.99448982321695945</v>
      </c>
      <c r="I42" s="79">
        <f t="shared" si="70"/>
        <v>1196563</v>
      </c>
      <c r="J42" s="77">
        <f t="shared" si="0"/>
        <v>1135069</v>
      </c>
      <c r="K42" s="82">
        <f t="shared" si="41"/>
        <v>0.94860780418582225</v>
      </c>
      <c r="L42" s="79">
        <f>L38+L41</f>
        <v>452235</v>
      </c>
      <c r="M42" s="77">
        <f>M38+M41</f>
        <v>387392</v>
      </c>
      <c r="N42" s="80">
        <f>SUM(M42/L42)</f>
        <v>0.85661658208674696</v>
      </c>
      <c r="O42" s="79">
        <f>O38+O41</f>
        <v>273733</v>
      </c>
      <c r="P42" s="77">
        <f>P38+P41</f>
        <v>263001</v>
      </c>
      <c r="Q42" s="80">
        <f>SUM(P42/O42)</f>
        <v>0.96079391231601596</v>
      </c>
      <c r="R42" s="79">
        <f>R38+R41</f>
        <v>476540</v>
      </c>
      <c r="S42" s="77">
        <f>S38+S41</f>
        <v>455543</v>
      </c>
      <c r="T42" s="80">
        <f>SUM(S42/R42)</f>
        <v>0.9559386410374785</v>
      </c>
      <c r="U42" s="79">
        <f>U38+U41</f>
        <v>1202508</v>
      </c>
      <c r="V42" s="77">
        <f>V38+V41</f>
        <v>1105936</v>
      </c>
      <c r="W42" s="80">
        <f>SUM(V42/U42)</f>
        <v>0.91969117876970463</v>
      </c>
      <c r="X42" s="79">
        <f>X38+X41</f>
        <v>106075</v>
      </c>
      <c r="Y42" s="77">
        <f>Y38+Y41</f>
        <v>110332</v>
      </c>
      <c r="Z42" s="80">
        <f>SUM(Y42/X42)</f>
        <v>1.0401319820881452</v>
      </c>
      <c r="AA42" s="79">
        <f>AA38+AA41</f>
        <v>89659</v>
      </c>
      <c r="AB42" s="77">
        <f>AB38+AB41</f>
        <v>96218</v>
      </c>
      <c r="AC42" s="80">
        <f>SUM(AB42/AA42)</f>
        <v>1.0731549537692815</v>
      </c>
      <c r="AD42" s="79">
        <f>AD38+AD41</f>
        <v>49833</v>
      </c>
      <c r="AE42" s="77">
        <f>AE38+AE41</f>
        <v>55769</v>
      </c>
      <c r="AF42" s="80">
        <f>SUM(AE42/AD42)</f>
        <v>1.1191178536311279</v>
      </c>
      <c r="AG42" s="79">
        <f>AG38+AG41</f>
        <v>65326</v>
      </c>
      <c r="AH42" s="77">
        <f>AH38+AH41</f>
        <v>68246</v>
      </c>
      <c r="AI42" s="80">
        <f>SUM(AH42/AG42)</f>
        <v>1.0446988947739031</v>
      </c>
      <c r="AJ42" s="79">
        <f>AJ38+AJ41</f>
        <v>101289</v>
      </c>
      <c r="AK42" s="77">
        <f>AK38+AK41</f>
        <v>105550</v>
      </c>
      <c r="AL42" s="80">
        <f>SUM(AK42/AJ42)</f>
        <v>1.0420677467444639</v>
      </c>
      <c r="AM42" s="79">
        <f>AM38+AM41</f>
        <v>62325</v>
      </c>
      <c r="AN42" s="77">
        <f>AN38+AN41</f>
        <v>66740</v>
      </c>
      <c r="AO42" s="80">
        <f>SUM(AN42/AM42)</f>
        <v>1.0708383473726435</v>
      </c>
      <c r="AP42" s="79">
        <f>AP38+AP41</f>
        <v>100663</v>
      </c>
      <c r="AQ42" s="77">
        <f>AQ38+AQ41</f>
        <v>104648</v>
      </c>
      <c r="AR42" s="80">
        <f>SUM(AQ42/AP42)</f>
        <v>1.0395875346453016</v>
      </c>
      <c r="AS42" s="79">
        <f>X42+AA42+AD42+AG42+AJ42+AM42+AP42</f>
        <v>575170</v>
      </c>
      <c r="AT42" s="77">
        <f>Y42+AB42+AE42+AH42+AK42+AN42+AQ42</f>
        <v>607503</v>
      </c>
      <c r="AU42" s="80">
        <f>SUM(AT42/AS42)</f>
        <v>1.0562146843541909</v>
      </c>
      <c r="AV42" s="79">
        <f>AV38+AV41</f>
        <v>115580</v>
      </c>
      <c r="AW42" s="77">
        <f>AW38+AW41</f>
        <v>117772</v>
      </c>
      <c r="AX42" s="80">
        <f>SUM(AW42/AV42)</f>
        <v>1.0189652188960028</v>
      </c>
      <c r="AY42" s="79">
        <f>AY38+AY41</f>
        <v>58039</v>
      </c>
      <c r="AZ42" s="77">
        <f>AZ38+AZ41</f>
        <v>0.05</v>
      </c>
      <c r="BA42" s="80">
        <f>SUM(AZ42/AY42)</f>
        <v>8.6148968796843511E-7</v>
      </c>
      <c r="BB42" s="79">
        <f>BB38+BB41</f>
        <v>105630</v>
      </c>
      <c r="BC42" s="77">
        <f>BC38+BC41</f>
        <v>110013</v>
      </c>
      <c r="BD42" s="80">
        <f>SUM(BC42/BB42)</f>
        <v>1.0414938937801761</v>
      </c>
      <c r="BE42" s="79">
        <f>U42+AS42+AV42+AY42+BB42</f>
        <v>2056927</v>
      </c>
      <c r="BF42" s="77">
        <f>V42+AT42+AW42+AZ42+BC42</f>
        <v>1941224.05</v>
      </c>
      <c r="BG42" s="80">
        <f>SUM(BF42/BE42)</f>
        <v>0.9437496080317872</v>
      </c>
      <c r="BH42" s="79">
        <f>BH38+BH41</f>
        <v>20418</v>
      </c>
      <c r="BI42" s="77">
        <f>BI38+BI41</f>
        <v>20731</v>
      </c>
      <c r="BJ42" s="80">
        <f>SUM(BI42/BH42)</f>
        <v>1.0153296111274366</v>
      </c>
      <c r="BK42" s="79">
        <f>BK38+BK41</f>
        <v>53426</v>
      </c>
      <c r="BL42" s="77">
        <f>BL38+BL41</f>
        <v>51422</v>
      </c>
      <c r="BM42" s="80">
        <f>SUM(BL42/BK42)</f>
        <v>0.96249017332384978</v>
      </c>
      <c r="BN42" s="79">
        <f>BH42+BK42</f>
        <v>73844</v>
      </c>
      <c r="BO42" s="77">
        <f>BI42+BL42</f>
        <v>72153</v>
      </c>
      <c r="BP42" s="80">
        <f>SUM(BO42/BN42)</f>
        <v>0.97710037376090131</v>
      </c>
      <c r="BQ42" s="79">
        <f>BE42+BN42</f>
        <v>2130771</v>
      </c>
      <c r="BR42" s="77">
        <f>BF42+BO42</f>
        <v>2013377.05</v>
      </c>
      <c r="BS42" s="80">
        <f>SUM(BR42/BQ42)</f>
        <v>0.94490541217240143</v>
      </c>
      <c r="BT42" s="79">
        <f>BT38+BT41</f>
        <v>479350</v>
      </c>
      <c r="BU42" s="77">
        <f>BU38+BU41</f>
        <v>371166</v>
      </c>
      <c r="BV42" s="82">
        <f t="shared" si="17"/>
        <v>0.77431104620840718</v>
      </c>
      <c r="BW42" s="79">
        <f>BW38+BW41</f>
        <v>3806684</v>
      </c>
      <c r="BX42" s="77">
        <f>BX38+BX41</f>
        <v>3519612.05</v>
      </c>
      <c r="BY42" s="82">
        <f t="shared" si="19"/>
        <v>0.92458739679994451</v>
      </c>
      <c r="BZ42" s="79">
        <f>BZ38+BZ41</f>
        <v>2014246</v>
      </c>
      <c r="CA42" s="77">
        <f>CA38+CA41</f>
        <v>1942600</v>
      </c>
      <c r="CB42" s="82">
        <f t="shared" si="20"/>
        <v>0.96443036252771508</v>
      </c>
      <c r="CC42" s="79">
        <f>CC38+CC41</f>
        <v>46085</v>
      </c>
      <c r="CD42" s="77">
        <f>CD38+CD41</f>
        <v>40028</v>
      </c>
      <c r="CE42" s="82">
        <f t="shared" si="21"/>
        <v>0.86856894868178369</v>
      </c>
      <c r="CF42" s="79">
        <f>CF38+CF41</f>
        <v>139170</v>
      </c>
      <c r="CG42" s="77">
        <f>CG38+CG41</f>
        <v>159100</v>
      </c>
      <c r="CH42" s="82">
        <f t="shared" si="71"/>
        <v>1.1432061507508802</v>
      </c>
      <c r="CI42" s="79">
        <f>CI38+CI41</f>
        <v>0</v>
      </c>
      <c r="CJ42" s="77">
        <f>CJ38+CJ41</f>
        <v>27794</v>
      </c>
      <c r="CK42" s="82">
        <v>0</v>
      </c>
      <c r="CL42" s="79">
        <f>CL38+CL41</f>
        <v>2199501</v>
      </c>
      <c r="CM42" s="77">
        <f>CM38+CM41</f>
        <v>2169522</v>
      </c>
      <c r="CN42" s="82">
        <f t="shared" si="22"/>
        <v>0.98637009030684686</v>
      </c>
      <c r="CO42" s="79">
        <f>CO38+CO41</f>
        <v>98000</v>
      </c>
      <c r="CP42" s="77">
        <f>CP38+CP41</f>
        <v>114256</v>
      </c>
      <c r="CQ42" s="82">
        <f t="shared" si="72"/>
        <v>1.1658775510204082</v>
      </c>
      <c r="CR42" s="79">
        <f>CR38+CR41</f>
        <v>23900</v>
      </c>
      <c r="CS42" s="77">
        <f>CS38+CS41</f>
        <v>13219</v>
      </c>
      <c r="CT42" s="82">
        <f t="shared" si="73"/>
        <v>0.5530962343096234</v>
      </c>
      <c r="CU42" s="79">
        <f>CU38+CU41</f>
        <v>142000</v>
      </c>
      <c r="CV42" s="77">
        <f>CV38+CV41</f>
        <v>157293</v>
      </c>
      <c r="CW42" s="82">
        <f t="shared" si="74"/>
        <v>1.1076971830985916</v>
      </c>
      <c r="CX42" s="79">
        <f>CX38+CX41</f>
        <v>19750</v>
      </c>
      <c r="CY42" s="77">
        <f>CY38+CY41</f>
        <v>19049</v>
      </c>
      <c r="CZ42" s="82">
        <f t="shared" si="75"/>
        <v>0.96450632911392409</v>
      </c>
      <c r="DA42" s="79">
        <f>DA38+DA41</f>
        <v>3125</v>
      </c>
      <c r="DB42" s="77">
        <f>DB38+DB41</f>
        <v>3175</v>
      </c>
      <c r="DC42" s="82">
        <f t="shared" si="76"/>
        <v>1.016</v>
      </c>
      <c r="DD42" s="79">
        <f>DD38+DD41</f>
        <v>38580</v>
      </c>
      <c r="DE42" s="77">
        <f>DE38+DE41</f>
        <v>27075</v>
      </c>
      <c r="DF42" s="82">
        <f t="shared" si="77"/>
        <v>0.70178849144634525</v>
      </c>
      <c r="DG42" s="79">
        <f>DG38+DG41</f>
        <v>26800</v>
      </c>
      <c r="DH42" s="77">
        <f>DH38+DH41</f>
        <v>28975</v>
      </c>
      <c r="DI42" s="82">
        <f t="shared" si="78"/>
        <v>1.0811567164179106</v>
      </c>
      <c r="DJ42" s="79">
        <f>DJ38+DJ41</f>
        <v>352155</v>
      </c>
      <c r="DK42" s="77">
        <f>DK38+DK41</f>
        <v>363042</v>
      </c>
      <c r="DL42" s="82">
        <f t="shared" si="23"/>
        <v>1.0309153639732505</v>
      </c>
      <c r="DM42" s="79">
        <f>DM38+DM41</f>
        <v>358370</v>
      </c>
      <c r="DN42" s="77">
        <f>DN38+DN41</f>
        <v>282407</v>
      </c>
      <c r="DO42" s="82">
        <f t="shared" si="79"/>
        <v>0.78803192231492591</v>
      </c>
      <c r="DP42" s="79">
        <f>DP38+DP41</f>
        <v>900000</v>
      </c>
      <c r="DQ42" s="77">
        <f>DQ38+DQ41</f>
        <v>850000</v>
      </c>
      <c r="DR42" s="82">
        <f t="shared" si="127"/>
        <v>0.94444444444444442</v>
      </c>
      <c r="DS42" s="79">
        <f>DS38+DS41</f>
        <v>6000</v>
      </c>
      <c r="DT42" s="77">
        <f>DT38+DT41</f>
        <v>314</v>
      </c>
      <c r="DU42" s="82">
        <f t="shared" si="136"/>
        <v>5.2333333333333336E-2</v>
      </c>
      <c r="DV42" s="79">
        <f>DV38+DV41</f>
        <v>1264370</v>
      </c>
      <c r="DW42" s="77">
        <f>DW38+DW41</f>
        <v>1132721</v>
      </c>
      <c r="DX42" s="82">
        <f t="shared" si="81"/>
        <v>0.89587778893836456</v>
      </c>
      <c r="DY42" s="79">
        <f>DY38+DY41</f>
        <v>238470</v>
      </c>
      <c r="DZ42" s="77">
        <f>DZ38+DZ41</f>
        <v>161570</v>
      </c>
      <c r="EA42" s="82">
        <f t="shared" si="82"/>
        <v>0.67752757160229793</v>
      </c>
      <c r="EB42" s="79">
        <f>EB38+EB41</f>
        <v>45550</v>
      </c>
      <c r="EC42" s="77">
        <f>EC38+EC41</f>
        <v>70538</v>
      </c>
      <c r="ED42" s="82">
        <f t="shared" si="83"/>
        <v>1.5485839736553237</v>
      </c>
      <c r="EE42" s="79">
        <f>EE38+EE41</f>
        <v>107940</v>
      </c>
      <c r="EF42" s="77">
        <f>EF38+EF41</f>
        <v>98000</v>
      </c>
      <c r="EG42" s="82">
        <f t="shared" si="84"/>
        <v>0.90791180285343709</v>
      </c>
      <c r="EH42" s="79">
        <f>EH38+EH41</f>
        <v>0</v>
      </c>
      <c r="EI42" s="77">
        <f>EI38+EI41</f>
        <v>70388</v>
      </c>
      <c r="EJ42" s="82">
        <v>0</v>
      </c>
      <c r="EK42" s="79">
        <f>EK38+EK41</f>
        <v>391960</v>
      </c>
      <c r="EL42" s="77">
        <f>EL38+EL41</f>
        <v>400496</v>
      </c>
      <c r="EM42" s="82">
        <f t="shared" si="87"/>
        <v>1.0217777324216757</v>
      </c>
      <c r="EN42" s="79">
        <f>EN38+EN41</f>
        <v>124500</v>
      </c>
      <c r="EO42" s="77">
        <f>EO38+EO41</f>
        <v>117500</v>
      </c>
      <c r="EP42" s="82">
        <f t="shared" si="144"/>
        <v>0.94377510040160639</v>
      </c>
      <c r="EQ42" s="79">
        <f>EQ38+EQ41</f>
        <v>5500</v>
      </c>
      <c r="ER42" s="77">
        <f>ER38+ER41</f>
        <v>5500</v>
      </c>
      <c r="ES42" s="82">
        <f t="shared" si="145"/>
        <v>1</v>
      </c>
      <c r="ET42" s="79">
        <f>ET38+ET41</f>
        <v>26000</v>
      </c>
      <c r="EU42" s="77">
        <f>EU38+EU41</f>
        <v>34000</v>
      </c>
      <c r="EV42" s="82">
        <f t="shared" si="146"/>
        <v>1.3076923076923077</v>
      </c>
      <c r="EW42" s="79">
        <f>EW38+EW41</f>
        <v>123100</v>
      </c>
      <c r="EX42" s="77">
        <f>EX38+EX41</f>
        <v>114000</v>
      </c>
      <c r="EY42" s="82">
        <f t="shared" si="88"/>
        <v>0.92607636068237209</v>
      </c>
      <c r="EZ42" s="79">
        <f>EZ38+EZ41</f>
        <v>9000</v>
      </c>
      <c r="FA42" s="77">
        <f>FA38+FA41</f>
        <v>9000</v>
      </c>
      <c r="FB42" s="82">
        <f t="shared" si="147"/>
        <v>1</v>
      </c>
      <c r="FC42" s="79">
        <f>FC38+FC41</f>
        <v>29600</v>
      </c>
      <c r="FD42" s="77">
        <f>FD38+FD41</f>
        <v>46607</v>
      </c>
      <c r="FE42" s="82">
        <f t="shared" si="47"/>
        <v>1.5745608108108109</v>
      </c>
      <c r="FF42" s="79">
        <f>FF38+FF41</f>
        <v>0</v>
      </c>
      <c r="FG42" s="77">
        <f>FG38+FG41</f>
        <v>30000</v>
      </c>
      <c r="FH42" s="82">
        <v>0</v>
      </c>
      <c r="FI42" s="79">
        <f>FI38+FI41</f>
        <v>317700</v>
      </c>
      <c r="FJ42" s="77">
        <f>FJ38+FJ41</f>
        <v>356607</v>
      </c>
      <c r="FK42" s="82">
        <f t="shared" si="50"/>
        <v>1.1224645892351275</v>
      </c>
      <c r="FL42" s="79">
        <f>FL38+FL41</f>
        <v>160660</v>
      </c>
      <c r="FM42" s="77">
        <f>FM38+FM41</f>
        <v>152929</v>
      </c>
      <c r="FN42" s="82">
        <f t="shared" si="89"/>
        <v>0.95187974604755388</v>
      </c>
      <c r="FO42" s="79">
        <f>FO38+FO41</f>
        <v>30679</v>
      </c>
      <c r="FP42" s="77">
        <f>FP38+FP41</f>
        <v>37576</v>
      </c>
      <c r="FQ42" s="82">
        <f t="shared" si="90"/>
        <v>1.2248117604876301</v>
      </c>
      <c r="FR42" s="79">
        <f>FR38+FR41</f>
        <v>0</v>
      </c>
      <c r="FS42" s="77">
        <f>FS38+FS41</f>
        <v>36143</v>
      </c>
      <c r="FT42" s="82">
        <v>0</v>
      </c>
      <c r="FU42" s="79">
        <f>FU38+FU41</f>
        <v>0</v>
      </c>
      <c r="FV42" s="77">
        <f>FV38+FV41</f>
        <v>10000</v>
      </c>
      <c r="FW42" s="82">
        <v>0</v>
      </c>
      <c r="FX42" s="79">
        <f>FX38+FX41</f>
        <v>0</v>
      </c>
      <c r="FY42" s="77">
        <f>FY38+FY41</f>
        <v>64899</v>
      </c>
      <c r="FZ42" s="82">
        <v>0</v>
      </c>
      <c r="GA42" s="79">
        <f>GA38+GA41</f>
        <v>0</v>
      </c>
      <c r="GB42" s="77">
        <f>GB38+GB41</f>
        <v>52701</v>
      </c>
      <c r="GC42" s="82">
        <v>0</v>
      </c>
      <c r="GD42" s="79">
        <f>GD38+GD41</f>
        <v>191339</v>
      </c>
      <c r="GE42" s="77">
        <f>GE38+GE41</f>
        <v>354248</v>
      </c>
      <c r="GF42" s="82">
        <f t="shared" si="24"/>
        <v>1.8514155504105279</v>
      </c>
      <c r="GG42" s="79">
        <f>GG38+GG41</f>
        <v>3720</v>
      </c>
      <c r="GH42" s="77">
        <f>GH38+GH41</f>
        <v>1434</v>
      </c>
      <c r="GI42" s="82">
        <f t="shared" si="25"/>
        <v>0.38548387096774195</v>
      </c>
      <c r="GJ42" s="79">
        <f>GJ38+GJ41</f>
        <v>4458</v>
      </c>
      <c r="GK42" s="77">
        <f>GK38+GK41</f>
        <v>2922</v>
      </c>
      <c r="GL42" s="82">
        <f t="shared" si="26"/>
        <v>0.65545087483176312</v>
      </c>
      <c r="GM42" s="79">
        <f>GM38+GM41</f>
        <v>1300</v>
      </c>
      <c r="GN42" s="77">
        <f>GN38+GN41</f>
        <v>1536</v>
      </c>
      <c r="GO42" s="82">
        <f t="shared" si="91"/>
        <v>1.1815384615384616</v>
      </c>
      <c r="GP42" s="79">
        <f>GP38+GP41</f>
        <v>1692</v>
      </c>
      <c r="GQ42" s="77">
        <f>GQ38+GQ41</f>
        <v>400</v>
      </c>
      <c r="GR42" s="82">
        <f t="shared" si="27"/>
        <v>0.2364066193853428</v>
      </c>
      <c r="GS42" s="79">
        <f>GS38+GS41</f>
        <v>11170</v>
      </c>
      <c r="GT42" s="77">
        <f>GT38+GT41</f>
        <v>6292</v>
      </c>
      <c r="GU42" s="82">
        <f t="shared" si="28"/>
        <v>0.56329453894359893</v>
      </c>
      <c r="GV42" s="79">
        <f>GV38+GV41</f>
        <v>70945</v>
      </c>
      <c r="GW42" s="77">
        <f>GW38+GW41</f>
        <v>66633</v>
      </c>
      <c r="GX42" s="82">
        <f t="shared" si="92"/>
        <v>0.93922052294030589</v>
      </c>
      <c r="GY42" s="79">
        <f>GY38+GY41</f>
        <v>280400</v>
      </c>
      <c r="GZ42" s="77">
        <f>GZ38+GZ41</f>
        <v>338475</v>
      </c>
      <c r="HA42" s="82">
        <f t="shared" si="93"/>
        <v>1.2071148359486448</v>
      </c>
      <c r="HB42" s="79">
        <f>HB38+HB41</f>
        <v>351345</v>
      </c>
      <c r="HC42" s="77">
        <f>HC38+HC41</f>
        <v>405108</v>
      </c>
      <c r="HD42" s="82">
        <f t="shared" si="96"/>
        <v>1.1530205353712164</v>
      </c>
      <c r="HE42" s="81">
        <f t="shared" si="55"/>
        <v>2940550</v>
      </c>
      <c r="HF42" s="77">
        <f t="shared" si="56"/>
        <v>3018514</v>
      </c>
      <c r="HG42" s="82">
        <f t="shared" si="29"/>
        <v>1.0265134073557667</v>
      </c>
      <c r="HH42" s="79">
        <f>HH38+HH41</f>
        <v>900</v>
      </c>
      <c r="HI42" s="77">
        <f>HI38+HI41</f>
        <v>1500</v>
      </c>
      <c r="HJ42" s="82">
        <f t="shared" si="130"/>
        <v>1.6666666666666667</v>
      </c>
      <c r="HK42" s="79">
        <f>HK38+HK41</f>
        <v>40265</v>
      </c>
      <c r="HL42" s="77">
        <f>HL38+HL41</f>
        <v>43565</v>
      </c>
      <c r="HM42" s="82">
        <f t="shared" si="57"/>
        <v>1.0819570346454737</v>
      </c>
      <c r="HN42" s="79">
        <f>HN38+HN41</f>
        <v>1941</v>
      </c>
      <c r="HO42" s="77">
        <f>HO38+HO41</f>
        <v>77160</v>
      </c>
      <c r="HP42" s="82">
        <f t="shared" si="120"/>
        <v>39.752704791344669</v>
      </c>
      <c r="HQ42" s="79">
        <f>HQ38+HQ41</f>
        <v>0</v>
      </c>
      <c r="HR42" s="77">
        <f>HR38+HR41</f>
        <v>12400</v>
      </c>
      <c r="HS42" s="82">
        <v>0</v>
      </c>
      <c r="HT42" s="79">
        <f>HT38+HT41</f>
        <v>43106</v>
      </c>
      <c r="HU42" s="77">
        <f>HU38+HU41</f>
        <v>134625</v>
      </c>
      <c r="HV42" s="82">
        <f t="shared" si="60"/>
        <v>3.1231151115853941</v>
      </c>
      <c r="HW42" s="79">
        <f>HW38+HW41</f>
        <v>3265793</v>
      </c>
      <c r="HX42" s="77">
        <f>HX38+HX41</f>
        <v>4975161</v>
      </c>
      <c r="HY42" s="82">
        <f t="shared" si="111"/>
        <v>1.523415905417153</v>
      </c>
      <c r="HZ42" s="79">
        <f>HZ38+HZ41</f>
        <v>0</v>
      </c>
      <c r="IA42" s="77">
        <f>IA38+IA41</f>
        <v>0</v>
      </c>
      <c r="IB42" s="82">
        <v>0</v>
      </c>
      <c r="IC42" s="79">
        <f>IC38+IC41</f>
        <v>3265793</v>
      </c>
      <c r="ID42" s="77">
        <f>ID38+ID41</f>
        <v>4975161</v>
      </c>
      <c r="IE42" s="82">
        <f t="shared" si="114"/>
        <v>1.523415905417153</v>
      </c>
      <c r="IF42" s="79">
        <f>IF38+IF41</f>
        <v>165946</v>
      </c>
      <c r="IG42" s="77">
        <f>IG38+IG41</f>
        <v>68801</v>
      </c>
      <c r="IH42" s="82">
        <f t="shared" si="150"/>
        <v>0.41459872488640881</v>
      </c>
      <c r="II42" s="79">
        <f>II38+II41</f>
        <v>5000</v>
      </c>
      <c r="IJ42" s="77">
        <f>IJ38+IJ41</f>
        <v>0</v>
      </c>
      <c r="IK42" s="82">
        <f t="shared" si="151"/>
        <v>0</v>
      </c>
      <c r="IL42" s="79">
        <f>IL38+IL41</f>
        <v>120540</v>
      </c>
      <c r="IM42" s="77">
        <f>IM38+IM41</f>
        <v>590722</v>
      </c>
      <c r="IN42" s="82">
        <f t="shared" si="152"/>
        <v>4.9006304961008791</v>
      </c>
      <c r="IO42" s="79">
        <f>IO38+IO41</f>
        <v>0</v>
      </c>
      <c r="IP42" s="77">
        <f>IP38+IP41</f>
        <v>0</v>
      </c>
      <c r="IQ42" s="82">
        <v>0</v>
      </c>
      <c r="IR42" s="79">
        <f>IR38+IR41</f>
        <v>291486</v>
      </c>
      <c r="IS42" s="77">
        <f>IS38+IS41</f>
        <v>659523</v>
      </c>
      <c r="IT42" s="82">
        <f t="shared" si="155"/>
        <v>2.2626232477717627</v>
      </c>
      <c r="IU42" s="79">
        <f>IU38+IU41</f>
        <v>185229</v>
      </c>
      <c r="IV42" s="77">
        <f>IV38+IV41</f>
        <v>254069</v>
      </c>
      <c r="IW42" s="82">
        <f t="shared" si="157"/>
        <v>1.3716480680670953</v>
      </c>
      <c r="IX42" s="79">
        <f>IX38+IX41</f>
        <v>1000000</v>
      </c>
      <c r="IY42" s="77">
        <f>IY38+IY41</f>
        <v>0</v>
      </c>
      <c r="IZ42" s="82">
        <f t="shared" si="158"/>
        <v>0</v>
      </c>
      <c r="JA42" s="79">
        <f>JA38+JA41</f>
        <v>0</v>
      </c>
      <c r="JB42" s="77">
        <f>JB38+JB41</f>
        <v>33020</v>
      </c>
      <c r="JC42" s="82">
        <v>0</v>
      </c>
      <c r="JD42" s="79">
        <f>JD38+JD41</f>
        <v>1185229</v>
      </c>
      <c r="JE42" s="77">
        <f>JE38+JE41</f>
        <v>287089</v>
      </c>
      <c r="JF42" s="82">
        <f t="shared" si="161"/>
        <v>0.24222238909105329</v>
      </c>
      <c r="JG42" s="79">
        <f>JG38+JG41</f>
        <v>108646</v>
      </c>
      <c r="JH42" s="77">
        <f>JH38+JH41</f>
        <v>112713</v>
      </c>
      <c r="JI42" s="82">
        <f t="shared" si="137"/>
        <v>1.0374334996226275</v>
      </c>
      <c r="JJ42" s="79">
        <f>JJ38+JJ41</f>
        <v>444511</v>
      </c>
      <c r="JK42" s="77">
        <f>JK38+JK41</f>
        <v>57750</v>
      </c>
      <c r="JL42" s="82">
        <f t="shared" si="138"/>
        <v>0.12991804477279528</v>
      </c>
      <c r="JM42" s="79">
        <f>JM38+JM41</f>
        <v>20018</v>
      </c>
      <c r="JN42" s="77">
        <f>JN38+JN41</f>
        <v>21000</v>
      </c>
      <c r="JO42" s="82">
        <f t="shared" si="139"/>
        <v>1.0490558497352382</v>
      </c>
      <c r="JP42" s="79">
        <f>JP38+JP41</f>
        <v>0</v>
      </c>
      <c r="JQ42" s="77">
        <f>JQ38+JQ41</f>
        <v>20000</v>
      </c>
      <c r="JR42" s="82">
        <v>0</v>
      </c>
      <c r="JS42" s="79">
        <f>JS38+JS41</f>
        <v>573175</v>
      </c>
      <c r="JT42" s="77">
        <f>JT38+JT41</f>
        <v>211463</v>
      </c>
      <c r="JU42" s="82">
        <f t="shared" si="142"/>
        <v>0.36893269943734464</v>
      </c>
      <c r="JV42" s="79">
        <f>JV38+JV41</f>
        <v>287474</v>
      </c>
      <c r="JW42" s="77">
        <f>JW38+JW41</f>
        <v>498770</v>
      </c>
      <c r="JX42" s="82">
        <f t="shared" si="104"/>
        <v>1.7350090790819344</v>
      </c>
      <c r="JY42" s="79">
        <f>JY38+JY41</f>
        <v>20310</v>
      </c>
      <c r="JZ42" s="77">
        <f>JZ38+JZ41</f>
        <v>17460</v>
      </c>
      <c r="KA42" s="82">
        <f t="shared" si="105"/>
        <v>0.85967503692762182</v>
      </c>
      <c r="KB42" s="79">
        <f>KB38+KB41</f>
        <v>251703</v>
      </c>
      <c r="KC42" s="77">
        <f>KC38+KC41</f>
        <v>535816</v>
      </c>
      <c r="KD42" s="82">
        <f t="shared" si="106"/>
        <v>2.128762867347628</v>
      </c>
      <c r="KE42" s="79">
        <f>KE38+KE41</f>
        <v>559487</v>
      </c>
      <c r="KF42" s="77">
        <f>KF38+KF41</f>
        <v>1052046</v>
      </c>
      <c r="KG42" s="82">
        <f t="shared" si="109"/>
        <v>1.8803761302764854</v>
      </c>
      <c r="KH42" s="79">
        <f>KH38+KH41</f>
        <v>263</v>
      </c>
      <c r="KI42" s="77">
        <f>KI38+KI41</f>
        <v>215</v>
      </c>
      <c r="KJ42" s="82">
        <f>+KI42/KH42</f>
        <v>0.81749049429657794</v>
      </c>
      <c r="KK42" s="79">
        <f>KK38+KK41</f>
        <v>227</v>
      </c>
      <c r="KL42" s="77">
        <f>KL38+KL41</f>
        <v>215</v>
      </c>
      <c r="KM42" s="82">
        <f>+KL42/KK42</f>
        <v>0.94713656387665202</v>
      </c>
      <c r="KN42" s="79">
        <f>KN38+KN41</f>
        <v>210</v>
      </c>
      <c r="KO42" s="77">
        <f>KO38+KO41</f>
        <v>215</v>
      </c>
      <c r="KP42" s="82">
        <f>+KO42/KN42</f>
        <v>1.0238095238095237</v>
      </c>
      <c r="KQ42" s="79">
        <f>KQ38+KQ41</f>
        <v>706</v>
      </c>
      <c r="KR42" s="77">
        <f>KR38+KR41</f>
        <v>215</v>
      </c>
      <c r="KS42" s="82">
        <f>+KR42/KQ42</f>
        <v>0.30453257790368271</v>
      </c>
      <c r="KT42" s="79">
        <f>KT38+KT41</f>
        <v>407</v>
      </c>
      <c r="KU42" s="77">
        <f>KU38+KU41</f>
        <v>215</v>
      </c>
      <c r="KV42" s="82">
        <f>+KU42/KT42</f>
        <v>0.52825552825552824</v>
      </c>
      <c r="KW42" s="79">
        <f>KW38+KW41</f>
        <v>209</v>
      </c>
      <c r="KX42" s="77">
        <f>KX38+KX41</f>
        <v>215</v>
      </c>
      <c r="KY42" s="82">
        <f>+KX42/KW42</f>
        <v>1.0287081339712918</v>
      </c>
      <c r="KZ42" s="79">
        <f>KZ38+KZ41</f>
        <v>605</v>
      </c>
      <c r="LA42" s="77">
        <f>LA38+LA41</f>
        <v>214</v>
      </c>
      <c r="LB42" s="82">
        <f>+LA42/KZ42</f>
        <v>0.35371900826446279</v>
      </c>
      <c r="LC42" s="79">
        <f>LC38+LC41</f>
        <v>2898</v>
      </c>
      <c r="LD42" s="77">
        <f>LD38+LD41</f>
        <v>214</v>
      </c>
      <c r="LE42" s="82">
        <f>+LD42/LC42</f>
        <v>7.3844030365769503E-2</v>
      </c>
      <c r="LF42" s="79">
        <f>LF38+LF41</f>
        <v>751</v>
      </c>
      <c r="LG42" s="77">
        <f>LG38+LG41</f>
        <v>214</v>
      </c>
      <c r="LH42" s="82">
        <f>+LG42/LF42</f>
        <v>0.28495339547270304</v>
      </c>
      <c r="LI42" s="79">
        <f>LI38+LI41</f>
        <v>6276</v>
      </c>
      <c r="LJ42" s="77">
        <f>LJ38+LJ41</f>
        <v>1932</v>
      </c>
      <c r="LK42" s="82">
        <f t="shared" si="98"/>
        <v>0.30783938814531547</v>
      </c>
      <c r="LL42" s="79">
        <f>LL38+LL41</f>
        <v>0</v>
      </c>
      <c r="LM42" s="77">
        <f>LM38+LM41</f>
        <v>0</v>
      </c>
      <c r="LN42" s="82">
        <v>0</v>
      </c>
      <c r="LO42" s="79">
        <f>LO38+LO41</f>
        <v>0</v>
      </c>
      <c r="LP42" s="77">
        <f>LP38+LP41</f>
        <v>0</v>
      </c>
      <c r="LQ42" s="82">
        <v>0</v>
      </c>
      <c r="LR42" s="79">
        <f>LR38+LR41</f>
        <v>0</v>
      </c>
      <c r="LS42" s="77">
        <f>LS38+LS41</f>
        <v>0</v>
      </c>
      <c r="LT42" s="82">
        <v>0</v>
      </c>
      <c r="LU42" s="79">
        <f>LU38+LU41</f>
        <v>1486225</v>
      </c>
      <c r="LV42" s="77">
        <f>LV38+LV41</f>
        <v>1610738</v>
      </c>
      <c r="LW42" s="82">
        <f t="shared" si="156"/>
        <v>1.0837780282258742</v>
      </c>
      <c r="LX42" s="79">
        <f>LX38+LX41</f>
        <v>7558418</v>
      </c>
      <c r="LY42" s="77">
        <f>LY38+LY41</f>
        <v>8932577</v>
      </c>
      <c r="LZ42" s="82">
        <f t="shared" si="63"/>
        <v>1.1818051078942711</v>
      </c>
      <c r="MA42" s="79">
        <f>MA38+MA41</f>
        <v>1000</v>
      </c>
      <c r="MB42" s="77">
        <f>MB38+MB41</f>
        <v>10000</v>
      </c>
      <c r="MC42" s="82">
        <f t="shared" si="169"/>
        <v>10</v>
      </c>
      <c r="MD42" s="79">
        <f>MD38+MD41</f>
        <v>345567</v>
      </c>
      <c r="ME42" s="77">
        <f>ME38+ME41</f>
        <v>531378</v>
      </c>
      <c r="MF42" s="82">
        <f t="shared" si="174"/>
        <v>1.5376989122225213</v>
      </c>
      <c r="MG42" s="79">
        <f>MG38+MG41</f>
        <v>50000</v>
      </c>
      <c r="MH42" s="77">
        <f>MH38+MH41</f>
        <v>40000</v>
      </c>
      <c r="MI42" s="82">
        <f t="shared" si="175"/>
        <v>0.8</v>
      </c>
      <c r="MJ42" s="79">
        <f>MJ38+MJ41</f>
        <v>395567</v>
      </c>
      <c r="MK42" s="77">
        <f>MK38+MK41</f>
        <v>571378</v>
      </c>
      <c r="ML42" s="82">
        <f t="shared" si="176"/>
        <v>1.4444531520576793</v>
      </c>
      <c r="MM42" s="79">
        <f>MM38+MM41</f>
        <v>1000</v>
      </c>
      <c r="MN42" s="77">
        <f>MN38+MN41</f>
        <v>0</v>
      </c>
      <c r="MO42" s="82">
        <f t="shared" si="177"/>
        <v>0</v>
      </c>
      <c r="MP42" s="79">
        <f>MP38+MP41</f>
        <v>17000</v>
      </c>
      <c r="MQ42" s="77">
        <f>MQ38+MQ41</f>
        <v>59000</v>
      </c>
      <c r="MR42" s="82">
        <f t="shared" si="178"/>
        <v>3.4705882352941178</v>
      </c>
      <c r="MS42" s="79">
        <f>MS38+MS41</f>
        <v>12200</v>
      </c>
      <c r="MT42" s="77">
        <f>MT38+MT41</f>
        <v>6000</v>
      </c>
      <c r="MU42" s="82">
        <f t="shared" si="179"/>
        <v>0.49180327868852458</v>
      </c>
      <c r="MV42" s="79">
        <f>MV38+MV41</f>
        <v>5000</v>
      </c>
      <c r="MW42" s="77">
        <f>MW38+MW41</f>
        <v>5650</v>
      </c>
      <c r="MX42" s="82">
        <f t="shared" si="180"/>
        <v>1.1299999999999999</v>
      </c>
      <c r="MY42" s="79">
        <f>MY38+MY41</f>
        <v>120000</v>
      </c>
      <c r="MZ42" s="77">
        <f>MZ38+MZ41</f>
        <v>95000</v>
      </c>
      <c r="NA42" s="82">
        <f t="shared" si="181"/>
        <v>0.79166666666666663</v>
      </c>
      <c r="NB42" s="79">
        <f>NB38+NB41</f>
        <v>16857</v>
      </c>
      <c r="NC42" s="77">
        <f>NC38+NC41</f>
        <v>17860</v>
      </c>
      <c r="ND42" s="82">
        <f t="shared" si="182"/>
        <v>1.0595005042415613</v>
      </c>
      <c r="NE42" s="79">
        <f>NE38+NE41</f>
        <v>172057</v>
      </c>
      <c r="NF42" s="77">
        <f>NF38+NF41</f>
        <v>183510</v>
      </c>
      <c r="NG42" s="82">
        <f t="shared" si="183"/>
        <v>1.066565149921247</v>
      </c>
      <c r="NH42" s="79">
        <f>NH38+NH41</f>
        <v>2876027</v>
      </c>
      <c r="NI42" s="77">
        <f>NI38+NI41</f>
        <v>4000000</v>
      </c>
      <c r="NJ42" s="82">
        <f t="shared" si="184"/>
        <v>1.3908075271894178</v>
      </c>
      <c r="NK42" s="79">
        <f>NK38+NK41</f>
        <v>1006541</v>
      </c>
      <c r="NL42" s="77">
        <f>NL38+NL41</f>
        <v>192776</v>
      </c>
      <c r="NM42" s="82">
        <f t="shared" si="185"/>
        <v>0.19152324644500324</v>
      </c>
      <c r="NN42" s="79">
        <f>NN38+NN41</f>
        <v>0</v>
      </c>
      <c r="NO42" s="77">
        <f>NO38+NO41</f>
        <v>0</v>
      </c>
      <c r="NP42" s="82">
        <v>0</v>
      </c>
      <c r="NQ42" s="79">
        <f>NQ38+NQ41</f>
        <v>4451192</v>
      </c>
      <c r="NR42" s="77">
        <f>NR38+NR41</f>
        <v>4957664</v>
      </c>
      <c r="NS42" s="82">
        <f t="shared" si="172"/>
        <v>1.1137834539601976</v>
      </c>
      <c r="NT42" s="79">
        <f>NT38+NT41</f>
        <v>0</v>
      </c>
      <c r="NU42" s="77">
        <f>NU38+NU41</f>
        <v>0</v>
      </c>
      <c r="NV42" s="82">
        <v>0</v>
      </c>
      <c r="NW42" s="79">
        <f>NW38+NW41</f>
        <v>0</v>
      </c>
      <c r="NX42" s="77">
        <f>NX38+NX41</f>
        <v>0</v>
      </c>
      <c r="NY42" s="82">
        <v>0</v>
      </c>
      <c r="NZ42" s="79">
        <f>NZ38+NZ41</f>
        <v>0</v>
      </c>
      <c r="OA42" s="77">
        <f>OA38+OA41</f>
        <v>0</v>
      </c>
      <c r="OB42" s="82">
        <v>0</v>
      </c>
      <c r="OC42" s="79">
        <f>OC38+OC41</f>
        <v>0</v>
      </c>
      <c r="OD42" s="77">
        <f>OD38+OD41</f>
        <v>0</v>
      </c>
      <c r="OE42" s="82">
        <v>0</v>
      </c>
      <c r="OF42" s="79">
        <f>OF38+OF41</f>
        <v>0</v>
      </c>
      <c r="OG42" s="77">
        <f>OG38+OG41</f>
        <v>0</v>
      </c>
      <c r="OH42" s="82">
        <v>0</v>
      </c>
      <c r="OI42" s="79">
        <f>OI38+OI41</f>
        <v>0</v>
      </c>
      <c r="OJ42" s="77">
        <f>OJ38+OJ41</f>
        <v>0</v>
      </c>
      <c r="OK42" s="82">
        <v>0</v>
      </c>
      <c r="OL42" s="79">
        <f>OL38+OL41</f>
        <v>0</v>
      </c>
      <c r="OM42" s="77">
        <f>OM38+OM41</f>
        <v>0</v>
      </c>
      <c r="ON42" s="82">
        <v>0</v>
      </c>
      <c r="OO42" s="79">
        <f>OO38+OO41</f>
        <v>0</v>
      </c>
      <c r="OP42" s="77">
        <f>OP38+OP41</f>
        <v>0</v>
      </c>
      <c r="OQ42" s="82">
        <v>0</v>
      </c>
      <c r="OR42" s="79">
        <f>OR38+OR41</f>
        <v>0</v>
      </c>
      <c r="OS42" s="77">
        <f>OS38+OS41</f>
        <v>0</v>
      </c>
      <c r="OT42" s="82">
        <v>0</v>
      </c>
      <c r="OU42" s="79">
        <f>OU38+OU41</f>
        <v>0</v>
      </c>
      <c r="OV42" s="77">
        <f>OV38+OV41</f>
        <v>0</v>
      </c>
      <c r="OW42" s="82">
        <v>0</v>
      </c>
      <c r="OX42" s="79">
        <f>OX38+OX41</f>
        <v>0</v>
      </c>
      <c r="OY42" s="77">
        <f>OY38+OY41</f>
        <v>0</v>
      </c>
      <c r="OZ42" s="82">
        <v>0</v>
      </c>
      <c r="PA42" s="79">
        <f>PA38+PA41</f>
        <v>850520</v>
      </c>
      <c r="PB42" s="77">
        <f>PB38+PB41</f>
        <v>320291</v>
      </c>
      <c r="PC42" s="82">
        <f t="shared" si="99"/>
        <v>0.37658256125664302</v>
      </c>
      <c r="PD42" s="79">
        <f>PD38+PD41</f>
        <v>0</v>
      </c>
      <c r="PE42" s="77">
        <f>PE38+PE41</f>
        <v>0</v>
      </c>
      <c r="PF42" s="82">
        <v>0</v>
      </c>
      <c r="PG42" s="79">
        <f>PG38+PG41</f>
        <v>11921</v>
      </c>
      <c r="PH42" s="77">
        <f>PH38+PH41</f>
        <v>2020</v>
      </c>
      <c r="PI42" s="82">
        <f t="shared" si="30"/>
        <v>0.16944887173894807</v>
      </c>
      <c r="PJ42" s="79">
        <f>PJ38+PJ41</f>
        <v>0</v>
      </c>
      <c r="PK42" s="77">
        <f>PK38+PK41</f>
        <v>14810</v>
      </c>
      <c r="PL42" s="82">
        <v>0</v>
      </c>
      <c r="PM42" s="79">
        <f>PM38+PM41</f>
        <v>0</v>
      </c>
      <c r="PN42" s="77">
        <f>PN38+PN41</f>
        <v>10740</v>
      </c>
      <c r="PO42" s="82">
        <v>0</v>
      </c>
      <c r="PP42" s="79">
        <f>PP38+PP41</f>
        <v>0</v>
      </c>
      <c r="PQ42" s="77">
        <f>PQ38+PQ41</f>
        <v>25000</v>
      </c>
      <c r="PR42" s="82">
        <v>0</v>
      </c>
      <c r="PS42" s="79">
        <f>PS38+PS41</f>
        <v>0</v>
      </c>
      <c r="PT42" s="77">
        <f>PT38+PT41</f>
        <v>166667</v>
      </c>
      <c r="PU42" s="82">
        <v>0</v>
      </c>
      <c r="PV42" s="79">
        <f t="shared" si="64"/>
        <v>862441</v>
      </c>
      <c r="PW42" s="77">
        <f>PW38+PW41</f>
        <v>539528</v>
      </c>
      <c r="PX42" s="82">
        <f t="shared" si="31"/>
        <v>0.62558250361473999</v>
      </c>
      <c r="PY42" s="79">
        <f>PY38+PY41</f>
        <v>450</v>
      </c>
      <c r="PZ42" s="77">
        <f>PZ38+PZ41</f>
        <v>0</v>
      </c>
      <c r="QA42" s="82">
        <f t="shared" si="32"/>
        <v>0</v>
      </c>
      <c r="QB42" s="79">
        <f>QB38+QB41</f>
        <v>400</v>
      </c>
      <c r="QC42" s="77">
        <f>QC38+QC41</f>
        <v>0</v>
      </c>
      <c r="QD42" s="82">
        <f t="shared" si="100"/>
        <v>0</v>
      </c>
      <c r="QE42" s="79">
        <f>QE38+QE41</f>
        <v>0</v>
      </c>
      <c r="QF42" s="77">
        <f>QF38+QF41</f>
        <v>482</v>
      </c>
      <c r="QG42" s="82">
        <v>0</v>
      </c>
      <c r="QH42" s="79">
        <f>QH38+QH41</f>
        <v>0</v>
      </c>
      <c r="QI42" s="77">
        <f>QI38+QI41</f>
        <v>572</v>
      </c>
      <c r="QJ42" s="82">
        <v>0</v>
      </c>
      <c r="QK42" s="79">
        <f>QK38+QK41</f>
        <v>0</v>
      </c>
      <c r="QL42" s="77">
        <f>QL38+QL41</f>
        <v>0</v>
      </c>
      <c r="QM42" s="82">
        <v>0</v>
      </c>
      <c r="QN42" s="79">
        <f>QN38+QN41</f>
        <v>0</v>
      </c>
      <c r="QO42" s="77">
        <f>QO38+QO41</f>
        <v>500</v>
      </c>
      <c r="QP42" s="82">
        <v>0</v>
      </c>
      <c r="QQ42" s="79">
        <f>QQ38+QQ41</f>
        <v>0</v>
      </c>
      <c r="QR42" s="77">
        <f>QR38+QR41</f>
        <v>0</v>
      </c>
      <c r="QS42" s="82">
        <v>0</v>
      </c>
      <c r="QT42" s="79">
        <f>QT38+QT41</f>
        <v>0</v>
      </c>
      <c r="QU42" s="77">
        <f>QU38+QU41</f>
        <v>0</v>
      </c>
      <c r="QV42" s="82">
        <v>0</v>
      </c>
      <c r="QW42" s="79">
        <f t="shared" si="101"/>
        <v>850</v>
      </c>
      <c r="QX42" s="77">
        <f>QX38+QX41</f>
        <v>1554</v>
      </c>
      <c r="QY42" s="82">
        <f t="shared" si="33"/>
        <v>1.828235294117647</v>
      </c>
      <c r="QZ42" s="79">
        <f t="shared" si="66"/>
        <v>867781</v>
      </c>
      <c r="RA42" s="77">
        <f>RA38+RA41</f>
        <v>541082</v>
      </c>
      <c r="RB42" s="82">
        <f t="shared" si="34"/>
        <v>0.62352367705676892</v>
      </c>
      <c r="RC42" s="79">
        <f>RC38+RC41</f>
        <v>5013</v>
      </c>
      <c r="RD42" s="77"/>
      <c r="RE42" s="82"/>
      <c r="RF42" s="79">
        <f>RF38+RF41</f>
        <v>60511</v>
      </c>
      <c r="RG42" s="77">
        <f>RG38+RG41</f>
        <v>0</v>
      </c>
      <c r="RH42" s="82">
        <f t="shared" si="110"/>
        <v>0</v>
      </c>
      <c r="RI42" s="79">
        <f>RI38+RI41</f>
        <v>147641</v>
      </c>
      <c r="RJ42" s="77">
        <f>RJ38+RJ41</f>
        <v>0</v>
      </c>
      <c r="RK42" s="82">
        <f t="shared" si="135"/>
        <v>0</v>
      </c>
      <c r="RL42" s="79">
        <f>RL38+RL41</f>
        <v>4490</v>
      </c>
      <c r="RM42" s="77">
        <f>RM38+RM41</f>
        <v>0</v>
      </c>
      <c r="RN42" s="82">
        <f t="shared" si="103"/>
        <v>0</v>
      </c>
      <c r="RO42" s="81">
        <f>+RF42+RI42+RL42+RC42</f>
        <v>217655</v>
      </c>
      <c r="RP42" s="77">
        <f>+RG42+RJ42+RM42</f>
        <v>0</v>
      </c>
      <c r="RQ42" s="82">
        <f t="shared" si="36"/>
        <v>0</v>
      </c>
      <c r="RR42" s="79">
        <f t="shared" si="68"/>
        <v>15817941</v>
      </c>
      <c r="RS42" s="77">
        <f t="shared" si="162"/>
        <v>17449837</v>
      </c>
      <c r="RT42" s="82">
        <f t="shared" si="37"/>
        <v>1.1031674097153352</v>
      </c>
      <c r="RU42" s="79">
        <f>RU38+RU41</f>
        <v>-3265793</v>
      </c>
      <c r="RV42" s="77">
        <f>RV38+RV41</f>
        <v>-4975161</v>
      </c>
      <c r="RW42" s="82">
        <v>0</v>
      </c>
      <c r="RX42" s="79">
        <f>RR42+RU42+RC42</f>
        <v>12557161</v>
      </c>
      <c r="RY42" s="77">
        <f t="shared" si="187"/>
        <v>12474676</v>
      </c>
      <c r="RZ42" s="82">
        <f t="shared" si="39"/>
        <v>0.99343123815964451</v>
      </c>
      <c r="SA42" s="79">
        <f>BW42+RX42+CL42</f>
        <v>18563346</v>
      </c>
      <c r="SB42" s="77">
        <f>BX42+RY42+CM42</f>
        <v>18163810.050000001</v>
      </c>
      <c r="SC42" s="82">
        <f t="shared" si="69"/>
        <v>0.97847715869757534</v>
      </c>
    </row>
    <row r="43" spans="1:498" s="90" customFormat="1" ht="17.25" thickTop="1" thickBot="1">
      <c r="A43" s="267" t="s">
        <v>13</v>
      </c>
      <c r="B43" s="268"/>
      <c r="C43" s="86">
        <v>0</v>
      </c>
      <c r="D43" s="84">
        <v>0</v>
      </c>
      <c r="E43" s="194">
        <v>0</v>
      </c>
      <c r="F43" s="86"/>
      <c r="G43" s="84"/>
      <c r="H43" s="85"/>
      <c r="I43" s="86"/>
      <c r="J43" s="84"/>
      <c r="K43" s="87"/>
      <c r="L43" s="86"/>
      <c r="M43" s="84"/>
      <c r="N43" s="88"/>
      <c r="O43" s="86"/>
      <c r="P43" s="84"/>
      <c r="Q43" s="88"/>
      <c r="R43" s="86"/>
      <c r="S43" s="84"/>
      <c r="T43" s="88"/>
      <c r="U43" s="86"/>
      <c r="V43" s="84"/>
      <c r="W43" s="88"/>
      <c r="X43" s="86"/>
      <c r="Y43" s="84"/>
      <c r="Z43" s="88"/>
      <c r="AA43" s="86"/>
      <c r="AB43" s="84"/>
      <c r="AC43" s="88"/>
      <c r="AD43" s="86"/>
      <c r="AE43" s="84"/>
      <c r="AF43" s="88"/>
      <c r="AG43" s="86"/>
      <c r="AH43" s="84"/>
      <c r="AI43" s="88"/>
      <c r="AJ43" s="86"/>
      <c r="AK43" s="84"/>
      <c r="AL43" s="88"/>
      <c r="AM43" s="86"/>
      <c r="AN43" s="84"/>
      <c r="AO43" s="88"/>
      <c r="AP43" s="86"/>
      <c r="AQ43" s="84"/>
      <c r="AR43" s="88"/>
      <c r="AS43" s="86"/>
      <c r="AT43" s="84"/>
      <c r="AU43" s="88"/>
      <c r="AV43" s="86"/>
      <c r="AW43" s="84"/>
      <c r="AX43" s="88"/>
      <c r="AY43" s="86"/>
      <c r="AZ43" s="84"/>
      <c r="BA43" s="88"/>
      <c r="BB43" s="86"/>
      <c r="BC43" s="84"/>
      <c r="BD43" s="88"/>
      <c r="BE43" s="86"/>
      <c r="BF43" s="84"/>
      <c r="BG43" s="88"/>
      <c r="BH43" s="86"/>
      <c r="BI43" s="84"/>
      <c r="BJ43" s="88"/>
      <c r="BK43" s="86"/>
      <c r="BL43" s="84"/>
      <c r="BM43" s="88"/>
      <c r="BN43" s="86"/>
      <c r="BO43" s="84"/>
      <c r="BP43" s="88"/>
      <c r="BQ43" s="86"/>
      <c r="BR43" s="84"/>
      <c r="BS43" s="88"/>
      <c r="BT43" s="86"/>
      <c r="BU43" s="84"/>
      <c r="BV43" s="87"/>
      <c r="BW43" s="86"/>
      <c r="BX43" s="84"/>
      <c r="BY43" s="87"/>
      <c r="BZ43" s="86"/>
      <c r="CA43" s="84"/>
      <c r="CB43" s="87"/>
      <c r="CC43" s="86"/>
      <c r="CD43" s="84"/>
      <c r="CE43" s="87"/>
      <c r="CF43" s="86"/>
      <c r="CG43" s="84"/>
      <c r="CH43" s="87"/>
      <c r="CI43" s="86"/>
      <c r="CJ43" s="84"/>
      <c r="CK43" s="87"/>
      <c r="CL43" s="86"/>
      <c r="CM43" s="84"/>
      <c r="CN43" s="87"/>
      <c r="CO43" s="86"/>
      <c r="CP43" s="84"/>
      <c r="CQ43" s="87"/>
      <c r="CR43" s="86"/>
      <c r="CS43" s="84"/>
      <c r="CT43" s="87"/>
      <c r="CU43" s="86"/>
      <c r="CV43" s="84"/>
      <c r="CW43" s="87"/>
      <c r="CX43" s="86"/>
      <c r="CY43" s="84"/>
      <c r="CZ43" s="87"/>
      <c r="DA43" s="86"/>
      <c r="DB43" s="84"/>
      <c r="DC43" s="87"/>
      <c r="DD43" s="86"/>
      <c r="DE43" s="84"/>
      <c r="DF43" s="87"/>
      <c r="DG43" s="86"/>
      <c r="DH43" s="84"/>
      <c r="DI43" s="87"/>
      <c r="DJ43" s="86"/>
      <c r="DK43" s="84"/>
      <c r="DL43" s="87"/>
      <c r="DM43" s="86"/>
      <c r="DN43" s="84"/>
      <c r="DO43" s="87"/>
      <c r="DP43" s="86"/>
      <c r="DQ43" s="84"/>
      <c r="DR43" s="87"/>
      <c r="DS43" s="86"/>
      <c r="DT43" s="84"/>
      <c r="DU43" s="87"/>
      <c r="DV43" s="86"/>
      <c r="DW43" s="84"/>
      <c r="DX43" s="87"/>
      <c r="DY43" s="86"/>
      <c r="DZ43" s="84"/>
      <c r="EA43" s="87"/>
      <c r="EB43" s="86"/>
      <c r="EC43" s="84"/>
      <c r="ED43" s="87"/>
      <c r="EE43" s="86"/>
      <c r="EF43" s="84"/>
      <c r="EG43" s="87"/>
      <c r="EH43" s="86"/>
      <c r="EI43" s="84"/>
      <c r="EJ43" s="87"/>
      <c r="EK43" s="86"/>
      <c r="EL43" s="84"/>
      <c r="EM43" s="87"/>
      <c r="EN43" s="86"/>
      <c r="EO43" s="84"/>
      <c r="EP43" s="87"/>
      <c r="EQ43" s="86"/>
      <c r="ER43" s="84"/>
      <c r="ES43" s="87"/>
      <c r="ET43" s="86"/>
      <c r="EU43" s="84"/>
      <c r="EV43" s="87"/>
      <c r="EW43" s="86"/>
      <c r="EX43" s="84"/>
      <c r="EY43" s="87"/>
      <c r="EZ43" s="86"/>
      <c r="FA43" s="84"/>
      <c r="FB43" s="87"/>
      <c r="FC43" s="86"/>
      <c r="FD43" s="84"/>
      <c r="FE43" s="87"/>
      <c r="FF43" s="86"/>
      <c r="FG43" s="84"/>
      <c r="FH43" s="87"/>
      <c r="FI43" s="86"/>
      <c r="FJ43" s="84"/>
      <c r="FK43" s="87"/>
      <c r="FL43" s="86"/>
      <c r="FM43" s="84"/>
      <c r="FN43" s="87"/>
      <c r="FO43" s="86"/>
      <c r="FP43" s="84"/>
      <c r="FQ43" s="87"/>
      <c r="FR43" s="86"/>
      <c r="FS43" s="84"/>
      <c r="FT43" s="87"/>
      <c r="FU43" s="86"/>
      <c r="FV43" s="84"/>
      <c r="FW43" s="87"/>
      <c r="FX43" s="86"/>
      <c r="FY43" s="84"/>
      <c r="FZ43" s="87"/>
      <c r="GA43" s="86"/>
      <c r="GB43" s="84"/>
      <c r="GC43" s="87"/>
      <c r="GD43" s="86"/>
      <c r="GE43" s="84"/>
      <c r="GF43" s="87"/>
      <c r="GG43" s="86"/>
      <c r="GH43" s="84"/>
      <c r="GI43" s="87"/>
      <c r="GJ43" s="86"/>
      <c r="GK43" s="84"/>
      <c r="GL43" s="87"/>
      <c r="GM43" s="86"/>
      <c r="GN43" s="84"/>
      <c r="GO43" s="87"/>
      <c r="GP43" s="86"/>
      <c r="GQ43" s="84"/>
      <c r="GR43" s="87"/>
      <c r="GS43" s="86"/>
      <c r="GT43" s="84"/>
      <c r="GU43" s="87"/>
      <c r="GV43" s="86"/>
      <c r="GW43" s="84"/>
      <c r="GX43" s="87"/>
      <c r="GY43" s="86"/>
      <c r="GZ43" s="84"/>
      <c r="HA43" s="87"/>
      <c r="HB43" s="86"/>
      <c r="HC43" s="84"/>
      <c r="HD43" s="87"/>
      <c r="HE43" s="89"/>
      <c r="HF43" s="84"/>
      <c r="HG43" s="87"/>
      <c r="HH43" s="86"/>
      <c r="HI43" s="84"/>
      <c r="HJ43" s="87"/>
      <c r="HK43" s="86"/>
      <c r="HL43" s="84"/>
      <c r="HM43" s="87"/>
      <c r="HN43" s="86"/>
      <c r="HO43" s="84"/>
      <c r="HP43" s="87"/>
      <c r="HQ43" s="86"/>
      <c r="HR43" s="84"/>
      <c r="HS43" s="87"/>
      <c r="HT43" s="86"/>
      <c r="HU43" s="84"/>
      <c r="HV43" s="87"/>
      <c r="HW43" s="86"/>
      <c r="HX43" s="84"/>
      <c r="HY43" s="87"/>
      <c r="HZ43" s="86"/>
      <c r="IA43" s="84"/>
      <c r="IB43" s="87"/>
      <c r="IC43" s="86"/>
      <c r="ID43" s="84"/>
      <c r="IE43" s="87"/>
      <c r="IF43" s="86"/>
      <c r="IG43" s="84"/>
      <c r="IH43" s="87"/>
      <c r="II43" s="86"/>
      <c r="IJ43" s="84"/>
      <c r="IK43" s="87"/>
      <c r="IL43" s="86"/>
      <c r="IM43" s="84"/>
      <c r="IN43" s="87"/>
      <c r="IO43" s="86"/>
      <c r="IP43" s="84"/>
      <c r="IQ43" s="87"/>
      <c r="IR43" s="86"/>
      <c r="IS43" s="84"/>
      <c r="IT43" s="87"/>
      <c r="IU43" s="86"/>
      <c r="IV43" s="84"/>
      <c r="IW43" s="87"/>
      <c r="IX43" s="86"/>
      <c r="IY43" s="84"/>
      <c r="IZ43" s="87"/>
      <c r="JA43" s="86"/>
      <c r="JB43" s="84"/>
      <c r="JC43" s="87"/>
      <c r="JD43" s="86"/>
      <c r="JE43" s="84"/>
      <c r="JF43" s="87"/>
      <c r="JG43" s="86"/>
      <c r="JH43" s="84"/>
      <c r="JI43" s="87"/>
      <c r="JJ43" s="86"/>
      <c r="JK43" s="84"/>
      <c r="JL43" s="87"/>
      <c r="JM43" s="86"/>
      <c r="JN43" s="84"/>
      <c r="JO43" s="87"/>
      <c r="JP43" s="86"/>
      <c r="JQ43" s="84"/>
      <c r="JR43" s="87"/>
      <c r="JS43" s="86"/>
      <c r="JT43" s="84"/>
      <c r="JU43" s="87"/>
      <c r="JV43" s="86"/>
      <c r="JW43" s="84"/>
      <c r="JX43" s="87"/>
      <c r="JY43" s="86"/>
      <c r="JZ43" s="84"/>
      <c r="KA43" s="87"/>
      <c r="KB43" s="86"/>
      <c r="KC43" s="84"/>
      <c r="KD43" s="87"/>
      <c r="KE43" s="86"/>
      <c r="KF43" s="84"/>
      <c r="KG43" s="87"/>
      <c r="KH43" s="86"/>
      <c r="KI43" s="84"/>
      <c r="KJ43" s="87"/>
      <c r="KK43" s="86"/>
      <c r="KL43" s="84"/>
      <c r="KM43" s="87"/>
      <c r="KN43" s="86"/>
      <c r="KO43" s="84"/>
      <c r="KP43" s="87"/>
      <c r="KQ43" s="86"/>
      <c r="KR43" s="84"/>
      <c r="KS43" s="87"/>
      <c r="KT43" s="86"/>
      <c r="KU43" s="84"/>
      <c r="KV43" s="87"/>
      <c r="KW43" s="86"/>
      <c r="KX43" s="84"/>
      <c r="KY43" s="87"/>
      <c r="KZ43" s="86"/>
      <c r="LA43" s="84"/>
      <c r="LB43" s="87"/>
      <c r="LC43" s="86"/>
      <c r="LD43" s="84"/>
      <c r="LE43" s="87"/>
      <c r="LF43" s="86"/>
      <c r="LG43" s="84"/>
      <c r="LH43" s="87"/>
      <c r="LI43" s="86"/>
      <c r="LJ43" s="84"/>
      <c r="LK43" s="87"/>
      <c r="LL43" s="86"/>
      <c r="LM43" s="84"/>
      <c r="LN43" s="87"/>
      <c r="LO43" s="86"/>
      <c r="LP43" s="84"/>
      <c r="LQ43" s="87"/>
      <c r="LR43" s="86"/>
      <c r="LS43" s="84"/>
      <c r="LT43" s="87"/>
      <c r="LU43" s="86"/>
      <c r="LV43" s="84"/>
      <c r="LW43" s="87"/>
      <c r="LX43" s="86"/>
      <c r="LY43" s="84"/>
      <c r="LZ43" s="87"/>
      <c r="MA43" s="86"/>
      <c r="MB43" s="84"/>
      <c r="MC43" s="87"/>
      <c r="MD43" s="86"/>
      <c r="ME43" s="84"/>
      <c r="MF43" s="87"/>
      <c r="MG43" s="86"/>
      <c r="MH43" s="84"/>
      <c r="MI43" s="87"/>
      <c r="MJ43" s="86"/>
      <c r="MK43" s="84"/>
      <c r="ML43" s="87"/>
      <c r="MM43" s="86"/>
      <c r="MN43" s="84"/>
      <c r="MO43" s="87"/>
      <c r="MP43" s="86"/>
      <c r="MQ43" s="84"/>
      <c r="MR43" s="87"/>
      <c r="MS43" s="86"/>
      <c r="MT43" s="84"/>
      <c r="MU43" s="87"/>
      <c r="MV43" s="86"/>
      <c r="MW43" s="84"/>
      <c r="MX43" s="87"/>
      <c r="MY43" s="86"/>
      <c r="MZ43" s="84"/>
      <c r="NA43" s="87"/>
      <c r="NB43" s="86"/>
      <c r="NC43" s="84"/>
      <c r="ND43" s="87"/>
      <c r="NE43" s="86"/>
      <c r="NF43" s="84"/>
      <c r="NG43" s="87"/>
      <c r="NH43" s="86"/>
      <c r="NI43" s="84"/>
      <c r="NJ43" s="87"/>
      <c r="NK43" s="86"/>
      <c r="NL43" s="84"/>
      <c r="NM43" s="87"/>
      <c r="NN43" s="86"/>
      <c r="NO43" s="84"/>
      <c r="NP43" s="87"/>
      <c r="NQ43" s="86"/>
      <c r="NR43" s="84"/>
      <c r="NS43" s="87"/>
      <c r="NT43" s="86"/>
      <c r="NU43" s="84"/>
      <c r="NV43" s="87"/>
      <c r="NW43" s="86"/>
      <c r="NX43" s="84"/>
      <c r="NY43" s="87"/>
      <c r="NZ43" s="86"/>
      <c r="OA43" s="84"/>
      <c r="OB43" s="87"/>
      <c r="OC43" s="86"/>
      <c r="OD43" s="84"/>
      <c r="OE43" s="87"/>
      <c r="OF43" s="86"/>
      <c r="OG43" s="84"/>
      <c r="OH43" s="87"/>
      <c r="OI43" s="86"/>
      <c r="OJ43" s="84"/>
      <c r="OK43" s="87"/>
      <c r="OL43" s="86"/>
      <c r="OM43" s="84"/>
      <c r="ON43" s="87"/>
      <c r="OO43" s="86"/>
      <c r="OP43" s="84"/>
      <c r="OQ43" s="87"/>
      <c r="OR43" s="86"/>
      <c r="OS43" s="84"/>
      <c r="OT43" s="87"/>
      <c r="OU43" s="86"/>
      <c r="OV43" s="84"/>
      <c r="OW43" s="87"/>
      <c r="OX43" s="86"/>
      <c r="OY43" s="84"/>
      <c r="OZ43" s="87"/>
      <c r="PA43" s="86"/>
      <c r="PB43" s="84"/>
      <c r="PC43" s="87"/>
      <c r="PD43" s="86"/>
      <c r="PE43" s="84"/>
      <c r="PF43" s="87"/>
      <c r="PG43" s="86"/>
      <c r="PH43" s="84"/>
      <c r="PI43" s="87"/>
      <c r="PJ43" s="86"/>
      <c r="PK43" s="84"/>
      <c r="PL43" s="87"/>
      <c r="PM43" s="86"/>
      <c r="PN43" s="84"/>
      <c r="PO43" s="87"/>
      <c r="PP43" s="86"/>
      <c r="PQ43" s="84"/>
      <c r="PR43" s="87"/>
      <c r="PS43" s="86"/>
      <c r="PT43" s="84"/>
      <c r="PU43" s="87"/>
      <c r="PV43" s="86"/>
      <c r="PW43" s="84"/>
      <c r="PX43" s="87"/>
      <c r="PY43" s="86"/>
      <c r="PZ43" s="84"/>
      <c r="QA43" s="87"/>
      <c r="QB43" s="86"/>
      <c r="QC43" s="84"/>
      <c r="QD43" s="87"/>
      <c r="QE43" s="86"/>
      <c r="QF43" s="84"/>
      <c r="QG43" s="87"/>
      <c r="QH43" s="86"/>
      <c r="QI43" s="84"/>
      <c r="QJ43" s="87"/>
      <c r="QK43" s="86"/>
      <c r="QL43" s="84"/>
      <c r="QM43" s="87"/>
      <c r="QN43" s="86"/>
      <c r="QO43" s="84"/>
      <c r="QP43" s="87"/>
      <c r="QQ43" s="86"/>
      <c r="QR43" s="84"/>
      <c r="QS43" s="87"/>
      <c r="QT43" s="86"/>
      <c r="QU43" s="84"/>
      <c r="QV43" s="87"/>
      <c r="QW43" s="86"/>
      <c r="QX43" s="84"/>
      <c r="QY43" s="87"/>
      <c r="QZ43" s="86"/>
      <c r="RA43" s="84"/>
      <c r="RB43" s="87"/>
      <c r="RC43" s="86"/>
      <c r="RD43" s="84"/>
      <c r="RE43" s="87"/>
      <c r="RF43" s="86"/>
      <c r="RG43" s="84"/>
      <c r="RH43" s="87"/>
      <c r="RI43" s="86"/>
      <c r="RJ43" s="84"/>
      <c r="RK43" s="87"/>
      <c r="RL43" s="86"/>
      <c r="RM43" s="84"/>
      <c r="RN43" s="87"/>
      <c r="RO43" s="89"/>
      <c r="RP43" s="84"/>
      <c r="RQ43" s="87"/>
      <c r="RR43" s="86">
        <f t="shared" si="68"/>
        <v>0</v>
      </c>
      <c r="RS43" s="84">
        <f t="shared" si="162"/>
        <v>0</v>
      </c>
      <c r="RT43" s="87"/>
      <c r="RU43" s="86"/>
      <c r="RV43" s="84"/>
      <c r="RW43" s="87"/>
      <c r="RX43" s="86"/>
      <c r="RY43" s="84"/>
      <c r="RZ43" s="87"/>
      <c r="SA43" s="86"/>
      <c r="SB43" s="84"/>
      <c r="SC43" s="87"/>
    </row>
    <row r="44" spans="1:498" s="13" customFormat="1" ht="15.75">
      <c r="A44" s="10">
        <v>32</v>
      </c>
      <c r="B44" s="163" t="s">
        <v>23</v>
      </c>
      <c r="C44" s="47">
        <v>0</v>
      </c>
      <c r="D44" s="11">
        <v>0</v>
      </c>
      <c r="E44" s="186"/>
      <c r="F44" s="47">
        <v>0</v>
      </c>
      <c r="G44" s="11">
        <v>0</v>
      </c>
      <c r="H44" s="45"/>
      <c r="I44" s="47"/>
      <c r="J44" s="11"/>
      <c r="K44" s="48"/>
      <c r="L44" s="47"/>
      <c r="M44" s="11"/>
      <c r="N44" s="210"/>
      <c r="O44" s="47"/>
      <c r="P44" s="11"/>
      <c r="Q44" s="210"/>
      <c r="R44" s="47"/>
      <c r="S44" s="11"/>
      <c r="T44" s="210"/>
      <c r="U44" s="47"/>
      <c r="V44" s="11"/>
      <c r="W44" s="210"/>
      <c r="X44" s="47"/>
      <c r="Y44" s="11"/>
      <c r="Z44" s="210"/>
      <c r="AA44" s="47"/>
      <c r="AB44" s="11"/>
      <c r="AC44" s="210"/>
      <c r="AD44" s="47"/>
      <c r="AE44" s="11"/>
      <c r="AF44" s="210"/>
      <c r="AG44" s="47"/>
      <c r="AH44" s="11"/>
      <c r="AI44" s="210"/>
      <c r="AJ44" s="47"/>
      <c r="AK44" s="11"/>
      <c r="AL44" s="210"/>
      <c r="AM44" s="47"/>
      <c r="AN44" s="11"/>
      <c r="AO44" s="210"/>
      <c r="AP44" s="47"/>
      <c r="AQ44" s="11"/>
      <c r="AR44" s="210"/>
      <c r="AS44" s="47"/>
      <c r="AT44" s="11"/>
      <c r="AU44" s="210"/>
      <c r="AV44" s="47"/>
      <c r="AW44" s="11"/>
      <c r="AX44" s="210"/>
      <c r="AY44" s="47"/>
      <c r="AZ44" s="11"/>
      <c r="BA44" s="210"/>
      <c r="BB44" s="47"/>
      <c r="BC44" s="11"/>
      <c r="BD44" s="210"/>
      <c r="BE44" s="47"/>
      <c r="BF44" s="11"/>
      <c r="BG44" s="210"/>
      <c r="BH44" s="47"/>
      <c r="BI44" s="11"/>
      <c r="BJ44" s="210"/>
      <c r="BK44" s="47"/>
      <c r="BL44" s="11"/>
      <c r="BM44" s="210"/>
      <c r="BN44" s="47"/>
      <c r="BO44" s="11"/>
      <c r="BP44" s="210"/>
      <c r="BQ44" s="47"/>
      <c r="BR44" s="11"/>
      <c r="BS44" s="210"/>
      <c r="BT44" s="47"/>
      <c r="BU44" s="11"/>
      <c r="BV44" s="48"/>
      <c r="BW44" s="181"/>
      <c r="BX44" s="12"/>
      <c r="BY44" s="48"/>
      <c r="BZ44" s="47">
        <v>81920</v>
      </c>
      <c r="CA44" s="11">
        <f>10000+110000+5000+1000+5000+10000</f>
        <v>141000</v>
      </c>
      <c r="CB44" s="48">
        <f>SUM(CA44/BZ44)</f>
        <v>1.72119140625</v>
      </c>
      <c r="CC44" s="47"/>
      <c r="CD44" s="11"/>
      <c r="CE44" s="48"/>
      <c r="CF44" s="47"/>
      <c r="CG44" s="11"/>
      <c r="CH44" s="48"/>
      <c r="CI44" s="47"/>
      <c r="CJ44" s="11"/>
      <c r="CK44" s="48"/>
      <c r="CL44" s="181">
        <f t="shared" ref="CL44:CL45" si="192">+BZ44+CC44+CF44+CI44</f>
        <v>81920</v>
      </c>
      <c r="CM44" s="12">
        <f t="shared" ref="CM44:CM45" si="193">+CA44+CD44+CG44+CJ44</f>
        <v>141000</v>
      </c>
      <c r="CN44" s="48">
        <f>SUM(CM44/CL44)</f>
        <v>1.72119140625</v>
      </c>
      <c r="CO44" s="47"/>
      <c r="CP44" s="11"/>
      <c r="CQ44" s="48"/>
      <c r="CR44" s="47"/>
      <c r="CS44" s="11"/>
      <c r="CT44" s="48"/>
      <c r="CU44" s="47"/>
      <c r="CV44" s="11"/>
      <c r="CW44" s="48"/>
      <c r="CX44" s="47"/>
      <c r="CY44" s="11"/>
      <c r="CZ44" s="48"/>
      <c r="DA44" s="47"/>
      <c r="DB44" s="11"/>
      <c r="DC44" s="48"/>
      <c r="DD44" s="47"/>
      <c r="DE44" s="11"/>
      <c r="DF44" s="48"/>
      <c r="DG44" s="47"/>
      <c r="DH44" s="11"/>
      <c r="DI44" s="48"/>
      <c r="DJ44" s="181"/>
      <c r="DK44" s="11"/>
      <c r="DL44" s="48"/>
      <c r="DM44" s="47"/>
      <c r="DN44" s="11"/>
      <c r="DO44" s="48"/>
      <c r="DP44" s="47"/>
      <c r="DQ44" s="11"/>
      <c r="DR44" s="48"/>
      <c r="DS44" s="47"/>
      <c r="DT44" s="11"/>
      <c r="DU44" s="48"/>
      <c r="DV44" s="47"/>
      <c r="DW44" s="11"/>
      <c r="DX44" s="48"/>
      <c r="DY44" s="47"/>
      <c r="DZ44" s="11"/>
      <c r="EA44" s="48"/>
      <c r="EB44" s="47"/>
      <c r="EC44" s="11"/>
      <c r="ED44" s="48"/>
      <c r="EE44" s="47"/>
      <c r="EF44" s="11"/>
      <c r="EG44" s="48"/>
      <c r="EH44" s="47"/>
      <c r="EI44" s="11"/>
      <c r="EJ44" s="48"/>
      <c r="EK44" s="181"/>
      <c r="EL44" s="12"/>
      <c r="EM44" s="48"/>
      <c r="EN44" s="47"/>
      <c r="EO44" s="11"/>
      <c r="EP44" s="48"/>
      <c r="EQ44" s="47"/>
      <c r="ER44" s="11"/>
      <c r="ES44" s="48"/>
      <c r="ET44" s="47"/>
      <c r="EU44" s="11"/>
      <c r="EV44" s="48"/>
      <c r="EW44" s="47"/>
      <c r="EX44" s="11"/>
      <c r="EY44" s="48"/>
      <c r="EZ44" s="47"/>
      <c r="FA44" s="11"/>
      <c r="FB44" s="48"/>
      <c r="FC44" s="47"/>
      <c r="FD44" s="11"/>
      <c r="FE44" s="48"/>
      <c r="FF44" s="47"/>
      <c r="FG44" s="11"/>
      <c r="FH44" s="48"/>
      <c r="FI44" s="181"/>
      <c r="FJ44" s="12"/>
      <c r="FK44" s="48"/>
      <c r="FL44" s="47"/>
      <c r="FM44" s="11"/>
      <c r="FN44" s="48"/>
      <c r="FO44" s="47"/>
      <c r="FP44" s="11"/>
      <c r="FQ44" s="48"/>
      <c r="FR44" s="47"/>
      <c r="FS44" s="11"/>
      <c r="FT44" s="48"/>
      <c r="FU44" s="47"/>
      <c r="FV44" s="11"/>
      <c r="FW44" s="48"/>
      <c r="FX44" s="47"/>
      <c r="FY44" s="11"/>
      <c r="FZ44" s="48"/>
      <c r="GA44" s="47"/>
      <c r="GB44" s="11"/>
      <c r="GC44" s="48"/>
      <c r="GD44" s="181"/>
      <c r="GE44" s="12"/>
      <c r="GF44" s="48"/>
      <c r="GG44" s="47"/>
      <c r="GH44" s="11"/>
      <c r="GI44" s="48"/>
      <c r="GJ44" s="47"/>
      <c r="GK44" s="11"/>
      <c r="GL44" s="48"/>
      <c r="GM44" s="47"/>
      <c r="GN44" s="11"/>
      <c r="GO44" s="48"/>
      <c r="GP44" s="47"/>
      <c r="GQ44" s="11"/>
      <c r="GR44" s="48"/>
      <c r="GS44" s="181"/>
      <c r="GT44" s="12"/>
      <c r="GU44" s="48"/>
      <c r="GV44" s="47"/>
      <c r="GW44" s="11"/>
      <c r="GX44" s="48"/>
      <c r="GY44" s="47"/>
      <c r="GZ44" s="11"/>
      <c r="HA44" s="48"/>
      <c r="HB44" s="181"/>
      <c r="HC44" s="12"/>
      <c r="HD44" s="48"/>
      <c r="HE44" s="181"/>
      <c r="HF44" s="11"/>
      <c r="HG44" s="48"/>
      <c r="HH44" s="47"/>
      <c r="HI44" s="11"/>
      <c r="HJ44" s="48"/>
      <c r="HK44" s="47"/>
      <c r="HL44" s="11"/>
      <c r="HM44" s="48"/>
      <c r="HN44" s="47"/>
      <c r="HO44" s="11"/>
      <c r="HP44" s="48"/>
      <c r="HQ44" s="47"/>
      <c r="HR44" s="11"/>
      <c r="HS44" s="48"/>
      <c r="HT44" s="181"/>
      <c r="HU44" s="12"/>
      <c r="HV44" s="48"/>
      <c r="HW44" s="47"/>
      <c r="HX44" s="11"/>
      <c r="HY44" s="48"/>
      <c r="HZ44" s="47"/>
      <c r="IA44" s="11"/>
      <c r="IB44" s="48"/>
      <c r="IC44" s="181"/>
      <c r="ID44" s="12"/>
      <c r="IE44" s="48"/>
      <c r="IF44" s="47"/>
      <c r="IG44" s="11"/>
      <c r="IH44" s="48"/>
      <c r="II44" s="47"/>
      <c r="IJ44" s="11"/>
      <c r="IK44" s="48"/>
      <c r="IL44" s="47"/>
      <c r="IM44" s="11"/>
      <c r="IN44" s="48"/>
      <c r="IO44" s="47"/>
      <c r="IP44" s="11"/>
      <c r="IQ44" s="48"/>
      <c r="IR44" s="181"/>
      <c r="IS44" s="12"/>
      <c r="IT44" s="48"/>
      <c r="IU44" s="47"/>
      <c r="IV44" s="11"/>
      <c r="IW44" s="48"/>
      <c r="IX44" s="47"/>
      <c r="IY44" s="11"/>
      <c r="IZ44" s="48"/>
      <c r="JA44" s="47"/>
      <c r="JB44" s="11"/>
      <c r="JC44" s="48"/>
      <c r="JD44" s="181"/>
      <c r="JE44" s="12"/>
      <c r="JF44" s="48"/>
      <c r="JG44" s="47"/>
      <c r="JH44" s="11"/>
      <c r="JI44" s="48"/>
      <c r="JJ44" s="47"/>
      <c r="JK44" s="11"/>
      <c r="JL44" s="48"/>
      <c r="JM44" s="47"/>
      <c r="JN44" s="11"/>
      <c r="JO44" s="48"/>
      <c r="JP44" s="47"/>
      <c r="JQ44" s="11"/>
      <c r="JR44" s="48"/>
      <c r="JS44" s="181"/>
      <c r="JT44" s="12"/>
      <c r="JU44" s="48"/>
      <c r="JV44" s="47"/>
      <c r="JW44" s="11"/>
      <c r="JX44" s="48"/>
      <c r="JY44" s="47"/>
      <c r="JZ44" s="11"/>
      <c r="KA44" s="48"/>
      <c r="KB44" s="47"/>
      <c r="KC44" s="11"/>
      <c r="KD44" s="48"/>
      <c r="KE44" s="181"/>
      <c r="KF44" s="12"/>
      <c r="KG44" s="48"/>
      <c r="KH44" s="47"/>
      <c r="KI44" s="11"/>
      <c r="KJ44" s="48"/>
      <c r="KK44" s="47"/>
      <c r="KL44" s="11"/>
      <c r="KM44" s="48"/>
      <c r="KN44" s="47"/>
      <c r="KO44" s="11"/>
      <c r="KP44" s="48"/>
      <c r="KQ44" s="47"/>
      <c r="KR44" s="11"/>
      <c r="KS44" s="48"/>
      <c r="KT44" s="47"/>
      <c r="KU44" s="11"/>
      <c r="KV44" s="48"/>
      <c r="KW44" s="47"/>
      <c r="KX44" s="11"/>
      <c r="KY44" s="48"/>
      <c r="KZ44" s="47"/>
      <c r="LA44" s="11"/>
      <c r="LB44" s="48"/>
      <c r="LC44" s="47"/>
      <c r="LD44" s="11"/>
      <c r="LE44" s="48"/>
      <c r="LF44" s="47"/>
      <c r="LG44" s="11"/>
      <c r="LH44" s="48"/>
      <c r="LI44" s="181"/>
      <c r="LJ44" s="12"/>
      <c r="LK44" s="48"/>
      <c r="LL44" s="47"/>
      <c r="LM44" s="11"/>
      <c r="LN44" s="48"/>
      <c r="LO44" s="47"/>
      <c r="LP44" s="11"/>
      <c r="LQ44" s="48"/>
      <c r="LR44" s="181"/>
      <c r="LS44" s="12"/>
      <c r="LT44" s="48"/>
      <c r="LU44" s="47"/>
      <c r="LV44" s="11"/>
      <c r="LW44" s="48"/>
      <c r="LX44" s="181"/>
      <c r="LY44" s="12"/>
      <c r="LZ44" s="48"/>
      <c r="MA44" s="47"/>
      <c r="MB44" s="11"/>
      <c r="MC44" s="48"/>
      <c r="MD44" s="47"/>
      <c r="ME44" s="11"/>
      <c r="MF44" s="48"/>
      <c r="MG44" s="47"/>
      <c r="MH44" s="11"/>
      <c r="MI44" s="48"/>
      <c r="MJ44" s="47"/>
      <c r="MK44" s="11"/>
      <c r="ML44" s="48"/>
      <c r="MM44" s="47"/>
      <c r="MN44" s="11"/>
      <c r="MO44" s="48"/>
      <c r="MP44" s="47"/>
      <c r="MQ44" s="11"/>
      <c r="MR44" s="48"/>
      <c r="MS44" s="47"/>
      <c r="MT44" s="11"/>
      <c r="MU44" s="48"/>
      <c r="MV44" s="47"/>
      <c r="MW44" s="11"/>
      <c r="MX44" s="48"/>
      <c r="MY44" s="47"/>
      <c r="MZ44" s="11"/>
      <c r="NA44" s="48"/>
      <c r="NB44" s="47"/>
      <c r="NC44" s="11"/>
      <c r="ND44" s="48"/>
      <c r="NE44" s="47"/>
      <c r="NF44" s="11"/>
      <c r="NG44" s="48"/>
      <c r="NH44" s="47"/>
      <c r="NI44" s="11"/>
      <c r="NJ44" s="48"/>
      <c r="NK44" s="47"/>
      <c r="NL44" s="11"/>
      <c r="NM44" s="48"/>
      <c r="NN44" s="47"/>
      <c r="NO44" s="11"/>
      <c r="NP44" s="48"/>
      <c r="NQ44" s="47"/>
      <c r="NR44" s="11"/>
      <c r="NS44" s="48"/>
      <c r="NT44" s="47"/>
      <c r="NU44" s="11"/>
      <c r="NV44" s="48"/>
      <c r="NW44" s="47"/>
      <c r="NX44" s="11"/>
      <c r="NY44" s="48"/>
      <c r="NZ44" s="47"/>
      <c r="OA44" s="11"/>
      <c r="OB44" s="48"/>
      <c r="OC44" s="47"/>
      <c r="OD44" s="11"/>
      <c r="OE44" s="48"/>
      <c r="OF44" s="47"/>
      <c r="OG44" s="11"/>
      <c r="OH44" s="48"/>
      <c r="OI44" s="47"/>
      <c r="OJ44" s="11"/>
      <c r="OK44" s="48"/>
      <c r="OL44" s="47"/>
      <c r="OM44" s="11"/>
      <c r="ON44" s="48"/>
      <c r="OO44" s="47"/>
      <c r="OP44" s="11"/>
      <c r="OQ44" s="48"/>
      <c r="OR44" s="47"/>
      <c r="OS44" s="11"/>
      <c r="OT44" s="48"/>
      <c r="OU44" s="47"/>
      <c r="OV44" s="11"/>
      <c r="OW44" s="48"/>
      <c r="OX44" s="181"/>
      <c r="OY44" s="12"/>
      <c r="OZ44" s="48"/>
      <c r="PA44" s="47"/>
      <c r="PB44" s="11"/>
      <c r="PC44" s="48"/>
      <c r="PD44" s="47"/>
      <c r="PE44" s="11"/>
      <c r="PF44" s="48"/>
      <c r="PG44" s="47"/>
      <c r="PH44" s="11"/>
      <c r="PI44" s="48"/>
      <c r="PJ44" s="47"/>
      <c r="PK44" s="11"/>
      <c r="PL44" s="48"/>
      <c r="PM44" s="47"/>
      <c r="PN44" s="11"/>
      <c r="PO44" s="48"/>
      <c r="PP44" s="47"/>
      <c r="PQ44" s="11"/>
      <c r="PR44" s="48"/>
      <c r="PS44" s="47"/>
      <c r="PT44" s="11"/>
      <c r="PU44" s="48"/>
      <c r="PV44" s="47"/>
      <c r="PW44" s="11"/>
      <c r="PX44" s="48"/>
      <c r="PY44" s="47"/>
      <c r="PZ44" s="11"/>
      <c r="QA44" s="48"/>
      <c r="QB44" s="47"/>
      <c r="QC44" s="11"/>
      <c r="QD44" s="48"/>
      <c r="QE44" s="47"/>
      <c r="QF44" s="11"/>
      <c r="QG44" s="48"/>
      <c r="QH44" s="47"/>
      <c r="QI44" s="11"/>
      <c r="QJ44" s="48"/>
      <c r="QK44" s="47"/>
      <c r="QL44" s="11"/>
      <c r="QM44" s="48"/>
      <c r="QN44" s="47"/>
      <c r="QO44" s="11"/>
      <c r="QP44" s="48"/>
      <c r="QQ44" s="47"/>
      <c r="QR44" s="11"/>
      <c r="QS44" s="48"/>
      <c r="QT44" s="47"/>
      <c r="QU44" s="11"/>
      <c r="QV44" s="48"/>
      <c r="QW44" s="47"/>
      <c r="QX44" s="11"/>
      <c r="QY44" s="48"/>
      <c r="QZ44" s="181"/>
      <c r="RA44" s="12"/>
      <c r="RB44" s="48"/>
      <c r="RC44" s="47"/>
      <c r="RD44" s="11"/>
      <c r="RE44" s="48"/>
      <c r="RF44" s="47"/>
      <c r="RG44" s="11"/>
      <c r="RH44" s="48"/>
      <c r="RI44" s="47"/>
      <c r="RJ44" s="11"/>
      <c r="RK44" s="48"/>
      <c r="RL44" s="47"/>
      <c r="RM44" s="11"/>
      <c r="RN44" s="48"/>
      <c r="RO44" s="181"/>
      <c r="RP44" s="11"/>
      <c r="RQ44" s="48"/>
      <c r="RR44" s="47">
        <f t="shared" si="68"/>
        <v>0</v>
      </c>
      <c r="RS44" s="11">
        <f t="shared" si="162"/>
        <v>0</v>
      </c>
      <c r="RT44" s="48"/>
      <c r="RU44" s="47"/>
      <c r="RV44" s="11"/>
      <c r="RW44" s="48"/>
      <c r="RX44" s="47"/>
      <c r="RY44" s="11"/>
      <c r="RZ44" s="48"/>
      <c r="SA44" s="47">
        <f>BW44+RX44+CL44</f>
        <v>81920</v>
      </c>
      <c r="SB44" s="11">
        <f>BX44+RY44+CM44</f>
        <v>141000</v>
      </c>
      <c r="SC44" s="48">
        <f t="shared" si="69"/>
        <v>1.72119140625</v>
      </c>
      <c r="SD44" s="219"/>
    </row>
    <row r="45" spans="1:498" s="17" customFormat="1" ht="18" customHeight="1">
      <c r="A45" s="14">
        <v>33</v>
      </c>
      <c r="B45" s="255" t="s">
        <v>26</v>
      </c>
      <c r="C45" s="91">
        <v>149532</v>
      </c>
      <c r="D45" s="15">
        <v>160062</v>
      </c>
      <c r="E45" s="187">
        <v>1.0704197094936201</v>
      </c>
      <c r="F45" s="91">
        <v>15247</v>
      </c>
      <c r="G45" s="15">
        <v>16841</v>
      </c>
      <c r="H45" s="49">
        <v>1.1045451564242146</v>
      </c>
      <c r="I45" s="91">
        <f t="shared" si="70"/>
        <v>164779</v>
      </c>
      <c r="J45" s="15">
        <f t="shared" si="0"/>
        <v>176903</v>
      </c>
      <c r="K45" s="52">
        <f t="shared" si="41"/>
        <v>1.0735773369179324</v>
      </c>
      <c r="L45" s="91">
        <v>19633</v>
      </c>
      <c r="M45" s="15">
        <v>10108</v>
      </c>
      <c r="N45" s="211">
        <f>SUM(M45/L45)</f>
        <v>0.51484745072072535</v>
      </c>
      <c r="O45" s="91">
        <v>21474</v>
      </c>
      <c r="P45" s="15">
        <v>15092</v>
      </c>
      <c r="Q45" s="211">
        <f>SUM(P45/O45)</f>
        <v>0.70280339014622339</v>
      </c>
      <c r="R45" s="91">
        <v>19807</v>
      </c>
      <c r="S45" s="15">
        <v>23264</v>
      </c>
      <c r="T45" s="211">
        <f>SUM(S45/R45)</f>
        <v>1.1745342555662139</v>
      </c>
      <c r="U45" s="91">
        <f>L45+O45+R45</f>
        <v>60914</v>
      </c>
      <c r="V45" s="15">
        <f>M45+P45+S45</f>
        <v>48464</v>
      </c>
      <c r="W45" s="211">
        <f>SUM(V45/U45)</f>
        <v>0.79561348786814201</v>
      </c>
      <c r="X45" s="91">
        <v>6300</v>
      </c>
      <c r="Y45" s="15">
        <v>6896</v>
      </c>
      <c r="Z45" s="211">
        <f>SUM(Y45/X45)</f>
        <v>1.0946031746031746</v>
      </c>
      <c r="AA45" s="91">
        <v>7337</v>
      </c>
      <c r="AB45" s="15">
        <v>8598</v>
      </c>
      <c r="AC45" s="211">
        <f>SUM(AB45/AA45)</f>
        <v>1.1718686111489709</v>
      </c>
      <c r="AD45" s="91">
        <v>4454</v>
      </c>
      <c r="AE45" s="15">
        <v>4806</v>
      </c>
      <c r="AF45" s="211">
        <f>SUM(AE45/AD45)</f>
        <v>1.0790300853165693</v>
      </c>
      <c r="AG45" s="91">
        <v>2627</v>
      </c>
      <c r="AH45" s="15">
        <v>3323</v>
      </c>
      <c r="AI45" s="211">
        <f>SUM(AH45/AG45)</f>
        <v>1.2649409973353636</v>
      </c>
      <c r="AJ45" s="91">
        <v>10882</v>
      </c>
      <c r="AK45" s="15">
        <v>13114</v>
      </c>
      <c r="AL45" s="211">
        <f>SUM(AK45/AJ45)</f>
        <v>1.2051093548979968</v>
      </c>
      <c r="AM45" s="91">
        <v>3093</v>
      </c>
      <c r="AN45" s="15">
        <v>4690</v>
      </c>
      <c r="AO45" s="211">
        <f>SUM(AN45/AM45)</f>
        <v>1.5163271904300033</v>
      </c>
      <c r="AP45" s="91">
        <v>5980</v>
      </c>
      <c r="AQ45" s="15">
        <v>7658</v>
      </c>
      <c r="AR45" s="211">
        <f>SUM(AQ45/AP45)</f>
        <v>1.2806020066889632</v>
      </c>
      <c r="AS45" s="91">
        <f>X45+AA45+AD45+AG45+AJ45+AM45+AP45</f>
        <v>40673</v>
      </c>
      <c r="AT45" s="15">
        <f>Y45+AB45+AE45+AH45+AK45+AN45+AQ45</f>
        <v>49085</v>
      </c>
      <c r="AU45" s="211">
        <f>SUM(AT45/AS45)</f>
        <v>1.2068202493054361</v>
      </c>
      <c r="AV45" s="91">
        <v>2500</v>
      </c>
      <c r="AW45" s="15">
        <v>2500</v>
      </c>
      <c r="AX45" s="211">
        <f>SUM(AW45/AV45)</f>
        <v>1</v>
      </c>
      <c r="AY45" s="91"/>
      <c r="AZ45" s="15"/>
      <c r="BA45" s="211"/>
      <c r="BB45" s="91"/>
      <c r="BC45" s="15"/>
      <c r="BD45" s="211"/>
      <c r="BE45" s="91">
        <f>U45+AS45+AV45+AY45+BB45</f>
        <v>104087</v>
      </c>
      <c r="BF45" s="15">
        <f>V45+AT45+AW45+AZ45+BC45</f>
        <v>100049</v>
      </c>
      <c r="BG45" s="211">
        <f>SUM(BF45/BE45)</f>
        <v>0.96120552998933584</v>
      </c>
      <c r="BH45" s="91">
        <v>1500</v>
      </c>
      <c r="BI45" s="15">
        <v>1500</v>
      </c>
      <c r="BJ45" s="211">
        <f>SUM(BI45/BH45)</f>
        <v>1</v>
      </c>
      <c r="BK45" s="91">
        <v>13043</v>
      </c>
      <c r="BL45" s="15">
        <v>13043</v>
      </c>
      <c r="BM45" s="211">
        <f>SUM(BL45/BK45)</f>
        <v>1</v>
      </c>
      <c r="BN45" s="91">
        <f>BH45+BK45</f>
        <v>14543</v>
      </c>
      <c r="BO45" s="15">
        <f>BI45+BL45</f>
        <v>14543</v>
      </c>
      <c r="BP45" s="211">
        <f>SUM(BO45/BN45)</f>
        <v>1</v>
      </c>
      <c r="BQ45" s="91">
        <f>BE45+BN45</f>
        <v>118630</v>
      </c>
      <c r="BR45" s="15">
        <f>BF45+BO45</f>
        <v>114592</v>
      </c>
      <c r="BS45" s="211">
        <f>SUM(BR45/BQ45)</f>
        <v>0.96596139256511848</v>
      </c>
      <c r="BT45" s="91">
        <v>106864</v>
      </c>
      <c r="BU45" s="15">
        <v>103721</v>
      </c>
      <c r="BV45" s="52">
        <f t="shared" ref="BV45:BV65" si="194">SUM(BU45/BT45)</f>
        <v>0.9705887857463692</v>
      </c>
      <c r="BW45" s="91">
        <f>+I45+BQ45+BT45</f>
        <v>390273</v>
      </c>
      <c r="BX45" s="16">
        <f>+J45+BR45+BU45</f>
        <v>395216</v>
      </c>
      <c r="BY45" s="52">
        <f t="shared" ref="BY45:BY65" si="195">SUM(BX45/BW45)</f>
        <v>1.0126654931291685</v>
      </c>
      <c r="BZ45" s="91">
        <v>24725</v>
      </c>
      <c r="CA45" s="15">
        <f>700+1000+20320</f>
        <v>22020</v>
      </c>
      <c r="CB45" s="52">
        <f t="shared" ref="CB45:CB65" si="196">SUM(CA45/BZ45)</f>
        <v>0.89059656218402428</v>
      </c>
      <c r="CC45" s="91"/>
      <c r="CD45" s="15"/>
      <c r="CE45" s="52"/>
      <c r="CF45" s="91"/>
      <c r="CG45" s="15"/>
      <c r="CH45" s="52"/>
      <c r="CI45" s="91"/>
      <c r="CJ45" s="15"/>
      <c r="CK45" s="52"/>
      <c r="CL45" s="91">
        <f t="shared" si="192"/>
        <v>24725</v>
      </c>
      <c r="CM45" s="16">
        <f t="shared" si="193"/>
        <v>22020</v>
      </c>
      <c r="CN45" s="52">
        <f t="shared" ref="CN45:CN65" si="197">SUM(CM45/CL45)</f>
        <v>0.89059656218402428</v>
      </c>
      <c r="CO45" s="91"/>
      <c r="CP45" s="15"/>
      <c r="CQ45" s="52"/>
      <c r="CR45" s="91"/>
      <c r="CS45" s="15"/>
      <c r="CT45" s="52"/>
      <c r="CU45" s="91"/>
      <c r="CV45" s="15"/>
      <c r="CW45" s="52"/>
      <c r="CX45" s="91"/>
      <c r="CY45" s="15"/>
      <c r="CZ45" s="52"/>
      <c r="DA45" s="91"/>
      <c r="DB45" s="15"/>
      <c r="DC45" s="52"/>
      <c r="DD45" s="91"/>
      <c r="DE45" s="15"/>
      <c r="DF45" s="52"/>
      <c r="DG45" s="91"/>
      <c r="DH45" s="15"/>
      <c r="DI45" s="52"/>
      <c r="DJ45" s="91"/>
      <c r="DK45" s="15"/>
      <c r="DL45" s="52"/>
      <c r="DM45" s="91"/>
      <c r="DN45" s="15"/>
      <c r="DO45" s="52"/>
      <c r="DP45" s="91"/>
      <c r="DQ45" s="15"/>
      <c r="DR45" s="52"/>
      <c r="DS45" s="91"/>
      <c r="DT45" s="15"/>
      <c r="DU45" s="52"/>
      <c r="DV45" s="91"/>
      <c r="DW45" s="15"/>
      <c r="DX45" s="52"/>
      <c r="DY45" s="91"/>
      <c r="DZ45" s="15"/>
      <c r="EA45" s="52"/>
      <c r="EB45" s="91"/>
      <c r="EC45" s="15"/>
      <c r="ED45" s="52"/>
      <c r="EE45" s="91">
        <v>12900</v>
      </c>
      <c r="EF45" s="15">
        <v>8262</v>
      </c>
      <c r="EG45" s="52">
        <f t="shared" ref="EG45:EG65" si="198">SUM(EF45/EE45)</f>
        <v>0.64046511627906977</v>
      </c>
      <c r="EH45" s="91"/>
      <c r="EI45" s="15"/>
      <c r="EJ45" s="52"/>
      <c r="EK45" s="91">
        <f t="shared" ref="EK45:EK48" si="199">+DY45+EB45+EE45+EH45</f>
        <v>12900</v>
      </c>
      <c r="EL45" s="16">
        <f t="shared" ref="EL45:EL48" si="200">+DZ45+EC45+EF45+EI45</f>
        <v>8262</v>
      </c>
      <c r="EM45" s="52">
        <f t="shared" ref="EM45:EM65" si="201">SUM(EL45/EK45)</f>
        <v>0.64046511627906977</v>
      </c>
      <c r="EN45" s="91"/>
      <c r="EO45" s="15"/>
      <c r="EP45" s="52"/>
      <c r="EQ45" s="91"/>
      <c r="ER45" s="15"/>
      <c r="ES45" s="52"/>
      <c r="ET45" s="91"/>
      <c r="EU45" s="15"/>
      <c r="EV45" s="52"/>
      <c r="EW45" s="91"/>
      <c r="EX45" s="15"/>
      <c r="EY45" s="52"/>
      <c r="EZ45" s="91"/>
      <c r="FA45" s="15"/>
      <c r="FB45" s="52"/>
      <c r="FC45" s="91"/>
      <c r="FD45" s="15"/>
      <c r="FE45" s="52"/>
      <c r="FF45" s="91"/>
      <c r="FG45" s="15"/>
      <c r="FH45" s="52"/>
      <c r="FI45" s="91"/>
      <c r="FJ45" s="16"/>
      <c r="FK45" s="52"/>
      <c r="FL45" s="91"/>
      <c r="FM45" s="15"/>
      <c r="FN45" s="52"/>
      <c r="FO45" s="91"/>
      <c r="FP45" s="15"/>
      <c r="FQ45" s="52"/>
      <c r="FR45" s="91"/>
      <c r="FS45" s="15">
        <f>1905+6985</f>
        <v>8890</v>
      </c>
      <c r="FT45" s="52"/>
      <c r="FU45" s="91"/>
      <c r="FV45" s="15"/>
      <c r="FW45" s="52"/>
      <c r="FX45" s="91"/>
      <c r="FY45" s="15"/>
      <c r="FZ45" s="52"/>
      <c r="GA45" s="91"/>
      <c r="GB45" s="15"/>
      <c r="GC45" s="52"/>
      <c r="GD45" s="91">
        <f t="shared" ref="GD45" si="202">+FL45+FO45+FR45+FU45+FX45+GA45</f>
        <v>0</v>
      </c>
      <c r="GE45" s="16">
        <f t="shared" ref="GE45" si="203">+FM45+FP45+FS45+FV45+FY45+GB45</f>
        <v>8890</v>
      </c>
      <c r="GF45" s="52"/>
      <c r="GG45" s="91"/>
      <c r="GH45" s="15"/>
      <c r="GI45" s="52"/>
      <c r="GJ45" s="91"/>
      <c r="GK45" s="15"/>
      <c r="GL45" s="52"/>
      <c r="GM45" s="91"/>
      <c r="GN45" s="15"/>
      <c r="GO45" s="52"/>
      <c r="GP45" s="91"/>
      <c r="GQ45" s="15"/>
      <c r="GR45" s="52"/>
      <c r="GS45" s="91"/>
      <c r="GT45" s="16"/>
      <c r="GU45" s="52"/>
      <c r="GV45" s="91">
        <v>100000</v>
      </c>
      <c r="GW45" s="15">
        <v>118431</v>
      </c>
      <c r="GX45" s="52">
        <f t="shared" ref="GX45:GX65" si="204">SUM(GW45/GV45)</f>
        <v>1.18431</v>
      </c>
      <c r="GY45" s="91"/>
      <c r="GZ45" s="15"/>
      <c r="HA45" s="52"/>
      <c r="HB45" s="91">
        <f t="shared" ref="HB45" si="205">+GV45+GY45</f>
        <v>100000</v>
      </c>
      <c r="HC45" s="16">
        <f t="shared" ref="HC45" si="206">+GW45+GZ45</f>
        <v>118431</v>
      </c>
      <c r="HD45" s="52">
        <f t="shared" ref="HD45:HD65" si="207">SUM(HC45/HB45)</f>
        <v>1.18431</v>
      </c>
      <c r="HE45" s="91">
        <f t="shared" si="55"/>
        <v>122900</v>
      </c>
      <c r="HF45" s="15">
        <f t="shared" si="56"/>
        <v>135583</v>
      </c>
      <c r="HG45" s="52">
        <f t="shared" ref="HG45:HG65" si="208">SUM(HF45/HE45)</f>
        <v>1.1031977217249798</v>
      </c>
      <c r="HH45" s="91"/>
      <c r="HI45" s="15"/>
      <c r="HJ45" s="52"/>
      <c r="HK45" s="91"/>
      <c r="HL45" s="15"/>
      <c r="HM45" s="52"/>
      <c r="HN45" s="91"/>
      <c r="HO45" s="15"/>
      <c r="HP45" s="52"/>
      <c r="HQ45" s="91"/>
      <c r="HR45" s="15"/>
      <c r="HS45" s="52"/>
      <c r="HT45" s="91"/>
      <c r="HU45" s="16"/>
      <c r="HV45" s="52"/>
      <c r="HW45" s="91"/>
      <c r="HX45" s="15"/>
      <c r="HY45" s="52"/>
      <c r="HZ45" s="91"/>
      <c r="IA45" s="15"/>
      <c r="IB45" s="52"/>
      <c r="IC45" s="91"/>
      <c r="ID45" s="16"/>
      <c r="IE45" s="52"/>
      <c r="IF45" s="91"/>
      <c r="IG45" s="15"/>
      <c r="IH45" s="52"/>
      <c r="II45" s="91"/>
      <c r="IJ45" s="15"/>
      <c r="IK45" s="52"/>
      <c r="IL45" s="91"/>
      <c r="IM45" s="15"/>
      <c r="IN45" s="52"/>
      <c r="IO45" s="91"/>
      <c r="IP45" s="15"/>
      <c r="IQ45" s="52"/>
      <c r="IR45" s="91"/>
      <c r="IS45" s="16"/>
      <c r="IT45" s="52"/>
      <c r="IU45" s="91"/>
      <c r="IV45" s="15"/>
      <c r="IW45" s="52"/>
      <c r="IX45" s="91"/>
      <c r="IY45" s="15"/>
      <c r="IZ45" s="52"/>
      <c r="JA45" s="91"/>
      <c r="JB45" s="15"/>
      <c r="JC45" s="52"/>
      <c r="JD45" s="91"/>
      <c r="JE45" s="16"/>
      <c r="JF45" s="52"/>
      <c r="JG45" s="91"/>
      <c r="JH45" s="15"/>
      <c r="JI45" s="52"/>
      <c r="JJ45" s="91"/>
      <c r="JK45" s="15"/>
      <c r="JL45" s="52"/>
      <c r="JM45" s="91"/>
      <c r="JN45" s="15"/>
      <c r="JO45" s="52"/>
      <c r="JP45" s="91"/>
      <c r="JQ45" s="15"/>
      <c r="JR45" s="52"/>
      <c r="JS45" s="91"/>
      <c r="JT45" s="16"/>
      <c r="JU45" s="52"/>
      <c r="JV45" s="91"/>
      <c r="JW45" s="15"/>
      <c r="JX45" s="52"/>
      <c r="JY45" s="91"/>
      <c r="JZ45" s="15"/>
      <c r="KA45" s="52"/>
      <c r="KB45" s="91"/>
      <c r="KC45" s="15"/>
      <c r="KD45" s="52"/>
      <c r="KE45" s="91"/>
      <c r="KF45" s="16"/>
      <c r="KG45" s="52"/>
      <c r="KH45" s="91"/>
      <c r="KI45" s="15"/>
      <c r="KJ45" s="52"/>
      <c r="KK45" s="91"/>
      <c r="KL45" s="15"/>
      <c r="KM45" s="52"/>
      <c r="KN45" s="91"/>
      <c r="KO45" s="15"/>
      <c r="KP45" s="52"/>
      <c r="KQ45" s="91"/>
      <c r="KR45" s="15"/>
      <c r="KS45" s="52"/>
      <c r="KT45" s="91"/>
      <c r="KU45" s="15"/>
      <c r="KV45" s="52"/>
      <c r="KW45" s="91"/>
      <c r="KX45" s="15"/>
      <c r="KY45" s="52"/>
      <c r="KZ45" s="91"/>
      <c r="LA45" s="15"/>
      <c r="LB45" s="52"/>
      <c r="LC45" s="91"/>
      <c r="LD45" s="15"/>
      <c r="LE45" s="52"/>
      <c r="LF45" s="91"/>
      <c r="LG45" s="15"/>
      <c r="LH45" s="52"/>
      <c r="LI45" s="91"/>
      <c r="LJ45" s="16"/>
      <c r="LK45" s="52"/>
      <c r="LL45" s="91"/>
      <c r="LM45" s="15"/>
      <c r="LN45" s="52"/>
      <c r="LO45" s="91"/>
      <c r="LP45" s="15"/>
      <c r="LQ45" s="52"/>
      <c r="LR45" s="91"/>
      <c r="LS45" s="16"/>
      <c r="LT45" s="52"/>
      <c r="LU45" s="91"/>
      <c r="LV45" s="15"/>
      <c r="LW45" s="52"/>
      <c r="LX45" s="91"/>
      <c r="LY45" s="16"/>
      <c r="LZ45" s="52"/>
      <c r="MA45" s="91"/>
      <c r="MB45" s="15"/>
      <c r="MC45" s="52"/>
      <c r="MD45" s="91"/>
      <c r="ME45" s="15"/>
      <c r="MF45" s="52"/>
      <c r="MG45" s="91"/>
      <c r="MH45" s="15"/>
      <c r="MI45" s="52"/>
      <c r="MJ45" s="91"/>
      <c r="MK45" s="15"/>
      <c r="ML45" s="52"/>
      <c r="MM45" s="91"/>
      <c r="MN45" s="15"/>
      <c r="MO45" s="52"/>
      <c r="MP45" s="91"/>
      <c r="MQ45" s="15"/>
      <c r="MR45" s="52"/>
      <c r="MS45" s="91"/>
      <c r="MT45" s="15"/>
      <c r="MU45" s="52"/>
      <c r="MV45" s="91"/>
      <c r="MW45" s="15"/>
      <c r="MX45" s="52"/>
      <c r="MY45" s="91"/>
      <c r="MZ45" s="15"/>
      <c r="NA45" s="52"/>
      <c r="NB45" s="91"/>
      <c r="NC45" s="15"/>
      <c r="ND45" s="52"/>
      <c r="NE45" s="91"/>
      <c r="NF45" s="15"/>
      <c r="NG45" s="52"/>
      <c r="NH45" s="91"/>
      <c r="NI45" s="15"/>
      <c r="NJ45" s="52"/>
      <c r="NK45" s="91"/>
      <c r="NL45" s="15"/>
      <c r="NM45" s="52"/>
      <c r="NN45" s="91"/>
      <c r="NO45" s="15"/>
      <c r="NP45" s="52"/>
      <c r="NQ45" s="51"/>
      <c r="NR45" s="15"/>
      <c r="NS45" s="52"/>
      <c r="NT45" s="91">
        <v>331500</v>
      </c>
      <c r="NU45" s="15">
        <f>10800+810+48600+15536+907+166350+3240+106272+24948+12960</f>
        <v>390423</v>
      </c>
      <c r="NV45" s="52">
        <f t="shared" ref="NV45:NV65" si="209">SUM(NU45/NT45)</f>
        <v>1.1777466063348416</v>
      </c>
      <c r="NW45" s="91"/>
      <c r="NX45" s="15"/>
      <c r="NY45" s="52"/>
      <c r="NZ45" s="91"/>
      <c r="OA45" s="15"/>
      <c r="OB45" s="52"/>
      <c r="OC45" s="91"/>
      <c r="OD45" s="15"/>
      <c r="OE45" s="52"/>
      <c r="OF45" s="91"/>
      <c r="OG45" s="15"/>
      <c r="OH45" s="52"/>
      <c r="OI45" s="91"/>
      <c r="OJ45" s="15"/>
      <c r="OK45" s="52"/>
      <c r="OL45" s="91"/>
      <c r="OM45" s="15"/>
      <c r="ON45" s="52"/>
      <c r="OO45" s="91"/>
      <c r="OP45" s="15"/>
      <c r="OQ45" s="52"/>
      <c r="OR45" s="91">
        <v>70000</v>
      </c>
      <c r="OS45" s="15">
        <v>180000</v>
      </c>
      <c r="OT45" s="52">
        <f t="shared" ref="OT45:OT65" si="210">SUM(OS45/OR45)</f>
        <v>2.5714285714285716</v>
      </c>
      <c r="OU45" s="91"/>
      <c r="OV45" s="15"/>
      <c r="OW45" s="52"/>
      <c r="OX45" s="91">
        <f t="shared" ref="OX45:OX48" si="211">+NT45+NW45+NZ45+OC45+OF45+OI45+OL45+OO45+OR45+OU45</f>
        <v>401500</v>
      </c>
      <c r="OY45" s="16">
        <f t="shared" ref="OY45:OY48" si="212">+NU45+NX45+OA45+OD45+OG45+OJ45+OM45+OP45+OS45+OV45</f>
        <v>570423</v>
      </c>
      <c r="OZ45" s="52">
        <f t="shared" ref="OZ45:OZ65" si="213">SUM(OY45/OX45)</f>
        <v>1.4207297633872977</v>
      </c>
      <c r="PA45" s="91"/>
      <c r="PB45" s="15"/>
      <c r="PC45" s="52"/>
      <c r="PD45" s="91"/>
      <c r="PE45" s="15"/>
      <c r="PF45" s="52"/>
      <c r="PG45" s="91"/>
      <c r="PH45" s="15"/>
      <c r="PI45" s="52"/>
      <c r="PJ45" s="91"/>
      <c r="PK45" s="15"/>
      <c r="PL45" s="52"/>
      <c r="PM45" s="91"/>
      <c r="PN45" s="15"/>
      <c r="PO45" s="52"/>
      <c r="PP45" s="91"/>
      <c r="PQ45" s="15"/>
      <c r="PR45" s="52"/>
      <c r="PS45" s="91"/>
      <c r="PT45" s="15"/>
      <c r="PU45" s="52"/>
      <c r="PV45" s="91"/>
      <c r="PW45" s="15"/>
      <c r="PX45" s="52"/>
      <c r="PY45" s="91"/>
      <c r="PZ45" s="15"/>
      <c r="QA45" s="52"/>
      <c r="QB45" s="91"/>
      <c r="QC45" s="15"/>
      <c r="QD45" s="52"/>
      <c r="QE45" s="91"/>
      <c r="QF45" s="15"/>
      <c r="QG45" s="52"/>
      <c r="QH45" s="91"/>
      <c r="QI45" s="15"/>
      <c r="QJ45" s="52"/>
      <c r="QK45" s="91"/>
      <c r="QL45" s="15"/>
      <c r="QM45" s="52"/>
      <c r="QN45" s="91"/>
      <c r="QO45" s="15"/>
      <c r="QP45" s="52"/>
      <c r="QQ45" s="91"/>
      <c r="QR45" s="15"/>
      <c r="QS45" s="52"/>
      <c r="QT45" s="91"/>
      <c r="QU45" s="15"/>
      <c r="QV45" s="52"/>
      <c r="QW45" s="91"/>
      <c r="QX45" s="15"/>
      <c r="QY45" s="52"/>
      <c r="QZ45" s="91"/>
      <c r="RA45" s="16"/>
      <c r="RB45" s="52"/>
      <c r="RC45" s="91"/>
      <c r="RD45" s="15"/>
      <c r="RE45" s="52"/>
      <c r="RF45" s="91">
        <v>10000</v>
      </c>
      <c r="RG45" s="15">
        <v>0</v>
      </c>
      <c r="RH45" s="52">
        <f t="shared" ref="RH45:RH65" si="214">SUM(RG45/RF45)</f>
        <v>0</v>
      </c>
      <c r="RI45" s="91"/>
      <c r="RJ45" s="15"/>
      <c r="RK45" s="52"/>
      <c r="RL45" s="91"/>
      <c r="RM45" s="15"/>
      <c r="RN45" s="52"/>
      <c r="RO45" s="91">
        <f>+RF45+RI45+RL45</f>
        <v>10000</v>
      </c>
      <c r="RP45" s="15">
        <f>+RG45+RJ45+RM45</f>
        <v>0</v>
      </c>
      <c r="RQ45" s="52">
        <f t="shared" ref="RQ45:RQ65" si="215">SUM(RP45/RO45)</f>
        <v>0</v>
      </c>
      <c r="RR45" s="91">
        <f t="shared" si="68"/>
        <v>524400</v>
      </c>
      <c r="RS45" s="15">
        <f t="shared" si="162"/>
        <v>706006</v>
      </c>
      <c r="RT45" s="52">
        <f t="shared" ref="RT45:RT65" si="216">SUM(RS45/RR45)</f>
        <v>1.3463119755911519</v>
      </c>
      <c r="RU45" s="91">
        <v>0</v>
      </c>
      <c r="RV45" s="15"/>
      <c r="RW45" s="52">
        <v>0</v>
      </c>
      <c r="RX45" s="91">
        <f>RR45+RU45</f>
        <v>524400</v>
      </c>
      <c r="RY45" s="15">
        <f>RS45+RV45</f>
        <v>706006</v>
      </c>
      <c r="RZ45" s="52">
        <f t="shared" ref="RZ45:RZ65" si="217">SUM(RY45/RX45)</f>
        <v>1.3463119755911519</v>
      </c>
      <c r="SA45" s="91">
        <f>BW45+RX45+CL45</f>
        <v>939398</v>
      </c>
      <c r="SB45" s="15">
        <f>BX45+RY45+CM45</f>
        <v>1123242</v>
      </c>
      <c r="SC45" s="52">
        <f t="shared" si="69"/>
        <v>1.1957040572792363</v>
      </c>
      <c r="SD45" s="220"/>
    </row>
    <row r="46" spans="1:498" s="17" customFormat="1" ht="18" customHeight="1">
      <c r="A46" s="14">
        <v>34</v>
      </c>
      <c r="B46" s="169" t="s">
        <v>57</v>
      </c>
      <c r="C46" s="91"/>
      <c r="D46" s="15"/>
      <c r="E46" s="187"/>
      <c r="F46" s="91"/>
      <c r="G46" s="15"/>
      <c r="H46" s="49"/>
      <c r="I46" s="91"/>
      <c r="J46" s="15"/>
      <c r="K46" s="52"/>
      <c r="L46" s="91"/>
      <c r="M46" s="15"/>
      <c r="N46" s="211"/>
      <c r="O46" s="91"/>
      <c r="P46" s="15"/>
      <c r="Q46" s="211"/>
      <c r="R46" s="91"/>
      <c r="S46" s="15"/>
      <c r="T46" s="211"/>
      <c r="U46" s="91"/>
      <c r="V46" s="15"/>
      <c r="W46" s="211"/>
      <c r="X46" s="91"/>
      <c r="Y46" s="15"/>
      <c r="Z46" s="211"/>
      <c r="AA46" s="91"/>
      <c r="AB46" s="15"/>
      <c r="AC46" s="211"/>
      <c r="AD46" s="91"/>
      <c r="AE46" s="15"/>
      <c r="AF46" s="211"/>
      <c r="AG46" s="91"/>
      <c r="AH46" s="15"/>
      <c r="AI46" s="211"/>
      <c r="AJ46" s="91"/>
      <c r="AK46" s="15"/>
      <c r="AL46" s="211"/>
      <c r="AM46" s="91"/>
      <c r="AN46" s="15"/>
      <c r="AO46" s="211"/>
      <c r="AP46" s="91"/>
      <c r="AQ46" s="15"/>
      <c r="AR46" s="211"/>
      <c r="AS46" s="91"/>
      <c r="AT46" s="15"/>
      <c r="AU46" s="211"/>
      <c r="AV46" s="91"/>
      <c r="AW46" s="15"/>
      <c r="AX46" s="211"/>
      <c r="AY46" s="91"/>
      <c r="AZ46" s="15"/>
      <c r="BA46" s="211"/>
      <c r="BB46" s="91"/>
      <c r="BC46" s="15"/>
      <c r="BD46" s="211"/>
      <c r="BE46" s="91"/>
      <c r="BF46" s="15"/>
      <c r="BG46" s="211"/>
      <c r="BH46" s="91"/>
      <c r="BI46" s="15"/>
      <c r="BJ46" s="211"/>
      <c r="BK46" s="91"/>
      <c r="BL46" s="15"/>
      <c r="BM46" s="211"/>
      <c r="BN46" s="91"/>
      <c r="BO46" s="15"/>
      <c r="BP46" s="211"/>
      <c r="BQ46" s="91"/>
      <c r="BR46" s="15"/>
      <c r="BS46" s="211"/>
      <c r="BT46" s="91"/>
      <c r="BU46" s="15"/>
      <c r="BV46" s="52"/>
      <c r="BW46" s="91"/>
      <c r="BX46" s="16"/>
      <c r="BY46" s="52"/>
      <c r="BZ46" s="91"/>
      <c r="CA46" s="15"/>
      <c r="CB46" s="52"/>
      <c r="CC46" s="91"/>
      <c r="CD46" s="15"/>
      <c r="CE46" s="52"/>
      <c r="CF46" s="91"/>
      <c r="CG46" s="15"/>
      <c r="CH46" s="52"/>
      <c r="CI46" s="91"/>
      <c r="CJ46" s="15"/>
      <c r="CK46" s="52"/>
      <c r="CL46" s="91"/>
      <c r="CM46" s="16"/>
      <c r="CN46" s="52"/>
      <c r="CO46" s="91"/>
      <c r="CP46" s="15"/>
      <c r="CQ46" s="52"/>
      <c r="CR46" s="91"/>
      <c r="CS46" s="15"/>
      <c r="CT46" s="52"/>
      <c r="CU46" s="91"/>
      <c r="CV46" s="15"/>
      <c r="CW46" s="52"/>
      <c r="CX46" s="91"/>
      <c r="CY46" s="15"/>
      <c r="CZ46" s="52"/>
      <c r="DA46" s="91"/>
      <c r="DB46" s="15"/>
      <c r="DC46" s="52"/>
      <c r="DD46" s="91"/>
      <c r="DE46" s="15"/>
      <c r="DF46" s="52"/>
      <c r="DG46" s="91"/>
      <c r="DH46" s="15"/>
      <c r="DI46" s="52"/>
      <c r="DJ46" s="91"/>
      <c r="DK46" s="15"/>
      <c r="DL46" s="52"/>
      <c r="DM46" s="91"/>
      <c r="DN46" s="15"/>
      <c r="DO46" s="52"/>
      <c r="DP46" s="91"/>
      <c r="DQ46" s="15"/>
      <c r="DR46" s="52"/>
      <c r="DS46" s="91"/>
      <c r="DT46" s="15"/>
      <c r="DU46" s="52"/>
      <c r="DV46" s="91"/>
      <c r="DW46" s="15"/>
      <c r="DX46" s="52"/>
      <c r="DY46" s="91"/>
      <c r="DZ46" s="15"/>
      <c r="EA46" s="52"/>
      <c r="EB46" s="91"/>
      <c r="EC46" s="15"/>
      <c r="ED46" s="52"/>
      <c r="EE46" s="91"/>
      <c r="EF46" s="15"/>
      <c r="EG46" s="52"/>
      <c r="EH46" s="91"/>
      <c r="EI46" s="15"/>
      <c r="EJ46" s="52"/>
      <c r="EK46" s="91"/>
      <c r="EL46" s="16"/>
      <c r="EM46" s="52"/>
      <c r="EN46" s="91"/>
      <c r="EO46" s="15"/>
      <c r="EP46" s="52"/>
      <c r="EQ46" s="91"/>
      <c r="ER46" s="15"/>
      <c r="ES46" s="52"/>
      <c r="ET46" s="91"/>
      <c r="EU46" s="15"/>
      <c r="EV46" s="52"/>
      <c r="EW46" s="91"/>
      <c r="EX46" s="15"/>
      <c r="EY46" s="52"/>
      <c r="EZ46" s="91"/>
      <c r="FA46" s="15"/>
      <c r="FB46" s="52"/>
      <c r="FC46" s="91"/>
      <c r="FD46" s="15"/>
      <c r="FE46" s="52"/>
      <c r="FF46" s="91"/>
      <c r="FG46" s="15"/>
      <c r="FH46" s="52"/>
      <c r="FI46" s="91"/>
      <c r="FJ46" s="16"/>
      <c r="FK46" s="52"/>
      <c r="FL46" s="91"/>
      <c r="FM46" s="15"/>
      <c r="FN46" s="52"/>
      <c r="FO46" s="91"/>
      <c r="FP46" s="15"/>
      <c r="FQ46" s="52"/>
      <c r="FR46" s="91"/>
      <c r="FS46" s="15"/>
      <c r="FT46" s="52"/>
      <c r="FU46" s="91"/>
      <c r="FV46" s="15"/>
      <c r="FW46" s="52"/>
      <c r="FX46" s="91"/>
      <c r="FY46" s="15"/>
      <c r="FZ46" s="52"/>
      <c r="GA46" s="91"/>
      <c r="GB46" s="15"/>
      <c r="GC46" s="52"/>
      <c r="GD46" s="91"/>
      <c r="GE46" s="16"/>
      <c r="GF46" s="52"/>
      <c r="GG46" s="91"/>
      <c r="GH46" s="15"/>
      <c r="GI46" s="52"/>
      <c r="GJ46" s="91"/>
      <c r="GK46" s="15"/>
      <c r="GL46" s="52"/>
      <c r="GM46" s="91"/>
      <c r="GN46" s="15"/>
      <c r="GO46" s="52"/>
      <c r="GP46" s="91"/>
      <c r="GQ46" s="15"/>
      <c r="GR46" s="52"/>
      <c r="GS46" s="91"/>
      <c r="GT46" s="16"/>
      <c r="GU46" s="52"/>
      <c r="GV46" s="91"/>
      <c r="GW46" s="15"/>
      <c r="GX46" s="52"/>
      <c r="GY46" s="91"/>
      <c r="GZ46" s="15"/>
      <c r="HA46" s="52"/>
      <c r="HB46" s="91"/>
      <c r="HC46" s="16"/>
      <c r="HD46" s="52"/>
      <c r="HE46" s="91"/>
      <c r="HF46" s="15"/>
      <c r="HG46" s="52"/>
      <c r="HH46" s="91"/>
      <c r="HI46" s="15"/>
      <c r="HJ46" s="52"/>
      <c r="HK46" s="91"/>
      <c r="HL46" s="15"/>
      <c r="HM46" s="52"/>
      <c r="HN46" s="91"/>
      <c r="HO46" s="15"/>
      <c r="HP46" s="52"/>
      <c r="HQ46" s="91"/>
      <c r="HR46" s="15"/>
      <c r="HS46" s="52"/>
      <c r="HT46" s="91"/>
      <c r="HU46" s="16"/>
      <c r="HV46" s="52"/>
      <c r="HW46" s="91"/>
      <c r="HX46" s="15"/>
      <c r="HY46" s="52"/>
      <c r="HZ46" s="91"/>
      <c r="IA46" s="15"/>
      <c r="IB46" s="52"/>
      <c r="IC46" s="91"/>
      <c r="ID46" s="16"/>
      <c r="IE46" s="52"/>
      <c r="IF46" s="91"/>
      <c r="IG46" s="15"/>
      <c r="IH46" s="52"/>
      <c r="II46" s="91"/>
      <c r="IJ46" s="15"/>
      <c r="IK46" s="52"/>
      <c r="IL46" s="91"/>
      <c r="IM46" s="15"/>
      <c r="IN46" s="52"/>
      <c r="IO46" s="91"/>
      <c r="IP46" s="15"/>
      <c r="IQ46" s="52"/>
      <c r="IR46" s="91"/>
      <c r="IS46" s="16"/>
      <c r="IT46" s="52"/>
      <c r="IU46" s="91"/>
      <c r="IV46" s="15"/>
      <c r="IW46" s="52"/>
      <c r="IX46" s="91"/>
      <c r="IY46" s="15"/>
      <c r="IZ46" s="52"/>
      <c r="JA46" s="91"/>
      <c r="JB46" s="15"/>
      <c r="JC46" s="52"/>
      <c r="JD46" s="91"/>
      <c r="JE46" s="16"/>
      <c r="JF46" s="52"/>
      <c r="JG46" s="91"/>
      <c r="JH46" s="15"/>
      <c r="JI46" s="52"/>
      <c r="JJ46" s="91"/>
      <c r="JK46" s="15"/>
      <c r="JL46" s="52"/>
      <c r="JM46" s="91"/>
      <c r="JN46" s="15"/>
      <c r="JO46" s="52"/>
      <c r="JP46" s="91"/>
      <c r="JQ46" s="15"/>
      <c r="JR46" s="52"/>
      <c r="JS46" s="91"/>
      <c r="JT46" s="16"/>
      <c r="JU46" s="52"/>
      <c r="JV46" s="91"/>
      <c r="JW46" s="15"/>
      <c r="JX46" s="52"/>
      <c r="JY46" s="91"/>
      <c r="JZ46" s="15"/>
      <c r="KA46" s="52"/>
      <c r="KB46" s="91"/>
      <c r="KC46" s="15"/>
      <c r="KD46" s="52"/>
      <c r="KE46" s="91"/>
      <c r="KF46" s="16"/>
      <c r="KG46" s="52"/>
      <c r="KH46" s="91"/>
      <c r="KI46" s="15"/>
      <c r="KJ46" s="52"/>
      <c r="KK46" s="91"/>
      <c r="KL46" s="15"/>
      <c r="KM46" s="52"/>
      <c r="KN46" s="91"/>
      <c r="KO46" s="15"/>
      <c r="KP46" s="52"/>
      <c r="KQ46" s="91"/>
      <c r="KR46" s="15"/>
      <c r="KS46" s="52"/>
      <c r="KT46" s="91"/>
      <c r="KU46" s="15"/>
      <c r="KV46" s="52"/>
      <c r="KW46" s="91"/>
      <c r="KX46" s="15"/>
      <c r="KY46" s="52"/>
      <c r="KZ46" s="91"/>
      <c r="LA46" s="15"/>
      <c r="LB46" s="52"/>
      <c r="LC46" s="91"/>
      <c r="LD46" s="15"/>
      <c r="LE46" s="52"/>
      <c r="LF46" s="91"/>
      <c r="LG46" s="15"/>
      <c r="LH46" s="52"/>
      <c r="LI46" s="91"/>
      <c r="LJ46" s="16"/>
      <c r="LK46" s="52"/>
      <c r="LL46" s="91"/>
      <c r="LM46" s="15"/>
      <c r="LN46" s="52"/>
      <c r="LO46" s="91"/>
      <c r="LP46" s="15"/>
      <c r="LQ46" s="52"/>
      <c r="LR46" s="91"/>
      <c r="LS46" s="16"/>
      <c r="LT46" s="52"/>
      <c r="LU46" s="91"/>
      <c r="LV46" s="15"/>
      <c r="LW46" s="52"/>
      <c r="LX46" s="91"/>
      <c r="LY46" s="16"/>
      <c r="LZ46" s="52"/>
      <c r="MA46" s="91"/>
      <c r="MB46" s="15"/>
      <c r="MC46" s="52"/>
      <c r="MD46" s="91"/>
      <c r="ME46" s="15"/>
      <c r="MF46" s="52"/>
      <c r="MG46" s="91"/>
      <c r="MH46" s="15"/>
      <c r="MI46" s="52"/>
      <c r="MJ46" s="91"/>
      <c r="MK46" s="15"/>
      <c r="ML46" s="52"/>
      <c r="MM46" s="91"/>
      <c r="MN46" s="15"/>
      <c r="MO46" s="52"/>
      <c r="MP46" s="91"/>
      <c r="MQ46" s="15"/>
      <c r="MR46" s="52"/>
      <c r="MS46" s="91"/>
      <c r="MT46" s="15"/>
      <c r="MU46" s="52"/>
      <c r="MV46" s="91"/>
      <c r="MW46" s="15"/>
      <c r="MX46" s="52"/>
      <c r="MY46" s="91"/>
      <c r="MZ46" s="15"/>
      <c r="NA46" s="52"/>
      <c r="NB46" s="91"/>
      <c r="NC46" s="15"/>
      <c r="ND46" s="52"/>
      <c r="NE46" s="91"/>
      <c r="NF46" s="15"/>
      <c r="NG46" s="52"/>
      <c r="NH46" s="91"/>
      <c r="NI46" s="15"/>
      <c r="NJ46" s="52"/>
      <c r="NK46" s="91"/>
      <c r="NL46" s="15"/>
      <c r="NM46" s="52"/>
      <c r="NN46" s="91"/>
      <c r="NO46" s="15"/>
      <c r="NP46" s="52"/>
      <c r="NQ46" s="51"/>
      <c r="NR46" s="15"/>
      <c r="NS46" s="52"/>
      <c r="NT46" s="91"/>
      <c r="NU46" s="15"/>
      <c r="NV46" s="52"/>
      <c r="NW46" s="91"/>
      <c r="NX46" s="15"/>
      <c r="NY46" s="52"/>
      <c r="NZ46" s="91"/>
      <c r="OA46" s="15"/>
      <c r="OB46" s="52"/>
      <c r="OC46" s="91"/>
      <c r="OD46" s="15"/>
      <c r="OE46" s="52"/>
      <c r="OF46" s="91"/>
      <c r="OG46" s="15"/>
      <c r="OH46" s="52"/>
      <c r="OI46" s="91"/>
      <c r="OJ46" s="15"/>
      <c r="OK46" s="52"/>
      <c r="OL46" s="91"/>
      <c r="OM46" s="15"/>
      <c r="ON46" s="52"/>
      <c r="OO46" s="91"/>
      <c r="OP46" s="15"/>
      <c r="OQ46" s="52"/>
      <c r="OR46" s="91"/>
      <c r="OS46" s="15"/>
      <c r="OT46" s="52"/>
      <c r="OU46" s="91"/>
      <c r="OV46" s="15"/>
      <c r="OW46" s="52"/>
      <c r="OX46" s="91"/>
      <c r="OY46" s="16"/>
      <c r="OZ46" s="52"/>
      <c r="PA46" s="91"/>
      <c r="PB46" s="15"/>
      <c r="PC46" s="52"/>
      <c r="PD46" s="91"/>
      <c r="PE46" s="15"/>
      <c r="PF46" s="52"/>
      <c r="PG46" s="91"/>
      <c r="PH46" s="15"/>
      <c r="PI46" s="52"/>
      <c r="PJ46" s="91"/>
      <c r="PK46" s="15"/>
      <c r="PL46" s="52"/>
      <c r="PM46" s="91"/>
      <c r="PN46" s="15"/>
      <c r="PO46" s="52"/>
      <c r="PP46" s="91"/>
      <c r="PQ46" s="15"/>
      <c r="PR46" s="52"/>
      <c r="PS46" s="91"/>
      <c r="PT46" s="15"/>
      <c r="PU46" s="52"/>
      <c r="PV46" s="91"/>
      <c r="PW46" s="15"/>
      <c r="PX46" s="52"/>
      <c r="PY46" s="91"/>
      <c r="PZ46" s="15"/>
      <c r="QA46" s="52"/>
      <c r="QB46" s="91"/>
      <c r="QC46" s="15"/>
      <c r="QD46" s="52"/>
      <c r="QE46" s="91"/>
      <c r="QF46" s="15"/>
      <c r="QG46" s="52"/>
      <c r="QH46" s="91"/>
      <c r="QI46" s="15"/>
      <c r="QJ46" s="52"/>
      <c r="QK46" s="91"/>
      <c r="QL46" s="15"/>
      <c r="QM46" s="52"/>
      <c r="QN46" s="91"/>
      <c r="QO46" s="15"/>
      <c r="QP46" s="52"/>
      <c r="QQ46" s="91"/>
      <c r="QR46" s="15"/>
      <c r="QS46" s="52"/>
      <c r="QT46" s="91"/>
      <c r="QU46" s="15"/>
      <c r="QV46" s="52"/>
      <c r="QW46" s="91"/>
      <c r="QX46" s="15"/>
      <c r="QY46" s="52"/>
      <c r="QZ46" s="91"/>
      <c r="RA46" s="16"/>
      <c r="RB46" s="52"/>
      <c r="RC46" s="91"/>
      <c r="RD46" s="15"/>
      <c r="RE46" s="52"/>
      <c r="RF46" s="91"/>
      <c r="RG46" s="15"/>
      <c r="RH46" s="52"/>
      <c r="RI46" s="91"/>
      <c r="RJ46" s="15"/>
      <c r="RK46" s="52"/>
      <c r="RL46" s="91"/>
      <c r="RM46" s="15"/>
      <c r="RN46" s="52"/>
      <c r="RO46" s="91"/>
      <c r="RP46" s="15"/>
      <c r="RQ46" s="52"/>
      <c r="RR46" s="91"/>
      <c r="RS46" s="15"/>
      <c r="RT46" s="52"/>
      <c r="RU46" s="91"/>
      <c r="RV46" s="15"/>
      <c r="RW46" s="52"/>
      <c r="RX46" s="91"/>
      <c r="RY46" s="15"/>
      <c r="RZ46" s="52"/>
      <c r="SA46" s="91"/>
      <c r="SB46" s="15"/>
      <c r="SC46" s="52"/>
      <c r="SD46" s="220"/>
    </row>
    <row r="47" spans="1:498" s="17" customFormat="1" ht="15.75">
      <c r="A47" s="14">
        <v>35</v>
      </c>
      <c r="B47" s="1" t="s">
        <v>14</v>
      </c>
      <c r="C47" s="91"/>
      <c r="D47" s="15"/>
      <c r="E47" s="187"/>
      <c r="F47" s="91"/>
      <c r="G47" s="15"/>
      <c r="H47" s="49"/>
      <c r="I47" s="91"/>
      <c r="J47" s="15"/>
      <c r="K47" s="52"/>
      <c r="L47" s="91"/>
      <c r="M47" s="15"/>
      <c r="N47" s="211"/>
      <c r="O47" s="91"/>
      <c r="P47" s="15"/>
      <c r="Q47" s="211"/>
      <c r="R47" s="91"/>
      <c r="S47" s="15"/>
      <c r="T47" s="211"/>
      <c r="U47" s="91"/>
      <c r="V47" s="15"/>
      <c r="W47" s="211"/>
      <c r="X47" s="91"/>
      <c r="Y47" s="15"/>
      <c r="Z47" s="211"/>
      <c r="AA47" s="91"/>
      <c r="AB47" s="15"/>
      <c r="AC47" s="211"/>
      <c r="AD47" s="91"/>
      <c r="AE47" s="15"/>
      <c r="AF47" s="211"/>
      <c r="AG47" s="91"/>
      <c r="AH47" s="15"/>
      <c r="AI47" s="211"/>
      <c r="AJ47" s="91"/>
      <c r="AK47" s="15"/>
      <c r="AL47" s="211"/>
      <c r="AM47" s="91"/>
      <c r="AN47" s="15"/>
      <c r="AO47" s="211"/>
      <c r="AP47" s="91"/>
      <c r="AQ47" s="15"/>
      <c r="AR47" s="211"/>
      <c r="AS47" s="91"/>
      <c r="AT47" s="15"/>
      <c r="AU47" s="211"/>
      <c r="AV47" s="91"/>
      <c r="AW47" s="15"/>
      <c r="AX47" s="211"/>
      <c r="AY47" s="91"/>
      <c r="AZ47" s="15"/>
      <c r="BA47" s="211"/>
      <c r="BB47" s="91"/>
      <c r="BC47" s="15"/>
      <c r="BD47" s="211"/>
      <c r="BE47" s="91"/>
      <c r="BF47" s="15"/>
      <c r="BG47" s="211"/>
      <c r="BH47" s="91"/>
      <c r="BI47" s="15"/>
      <c r="BJ47" s="211"/>
      <c r="BK47" s="91"/>
      <c r="BL47" s="15"/>
      <c r="BM47" s="211"/>
      <c r="BN47" s="91"/>
      <c r="BO47" s="15"/>
      <c r="BP47" s="211"/>
      <c r="BQ47" s="91"/>
      <c r="BR47" s="15"/>
      <c r="BS47" s="211"/>
      <c r="BT47" s="91"/>
      <c r="BU47" s="15"/>
      <c r="BV47" s="52"/>
      <c r="BW47" s="91"/>
      <c r="BX47" s="16"/>
      <c r="BY47" s="52"/>
      <c r="BZ47" s="91"/>
      <c r="CA47" s="15"/>
      <c r="CB47" s="52"/>
      <c r="CC47" s="91"/>
      <c r="CD47" s="15"/>
      <c r="CE47" s="52"/>
      <c r="CF47" s="91"/>
      <c r="CG47" s="15"/>
      <c r="CH47" s="52"/>
      <c r="CI47" s="91"/>
      <c r="CJ47" s="15"/>
      <c r="CK47" s="52"/>
      <c r="CL47" s="91"/>
      <c r="CM47" s="16"/>
      <c r="CN47" s="52"/>
      <c r="CO47" s="91"/>
      <c r="CP47" s="15"/>
      <c r="CQ47" s="52"/>
      <c r="CR47" s="91"/>
      <c r="CS47" s="15"/>
      <c r="CT47" s="52"/>
      <c r="CU47" s="91"/>
      <c r="CV47" s="15"/>
      <c r="CW47" s="52"/>
      <c r="CX47" s="91"/>
      <c r="CY47" s="15"/>
      <c r="CZ47" s="52"/>
      <c r="DA47" s="91"/>
      <c r="DB47" s="15"/>
      <c r="DC47" s="52"/>
      <c r="DD47" s="91"/>
      <c r="DE47" s="15"/>
      <c r="DF47" s="52"/>
      <c r="DG47" s="91"/>
      <c r="DH47" s="15"/>
      <c r="DI47" s="52"/>
      <c r="DJ47" s="91"/>
      <c r="DK47" s="15"/>
      <c r="DL47" s="52"/>
      <c r="DM47" s="91"/>
      <c r="DN47" s="15"/>
      <c r="DO47" s="52"/>
      <c r="DP47" s="91"/>
      <c r="DQ47" s="15"/>
      <c r="DR47" s="52"/>
      <c r="DS47" s="91"/>
      <c r="DT47" s="15"/>
      <c r="DU47" s="52"/>
      <c r="DV47" s="91"/>
      <c r="DW47" s="15"/>
      <c r="DX47" s="52"/>
      <c r="DY47" s="91"/>
      <c r="DZ47" s="15"/>
      <c r="EA47" s="52"/>
      <c r="EB47" s="91"/>
      <c r="EC47" s="15"/>
      <c r="ED47" s="52"/>
      <c r="EE47" s="91">
        <v>51600</v>
      </c>
      <c r="EF47" s="15">
        <v>30600</v>
      </c>
      <c r="EG47" s="52">
        <f t="shared" si="198"/>
        <v>0.59302325581395354</v>
      </c>
      <c r="EH47" s="91"/>
      <c r="EI47" s="15"/>
      <c r="EJ47" s="52"/>
      <c r="EK47" s="91">
        <f t="shared" si="199"/>
        <v>51600</v>
      </c>
      <c r="EL47" s="16">
        <f t="shared" si="200"/>
        <v>30600</v>
      </c>
      <c r="EM47" s="52">
        <v>0</v>
      </c>
      <c r="EN47" s="91"/>
      <c r="EO47" s="15"/>
      <c r="EP47" s="52"/>
      <c r="EQ47" s="91"/>
      <c r="ER47" s="15"/>
      <c r="ES47" s="52"/>
      <c r="ET47" s="91"/>
      <c r="EU47" s="15"/>
      <c r="EV47" s="52"/>
      <c r="EW47" s="91"/>
      <c r="EX47" s="15"/>
      <c r="EY47" s="52"/>
      <c r="EZ47" s="91"/>
      <c r="FA47" s="15"/>
      <c r="FB47" s="52"/>
      <c r="FC47" s="91"/>
      <c r="FD47" s="15"/>
      <c r="FE47" s="52"/>
      <c r="FF47" s="91"/>
      <c r="FG47" s="15"/>
      <c r="FH47" s="52"/>
      <c r="FI47" s="91"/>
      <c r="FJ47" s="16"/>
      <c r="FK47" s="52"/>
      <c r="FL47" s="91"/>
      <c r="FM47" s="15"/>
      <c r="FN47" s="52"/>
      <c r="FO47" s="91"/>
      <c r="FP47" s="15"/>
      <c r="FQ47" s="52"/>
      <c r="FR47" s="91"/>
      <c r="FS47" s="15"/>
      <c r="FT47" s="52"/>
      <c r="FU47" s="91"/>
      <c r="FV47" s="15"/>
      <c r="FW47" s="52"/>
      <c r="FX47" s="91"/>
      <c r="FY47" s="15"/>
      <c r="FZ47" s="52"/>
      <c r="GA47" s="91"/>
      <c r="GB47" s="15"/>
      <c r="GC47" s="52"/>
      <c r="GD47" s="91"/>
      <c r="GE47" s="16"/>
      <c r="GF47" s="52"/>
      <c r="GG47" s="91"/>
      <c r="GH47" s="15"/>
      <c r="GI47" s="52"/>
      <c r="GJ47" s="91"/>
      <c r="GK47" s="15"/>
      <c r="GL47" s="52"/>
      <c r="GM47" s="91"/>
      <c r="GN47" s="15"/>
      <c r="GO47" s="52"/>
      <c r="GP47" s="91"/>
      <c r="GQ47" s="15"/>
      <c r="GR47" s="52"/>
      <c r="GS47" s="91"/>
      <c r="GT47" s="16"/>
      <c r="GU47" s="52"/>
      <c r="GV47" s="91"/>
      <c r="GW47" s="15"/>
      <c r="GX47" s="52"/>
      <c r="GY47" s="91"/>
      <c r="GZ47" s="15"/>
      <c r="HA47" s="52"/>
      <c r="HB47" s="91"/>
      <c r="HC47" s="16"/>
      <c r="HD47" s="52"/>
      <c r="HE47" s="91">
        <f t="shared" si="55"/>
        <v>51600</v>
      </c>
      <c r="HF47" s="15">
        <f t="shared" si="56"/>
        <v>30600</v>
      </c>
      <c r="HG47" s="52">
        <v>0</v>
      </c>
      <c r="HH47" s="91"/>
      <c r="HI47" s="15"/>
      <c r="HJ47" s="52"/>
      <c r="HK47" s="91"/>
      <c r="HL47" s="15"/>
      <c r="HM47" s="52"/>
      <c r="HN47" s="91"/>
      <c r="HO47" s="15"/>
      <c r="HP47" s="52"/>
      <c r="HQ47" s="91"/>
      <c r="HR47" s="15"/>
      <c r="HS47" s="52"/>
      <c r="HT47" s="91"/>
      <c r="HU47" s="16"/>
      <c r="HV47" s="52"/>
      <c r="HW47" s="91"/>
      <c r="HX47" s="15"/>
      <c r="HY47" s="52"/>
      <c r="HZ47" s="91"/>
      <c r="IA47" s="15"/>
      <c r="IB47" s="52"/>
      <c r="IC47" s="91"/>
      <c r="ID47" s="16"/>
      <c r="IE47" s="52"/>
      <c r="IF47" s="91"/>
      <c r="IG47" s="15"/>
      <c r="IH47" s="52"/>
      <c r="II47" s="91"/>
      <c r="IJ47" s="15"/>
      <c r="IK47" s="52"/>
      <c r="IL47" s="91"/>
      <c r="IM47" s="15"/>
      <c r="IN47" s="52"/>
      <c r="IO47" s="91"/>
      <c r="IP47" s="15"/>
      <c r="IQ47" s="52"/>
      <c r="IR47" s="91"/>
      <c r="IS47" s="16"/>
      <c r="IT47" s="52"/>
      <c r="IU47" s="91"/>
      <c r="IV47" s="15"/>
      <c r="IW47" s="52"/>
      <c r="IX47" s="91"/>
      <c r="IY47" s="15"/>
      <c r="IZ47" s="52"/>
      <c r="JA47" s="91"/>
      <c r="JB47" s="15"/>
      <c r="JC47" s="52"/>
      <c r="JD47" s="91"/>
      <c r="JE47" s="16"/>
      <c r="JF47" s="52"/>
      <c r="JG47" s="91"/>
      <c r="JH47" s="15"/>
      <c r="JI47" s="52"/>
      <c r="JJ47" s="91"/>
      <c r="JK47" s="15"/>
      <c r="JL47" s="52"/>
      <c r="JM47" s="91"/>
      <c r="JN47" s="15"/>
      <c r="JO47" s="52"/>
      <c r="JP47" s="91"/>
      <c r="JQ47" s="15"/>
      <c r="JR47" s="52"/>
      <c r="JS47" s="91"/>
      <c r="JT47" s="16"/>
      <c r="JU47" s="52"/>
      <c r="JV47" s="91"/>
      <c r="JW47" s="15"/>
      <c r="JX47" s="52"/>
      <c r="JY47" s="91"/>
      <c r="JZ47" s="15"/>
      <c r="KA47" s="52"/>
      <c r="KB47" s="91"/>
      <c r="KC47" s="15"/>
      <c r="KD47" s="52"/>
      <c r="KE47" s="91"/>
      <c r="KF47" s="16"/>
      <c r="KG47" s="52"/>
      <c r="KH47" s="91"/>
      <c r="KI47" s="15"/>
      <c r="KJ47" s="52"/>
      <c r="KK47" s="91"/>
      <c r="KL47" s="15"/>
      <c r="KM47" s="52"/>
      <c r="KN47" s="91"/>
      <c r="KO47" s="15"/>
      <c r="KP47" s="52"/>
      <c r="KQ47" s="91"/>
      <c r="KR47" s="15"/>
      <c r="KS47" s="52"/>
      <c r="KT47" s="91"/>
      <c r="KU47" s="15"/>
      <c r="KV47" s="52"/>
      <c r="KW47" s="91"/>
      <c r="KX47" s="15"/>
      <c r="KY47" s="52"/>
      <c r="KZ47" s="91"/>
      <c r="LA47" s="15"/>
      <c r="LB47" s="52"/>
      <c r="LC47" s="91"/>
      <c r="LD47" s="15"/>
      <c r="LE47" s="52"/>
      <c r="LF47" s="91"/>
      <c r="LG47" s="15"/>
      <c r="LH47" s="52"/>
      <c r="LI47" s="91"/>
      <c r="LJ47" s="16"/>
      <c r="LK47" s="52"/>
      <c r="LL47" s="91"/>
      <c r="LM47" s="15"/>
      <c r="LN47" s="52"/>
      <c r="LO47" s="91"/>
      <c r="LP47" s="15"/>
      <c r="LQ47" s="52"/>
      <c r="LR47" s="91"/>
      <c r="LS47" s="16"/>
      <c r="LT47" s="52"/>
      <c r="LU47" s="91"/>
      <c r="LV47" s="15"/>
      <c r="LW47" s="52"/>
      <c r="LX47" s="91"/>
      <c r="LY47" s="16"/>
      <c r="LZ47" s="52"/>
      <c r="MA47" s="91"/>
      <c r="MB47" s="15"/>
      <c r="MC47" s="52"/>
      <c r="MD47" s="91"/>
      <c r="ME47" s="15"/>
      <c r="MF47" s="52"/>
      <c r="MG47" s="91"/>
      <c r="MH47" s="15"/>
      <c r="MI47" s="52"/>
      <c r="MJ47" s="91"/>
      <c r="MK47" s="15"/>
      <c r="ML47" s="52"/>
      <c r="MM47" s="91"/>
      <c r="MN47" s="15"/>
      <c r="MO47" s="52"/>
      <c r="MP47" s="91"/>
      <c r="MQ47" s="15"/>
      <c r="MR47" s="52"/>
      <c r="MS47" s="91"/>
      <c r="MT47" s="15"/>
      <c r="MU47" s="52"/>
      <c r="MV47" s="91"/>
      <c r="MW47" s="15"/>
      <c r="MX47" s="52"/>
      <c r="MY47" s="91"/>
      <c r="MZ47" s="15"/>
      <c r="NA47" s="52"/>
      <c r="NB47" s="91"/>
      <c r="NC47" s="15"/>
      <c r="ND47" s="52"/>
      <c r="NE47" s="91"/>
      <c r="NF47" s="15"/>
      <c r="NG47" s="52"/>
      <c r="NH47" s="91"/>
      <c r="NI47" s="15"/>
      <c r="NJ47" s="52"/>
      <c r="NK47" s="91"/>
      <c r="NL47" s="15"/>
      <c r="NM47" s="52"/>
      <c r="NN47" s="91"/>
      <c r="NO47" s="15"/>
      <c r="NP47" s="52"/>
      <c r="NQ47" s="51"/>
      <c r="NR47" s="15"/>
      <c r="NS47" s="52"/>
      <c r="NT47" s="91">
        <v>6397996</v>
      </c>
      <c r="NU47" s="15">
        <f>975000+80000+3279765+260000+250000+218714+40000+3000+180000+3000+57540+3360+616110+12000+393600+92400+48000</f>
        <v>6512489</v>
      </c>
      <c r="NV47" s="52">
        <f t="shared" si="209"/>
        <v>1.0178951346640417</v>
      </c>
      <c r="NW47" s="91"/>
      <c r="NX47" s="15"/>
      <c r="NY47" s="52"/>
      <c r="NZ47" s="91"/>
      <c r="OA47" s="15"/>
      <c r="OB47" s="52"/>
      <c r="OC47" s="91"/>
      <c r="OD47" s="15"/>
      <c r="OE47" s="52"/>
      <c r="OF47" s="91"/>
      <c r="OG47" s="15"/>
      <c r="OH47" s="52"/>
      <c r="OI47" s="91"/>
      <c r="OJ47" s="15"/>
      <c r="OK47" s="52"/>
      <c r="OL47" s="91"/>
      <c r="OM47" s="15"/>
      <c r="ON47" s="52"/>
      <c r="OO47" s="91"/>
      <c r="OP47" s="15"/>
      <c r="OQ47" s="52"/>
      <c r="OR47" s="91"/>
      <c r="OS47" s="15"/>
      <c r="OT47" s="52"/>
      <c r="OU47" s="91"/>
      <c r="OV47" s="15"/>
      <c r="OW47" s="52"/>
      <c r="OX47" s="91">
        <f t="shared" si="211"/>
        <v>6397996</v>
      </c>
      <c r="OY47" s="16">
        <f t="shared" si="212"/>
        <v>6512489</v>
      </c>
      <c r="OZ47" s="52">
        <f t="shared" si="213"/>
        <v>1.0178951346640417</v>
      </c>
      <c r="PA47" s="91"/>
      <c r="PB47" s="15"/>
      <c r="PC47" s="52"/>
      <c r="PD47" s="91"/>
      <c r="PE47" s="15"/>
      <c r="PF47" s="52"/>
      <c r="PG47" s="91"/>
      <c r="PH47" s="15"/>
      <c r="PI47" s="52"/>
      <c r="PJ47" s="91"/>
      <c r="PK47" s="15"/>
      <c r="PL47" s="52"/>
      <c r="PM47" s="91"/>
      <c r="PN47" s="15"/>
      <c r="PO47" s="52"/>
      <c r="PP47" s="91"/>
      <c r="PQ47" s="15"/>
      <c r="PR47" s="52"/>
      <c r="PS47" s="91"/>
      <c r="PT47" s="15"/>
      <c r="PU47" s="52"/>
      <c r="PV47" s="91"/>
      <c r="PW47" s="15"/>
      <c r="PX47" s="52"/>
      <c r="PY47" s="91"/>
      <c r="PZ47" s="15"/>
      <c r="QA47" s="52"/>
      <c r="QB47" s="91"/>
      <c r="QC47" s="15"/>
      <c r="QD47" s="52"/>
      <c r="QE47" s="91"/>
      <c r="QF47" s="15"/>
      <c r="QG47" s="52"/>
      <c r="QH47" s="91"/>
      <c r="QI47" s="15"/>
      <c r="QJ47" s="52"/>
      <c r="QK47" s="91"/>
      <c r="QL47" s="15"/>
      <c r="QM47" s="52"/>
      <c r="QN47" s="91"/>
      <c r="QO47" s="15"/>
      <c r="QP47" s="52"/>
      <c r="QQ47" s="91"/>
      <c r="QR47" s="15"/>
      <c r="QS47" s="52"/>
      <c r="QT47" s="91"/>
      <c r="QU47" s="15"/>
      <c r="QV47" s="52"/>
      <c r="QW47" s="91"/>
      <c r="QX47" s="15"/>
      <c r="QY47" s="52"/>
      <c r="QZ47" s="91"/>
      <c r="RA47" s="16"/>
      <c r="RB47" s="52"/>
      <c r="RC47" s="91"/>
      <c r="RD47" s="15"/>
      <c r="RE47" s="52"/>
      <c r="RF47" s="91"/>
      <c r="RG47" s="15"/>
      <c r="RH47" s="52"/>
      <c r="RI47" s="91"/>
      <c r="RJ47" s="15"/>
      <c r="RK47" s="52"/>
      <c r="RL47" s="91"/>
      <c r="RM47" s="15"/>
      <c r="RN47" s="52"/>
      <c r="RO47" s="91"/>
      <c r="RP47" s="15"/>
      <c r="RQ47" s="52"/>
      <c r="RR47" s="91">
        <f t="shared" si="68"/>
        <v>6449596</v>
      </c>
      <c r="RS47" s="15">
        <f>+HF47+LY47+NR47+OY47+RA47+RG47</f>
        <v>6543089</v>
      </c>
      <c r="RT47" s="52">
        <f t="shared" si="216"/>
        <v>1.0144959467228645</v>
      </c>
      <c r="RU47" s="91"/>
      <c r="RV47" s="15"/>
      <c r="RW47" s="52"/>
      <c r="RX47" s="91">
        <f t="shared" ref="RX47:RY49" si="218">RR47+RU47</f>
        <v>6449596</v>
      </c>
      <c r="RY47" s="15">
        <f t="shared" si="218"/>
        <v>6543089</v>
      </c>
      <c r="RZ47" s="52">
        <f t="shared" si="217"/>
        <v>1.0144959467228645</v>
      </c>
      <c r="SA47" s="91">
        <f>BW47+RX47+CL47</f>
        <v>6449596</v>
      </c>
      <c r="SB47" s="15">
        <f>BX47+RY47+CM47</f>
        <v>6543089</v>
      </c>
      <c r="SC47" s="52">
        <f t="shared" si="69"/>
        <v>1.0144959467228645</v>
      </c>
      <c r="SD47" s="220"/>
    </row>
    <row r="48" spans="1:498" s="17" customFormat="1" ht="31.5">
      <c r="A48" s="258">
        <v>36</v>
      </c>
      <c r="B48" s="169" t="s">
        <v>58</v>
      </c>
      <c r="C48" s="91"/>
      <c r="D48" s="15"/>
      <c r="E48" s="187"/>
      <c r="F48" s="91"/>
      <c r="G48" s="15"/>
      <c r="H48" s="49"/>
      <c r="I48" s="91"/>
      <c r="J48" s="15"/>
      <c r="K48" s="52"/>
      <c r="L48" s="91"/>
      <c r="M48" s="15"/>
      <c r="N48" s="211"/>
      <c r="O48" s="91"/>
      <c r="P48" s="15"/>
      <c r="Q48" s="211"/>
      <c r="R48" s="91"/>
      <c r="S48" s="15"/>
      <c r="T48" s="211"/>
      <c r="U48" s="91"/>
      <c r="V48" s="15"/>
      <c r="W48" s="211"/>
      <c r="X48" s="91"/>
      <c r="Y48" s="15"/>
      <c r="Z48" s="211"/>
      <c r="AA48" s="91"/>
      <c r="AB48" s="15"/>
      <c r="AC48" s="211"/>
      <c r="AD48" s="91"/>
      <c r="AE48" s="15"/>
      <c r="AF48" s="211"/>
      <c r="AG48" s="91"/>
      <c r="AH48" s="15"/>
      <c r="AI48" s="211"/>
      <c r="AJ48" s="91"/>
      <c r="AK48" s="15"/>
      <c r="AL48" s="211"/>
      <c r="AM48" s="91"/>
      <c r="AN48" s="15"/>
      <c r="AO48" s="211"/>
      <c r="AP48" s="91"/>
      <c r="AQ48" s="15"/>
      <c r="AR48" s="211"/>
      <c r="AS48" s="91"/>
      <c r="AT48" s="15"/>
      <c r="AU48" s="211"/>
      <c r="AV48" s="91"/>
      <c r="AW48" s="15"/>
      <c r="AX48" s="211"/>
      <c r="AY48" s="91"/>
      <c r="AZ48" s="15"/>
      <c r="BA48" s="211"/>
      <c r="BB48" s="91"/>
      <c r="BC48" s="15"/>
      <c r="BD48" s="211"/>
      <c r="BE48" s="91"/>
      <c r="BF48" s="15"/>
      <c r="BG48" s="211"/>
      <c r="BH48" s="91"/>
      <c r="BI48" s="15"/>
      <c r="BJ48" s="211"/>
      <c r="BK48" s="91"/>
      <c r="BL48" s="15"/>
      <c r="BM48" s="211"/>
      <c r="BN48" s="91"/>
      <c r="BO48" s="15"/>
      <c r="BP48" s="211"/>
      <c r="BQ48" s="91"/>
      <c r="BR48" s="15"/>
      <c r="BS48" s="211"/>
      <c r="BT48" s="91"/>
      <c r="BU48" s="15"/>
      <c r="BV48" s="52"/>
      <c r="BW48" s="91"/>
      <c r="BX48" s="16"/>
      <c r="BY48" s="52"/>
      <c r="BZ48" s="91"/>
      <c r="CA48" s="15"/>
      <c r="CB48" s="52"/>
      <c r="CC48" s="91"/>
      <c r="CD48" s="15"/>
      <c r="CE48" s="52"/>
      <c r="CF48" s="91"/>
      <c r="CG48" s="15"/>
      <c r="CH48" s="52"/>
      <c r="CI48" s="91"/>
      <c r="CJ48" s="15"/>
      <c r="CK48" s="52"/>
      <c r="CL48" s="91"/>
      <c r="CM48" s="16"/>
      <c r="CN48" s="52"/>
      <c r="CO48" s="91"/>
      <c r="CP48" s="15"/>
      <c r="CQ48" s="52"/>
      <c r="CR48" s="91"/>
      <c r="CS48" s="15"/>
      <c r="CT48" s="52"/>
      <c r="CU48" s="91"/>
      <c r="CV48" s="15"/>
      <c r="CW48" s="52"/>
      <c r="CX48" s="91"/>
      <c r="CY48" s="15"/>
      <c r="CZ48" s="52"/>
      <c r="DA48" s="91"/>
      <c r="DB48" s="15"/>
      <c r="DC48" s="52"/>
      <c r="DD48" s="91"/>
      <c r="DE48" s="15"/>
      <c r="DF48" s="52"/>
      <c r="DG48" s="91"/>
      <c r="DH48" s="15"/>
      <c r="DI48" s="52"/>
      <c r="DJ48" s="91"/>
      <c r="DK48" s="15"/>
      <c r="DL48" s="52"/>
      <c r="DM48" s="91"/>
      <c r="DN48" s="15"/>
      <c r="DO48" s="52"/>
      <c r="DP48" s="91"/>
      <c r="DQ48" s="15"/>
      <c r="DR48" s="52"/>
      <c r="DS48" s="91"/>
      <c r="DT48" s="15"/>
      <c r="DU48" s="52"/>
      <c r="DV48" s="91"/>
      <c r="DW48" s="15"/>
      <c r="DX48" s="52"/>
      <c r="DY48" s="91"/>
      <c r="DZ48" s="15"/>
      <c r="EA48" s="52"/>
      <c r="EB48" s="91"/>
      <c r="EC48" s="15"/>
      <c r="ED48" s="52"/>
      <c r="EE48" s="91"/>
      <c r="EF48" s="15"/>
      <c r="EG48" s="52"/>
      <c r="EH48" s="91"/>
      <c r="EI48" s="15"/>
      <c r="EJ48" s="52"/>
      <c r="EK48" s="91">
        <f t="shared" si="199"/>
        <v>0</v>
      </c>
      <c r="EL48" s="16">
        <f t="shared" si="200"/>
        <v>0</v>
      </c>
      <c r="EM48" s="52" t="e">
        <f t="shared" si="201"/>
        <v>#DIV/0!</v>
      </c>
      <c r="EN48" s="91"/>
      <c r="EO48" s="15"/>
      <c r="EP48" s="52"/>
      <c r="EQ48" s="91"/>
      <c r="ER48" s="15"/>
      <c r="ES48" s="52"/>
      <c r="ET48" s="91"/>
      <c r="EU48" s="15"/>
      <c r="EV48" s="52"/>
      <c r="EW48" s="91"/>
      <c r="EX48" s="15"/>
      <c r="EY48" s="52"/>
      <c r="EZ48" s="91"/>
      <c r="FA48" s="15"/>
      <c r="FB48" s="52"/>
      <c r="FC48" s="91"/>
      <c r="FD48" s="15"/>
      <c r="FE48" s="52"/>
      <c r="FF48" s="91"/>
      <c r="FG48" s="15"/>
      <c r="FH48" s="52"/>
      <c r="FI48" s="91"/>
      <c r="FJ48" s="16"/>
      <c r="FK48" s="52"/>
      <c r="FL48" s="91"/>
      <c r="FM48" s="15"/>
      <c r="FN48" s="52"/>
      <c r="FO48" s="91"/>
      <c r="FP48" s="15"/>
      <c r="FQ48" s="52"/>
      <c r="FR48" s="91"/>
      <c r="FS48" s="15"/>
      <c r="FT48" s="52"/>
      <c r="FU48" s="91"/>
      <c r="FV48" s="15"/>
      <c r="FW48" s="52"/>
      <c r="FX48" s="91"/>
      <c r="FY48" s="15"/>
      <c r="FZ48" s="52"/>
      <c r="GA48" s="91"/>
      <c r="GB48" s="15"/>
      <c r="GC48" s="52"/>
      <c r="GD48" s="91"/>
      <c r="GE48" s="16"/>
      <c r="GF48" s="52"/>
      <c r="GG48" s="91"/>
      <c r="GH48" s="15"/>
      <c r="GI48" s="52"/>
      <c r="GJ48" s="91"/>
      <c r="GK48" s="15"/>
      <c r="GL48" s="52"/>
      <c r="GM48" s="91"/>
      <c r="GN48" s="15"/>
      <c r="GO48" s="52"/>
      <c r="GP48" s="91"/>
      <c r="GQ48" s="15"/>
      <c r="GR48" s="52"/>
      <c r="GS48" s="91"/>
      <c r="GT48" s="16"/>
      <c r="GU48" s="52"/>
      <c r="GV48" s="91"/>
      <c r="GW48" s="15"/>
      <c r="GX48" s="52"/>
      <c r="GY48" s="91"/>
      <c r="GZ48" s="15"/>
      <c r="HA48" s="52"/>
      <c r="HB48" s="91"/>
      <c r="HC48" s="16"/>
      <c r="HD48" s="52"/>
      <c r="HE48" s="91"/>
      <c r="HF48" s="15"/>
      <c r="HG48" s="52"/>
      <c r="HH48" s="91"/>
      <c r="HI48" s="15"/>
      <c r="HJ48" s="52"/>
      <c r="HK48" s="91"/>
      <c r="HL48" s="15"/>
      <c r="HM48" s="52"/>
      <c r="HN48" s="91"/>
      <c r="HO48" s="15"/>
      <c r="HP48" s="52"/>
      <c r="HQ48" s="91"/>
      <c r="HR48" s="15"/>
      <c r="HS48" s="52"/>
      <c r="HT48" s="91"/>
      <c r="HU48" s="16"/>
      <c r="HV48" s="52"/>
      <c r="HW48" s="91"/>
      <c r="HX48" s="15"/>
      <c r="HY48" s="52"/>
      <c r="HZ48" s="91"/>
      <c r="IA48" s="15"/>
      <c r="IB48" s="52"/>
      <c r="IC48" s="91"/>
      <c r="ID48" s="16"/>
      <c r="IE48" s="52"/>
      <c r="IF48" s="91"/>
      <c r="IG48" s="15"/>
      <c r="IH48" s="52"/>
      <c r="II48" s="91"/>
      <c r="IJ48" s="15"/>
      <c r="IK48" s="52"/>
      <c r="IL48" s="91"/>
      <c r="IM48" s="15"/>
      <c r="IN48" s="52"/>
      <c r="IO48" s="91"/>
      <c r="IP48" s="15"/>
      <c r="IQ48" s="52"/>
      <c r="IR48" s="91"/>
      <c r="IS48" s="16"/>
      <c r="IT48" s="52"/>
      <c r="IU48" s="91"/>
      <c r="IV48" s="15"/>
      <c r="IW48" s="52"/>
      <c r="IX48" s="91"/>
      <c r="IY48" s="15"/>
      <c r="IZ48" s="52"/>
      <c r="JA48" s="91"/>
      <c r="JB48" s="15"/>
      <c r="JC48" s="52"/>
      <c r="JD48" s="91"/>
      <c r="JE48" s="16"/>
      <c r="JF48" s="52"/>
      <c r="JG48" s="91"/>
      <c r="JH48" s="15"/>
      <c r="JI48" s="52"/>
      <c r="JJ48" s="91"/>
      <c r="JK48" s="15"/>
      <c r="JL48" s="52"/>
      <c r="JM48" s="91"/>
      <c r="JN48" s="15"/>
      <c r="JO48" s="52"/>
      <c r="JP48" s="91"/>
      <c r="JQ48" s="15"/>
      <c r="JR48" s="52"/>
      <c r="JS48" s="91"/>
      <c r="JT48" s="16"/>
      <c r="JU48" s="52"/>
      <c r="JV48" s="91"/>
      <c r="JW48" s="15"/>
      <c r="JX48" s="52"/>
      <c r="JY48" s="91"/>
      <c r="JZ48" s="15"/>
      <c r="KA48" s="52"/>
      <c r="KB48" s="91"/>
      <c r="KC48" s="15"/>
      <c r="KD48" s="52"/>
      <c r="KE48" s="91"/>
      <c r="KF48" s="16"/>
      <c r="KG48" s="52"/>
      <c r="KH48" s="91"/>
      <c r="KI48" s="15"/>
      <c r="KJ48" s="52"/>
      <c r="KK48" s="91"/>
      <c r="KL48" s="15"/>
      <c r="KM48" s="52"/>
      <c r="KN48" s="91"/>
      <c r="KO48" s="15"/>
      <c r="KP48" s="52"/>
      <c r="KQ48" s="91"/>
      <c r="KR48" s="15"/>
      <c r="KS48" s="52"/>
      <c r="KT48" s="91"/>
      <c r="KU48" s="15"/>
      <c r="KV48" s="52"/>
      <c r="KW48" s="91"/>
      <c r="KX48" s="15"/>
      <c r="KY48" s="52"/>
      <c r="KZ48" s="91"/>
      <c r="LA48" s="15"/>
      <c r="LB48" s="52"/>
      <c r="LC48" s="91"/>
      <c r="LD48" s="15"/>
      <c r="LE48" s="52"/>
      <c r="LF48" s="91"/>
      <c r="LG48" s="15"/>
      <c r="LH48" s="52"/>
      <c r="LI48" s="91"/>
      <c r="LJ48" s="16"/>
      <c r="LK48" s="52"/>
      <c r="LL48" s="91"/>
      <c r="LM48" s="15"/>
      <c r="LN48" s="52"/>
      <c r="LO48" s="91"/>
      <c r="LP48" s="15"/>
      <c r="LQ48" s="52"/>
      <c r="LR48" s="91"/>
      <c r="LS48" s="16"/>
      <c r="LT48" s="52"/>
      <c r="LU48" s="91"/>
      <c r="LV48" s="15"/>
      <c r="LW48" s="52"/>
      <c r="LX48" s="91"/>
      <c r="LY48" s="16"/>
      <c r="LZ48" s="52"/>
      <c r="MA48" s="91"/>
      <c r="MB48" s="15"/>
      <c r="MC48" s="52"/>
      <c r="MD48" s="91"/>
      <c r="ME48" s="15"/>
      <c r="MF48" s="52"/>
      <c r="MG48" s="91"/>
      <c r="MH48" s="15"/>
      <c r="MI48" s="52"/>
      <c r="MJ48" s="91"/>
      <c r="MK48" s="15"/>
      <c r="ML48" s="52"/>
      <c r="MM48" s="91"/>
      <c r="MN48" s="15"/>
      <c r="MO48" s="52"/>
      <c r="MP48" s="91"/>
      <c r="MQ48" s="15"/>
      <c r="MR48" s="52"/>
      <c r="MS48" s="91"/>
      <c r="MT48" s="15"/>
      <c r="MU48" s="52"/>
      <c r="MV48" s="91"/>
      <c r="MW48" s="15"/>
      <c r="MX48" s="52"/>
      <c r="MY48" s="91"/>
      <c r="MZ48" s="15"/>
      <c r="NA48" s="52"/>
      <c r="NB48" s="91"/>
      <c r="NC48" s="15"/>
      <c r="ND48" s="52"/>
      <c r="NE48" s="91"/>
      <c r="NF48" s="15"/>
      <c r="NG48" s="52"/>
      <c r="NH48" s="91"/>
      <c r="NI48" s="15"/>
      <c r="NJ48" s="52"/>
      <c r="NK48" s="91"/>
      <c r="NL48" s="15"/>
      <c r="NM48" s="52"/>
      <c r="NN48" s="91"/>
      <c r="NO48" s="15"/>
      <c r="NP48" s="52"/>
      <c r="NQ48" s="51"/>
      <c r="NR48" s="15"/>
      <c r="NS48" s="52"/>
      <c r="NT48" s="91"/>
      <c r="NU48" s="15"/>
      <c r="NV48" s="52"/>
      <c r="NW48" s="91">
        <v>1980835</v>
      </c>
      <c r="NX48" s="15">
        <f>408560+20000+264000+200000</f>
        <v>892560</v>
      </c>
      <c r="NY48" s="52">
        <f t="shared" ref="NY48:NY65" si="219">SUM(NX48/NW48)</f>
        <v>0.45059785393533536</v>
      </c>
      <c r="NZ48" s="91"/>
      <c r="OA48" s="15"/>
      <c r="OB48" s="52"/>
      <c r="OC48" s="91"/>
      <c r="OD48" s="15"/>
      <c r="OE48" s="52"/>
      <c r="OF48" s="91"/>
      <c r="OG48" s="15"/>
      <c r="OH48" s="52"/>
      <c r="OI48" s="91"/>
      <c r="OJ48" s="15"/>
      <c r="OK48" s="52"/>
      <c r="OL48" s="91"/>
      <c r="OM48" s="15"/>
      <c r="ON48" s="52"/>
      <c r="OO48" s="91"/>
      <c r="OP48" s="15"/>
      <c r="OQ48" s="52"/>
      <c r="OR48" s="91">
        <v>220000</v>
      </c>
      <c r="OS48" s="15">
        <v>220000</v>
      </c>
      <c r="OT48" s="52">
        <f t="shared" si="210"/>
        <v>1</v>
      </c>
      <c r="OU48" s="91"/>
      <c r="OV48" s="15"/>
      <c r="OW48" s="52"/>
      <c r="OX48" s="91">
        <f t="shared" si="211"/>
        <v>2200835</v>
      </c>
      <c r="OY48" s="16">
        <f t="shared" si="212"/>
        <v>1112560</v>
      </c>
      <c r="OZ48" s="52">
        <f t="shared" si="213"/>
        <v>0.50551722414447242</v>
      </c>
      <c r="PA48" s="91"/>
      <c r="PB48" s="15"/>
      <c r="PC48" s="52"/>
      <c r="PD48" s="91"/>
      <c r="PE48" s="15"/>
      <c r="PF48" s="52"/>
      <c r="PG48" s="91"/>
      <c r="PH48" s="15"/>
      <c r="PI48" s="52"/>
      <c r="PJ48" s="91"/>
      <c r="PK48" s="15"/>
      <c r="PL48" s="52"/>
      <c r="PM48" s="91"/>
      <c r="PN48" s="15"/>
      <c r="PO48" s="52"/>
      <c r="PP48" s="91"/>
      <c r="PQ48" s="15"/>
      <c r="PR48" s="52"/>
      <c r="PS48" s="91"/>
      <c r="PT48" s="15"/>
      <c r="PU48" s="52"/>
      <c r="PV48" s="91"/>
      <c r="PW48" s="15"/>
      <c r="PX48" s="52"/>
      <c r="PY48" s="91"/>
      <c r="PZ48" s="15"/>
      <c r="QA48" s="52"/>
      <c r="QB48" s="91"/>
      <c r="QC48" s="15"/>
      <c r="QD48" s="52"/>
      <c r="QE48" s="91"/>
      <c r="QF48" s="15"/>
      <c r="QG48" s="52"/>
      <c r="QH48" s="91"/>
      <c r="QI48" s="15"/>
      <c r="QJ48" s="52"/>
      <c r="QK48" s="91"/>
      <c r="QL48" s="15"/>
      <c r="QM48" s="52"/>
      <c r="QN48" s="91"/>
      <c r="QO48" s="15"/>
      <c r="QP48" s="52"/>
      <c r="QQ48" s="91"/>
      <c r="QR48" s="15"/>
      <c r="QS48" s="52"/>
      <c r="QT48" s="91"/>
      <c r="QU48" s="15"/>
      <c r="QV48" s="52"/>
      <c r="QW48" s="91"/>
      <c r="QX48" s="15"/>
      <c r="QY48" s="52"/>
      <c r="QZ48" s="91"/>
      <c r="RA48" s="16"/>
      <c r="RB48" s="52"/>
      <c r="RC48" s="91"/>
      <c r="RD48" s="15"/>
      <c r="RE48" s="52"/>
      <c r="RF48" s="91"/>
      <c r="RG48" s="15"/>
      <c r="RH48" s="52"/>
      <c r="RI48" s="91"/>
      <c r="RJ48" s="15"/>
      <c r="RK48" s="52"/>
      <c r="RL48" s="91"/>
      <c r="RM48" s="15"/>
      <c r="RN48" s="52"/>
      <c r="RO48" s="91"/>
      <c r="RP48" s="15"/>
      <c r="RQ48" s="52"/>
      <c r="RR48" s="91">
        <f t="shared" si="68"/>
        <v>2200835</v>
      </c>
      <c r="RS48" s="15">
        <f>+HF48+LY48+NR48+OY48+RA48+RG48</f>
        <v>1112560</v>
      </c>
      <c r="RT48" s="52">
        <f t="shared" si="216"/>
        <v>0.50551722414447242</v>
      </c>
      <c r="RU48" s="91"/>
      <c r="RV48" s="15"/>
      <c r="RW48" s="52"/>
      <c r="RX48" s="91">
        <f t="shared" si="218"/>
        <v>2200835</v>
      </c>
      <c r="RY48" s="15">
        <f t="shared" si="218"/>
        <v>1112560</v>
      </c>
      <c r="RZ48" s="52">
        <f t="shared" si="217"/>
        <v>0.50551722414447242</v>
      </c>
      <c r="SA48" s="91">
        <f>BW48+RX48+CL48</f>
        <v>2200835</v>
      </c>
      <c r="SB48" s="15">
        <f>BX48+RY48+CM48</f>
        <v>1112560</v>
      </c>
      <c r="SC48" s="52">
        <f t="shared" si="69"/>
        <v>0.50551722414447242</v>
      </c>
      <c r="SD48" s="220"/>
    </row>
    <row r="49" spans="1:498" s="17" customFormat="1" ht="15.75">
      <c r="A49" s="14">
        <v>37</v>
      </c>
      <c r="B49" s="1" t="s">
        <v>51</v>
      </c>
      <c r="C49" s="91">
        <v>809478</v>
      </c>
      <c r="D49" s="15">
        <v>740731</v>
      </c>
      <c r="E49" s="187">
        <v>0.91507242939276912</v>
      </c>
      <c r="F49" s="91">
        <v>71688</v>
      </c>
      <c r="G49" s="15">
        <v>61698</v>
      </c>
      <c r="H49" s="49">
        <v>0.86064613324405759</v>
      </c>
      <c r="I49" s="91">
        <f t="shared" si="70"/>
        <v>881166</v>
      </c>
      <c r="J49" s="15">
        <f t="shared" si="0"/>
        <v>802429</v>
      </c>
      <c r="K49" s="52">
        <f t="shared" si="41"/>
        <v>0.9106445323582617</v>
      </c>
      <c r="L49" s="91">
        <v>432602</v>
      </c>
      <c r="M49" s="15">
        <v>377284</v>
      </c>
      <c r="N49" s="211">
        <f>SUM(M49/L49)</f>
        <v>0.87212726709539024</v>
      </c>
      <c r="O49" s="91">
        <v>252259</v>
      </c>
      <c r="P49" s="15">
        <v>247909</v>
      </c>
      <c r="Q49" s="211">
        <f>SUM(P49/O49)</f>
        <v>0.98275581842471427</v>
      </c>
      <c r="R49" s="91">
        <v>456733</v>
      </c>
      <c r="S49" s="15">
        <v>432279</v>
      </c>
      <c r="T49" s="211">
        <f>SUM(S49/R49)</f>
        <v>0.9464588720324566</v>
      </c>
      <c r="U49" s="91">
        <f>L49+O49+R49</f>
        <v>1141594</v>
      </c>
      <c r="V49" s="15">
        <f>M49+P49+S49</f>
        <v>1057472</v>
      </c>
      <c r="W49" s="211">
        <f>SUM(V49/U49)</f>
        <v>0.92631180612371822</v>
      </c>
      <c r="X49" s="91">
        <v>99775</v>
      </c>
      <c r="Y49" s="15">
        <v>103436</v>
      </c>
      <c r="Z49" s="211">
        <f>SUM(Y49/X49)</f>
        <v>1.0366925582560762</v>
      </c>
      <c r="AA49" s="91">
        <v>82322</v>
      </c>
      <c r="AB49" s="15">
        <v>87620</v>
      </c>
      <c r="AC49" s="211">
        <f>SUM(AB49/AA49)</f>
        <v>1.0643570370010447</v>
      </c>
      <c r="AD49" s="91">
        <v>45379</v>
      </c>
      <c r="AE49" s="15">
        <v>50963</v>
      </c>
      <c r="AF49" s="211">
        <f>SUM(AE49/AD49)</f>
        <v>1.1230525132770666</v>
      </c>
      <c r="AG49" s="91">
        <v>62699</v>
      </c>
      <c r="AH49" s="15">
        <v>64923</v>
      </c>
      <c r="AI49" s="211">
        <f>SUM(AH49/AG49)</f>
        <v>1.0354710601444999</v>
      </c>
      <c r="AJ49" s="91">
        <v>90407</v>
      </c>
      <c r="AK49" s="15">
        <v>92436</v>
      </c>
      <c r="AL49" s="211">
        <f>SUM(AK49/AJ49)</f>
        <v>1.0224429524262502</v>
      </c>
      <c r="AM49" s="91">
        <v>59232</v>
      </c>
      <c r="AN49" s="15">
        <v>62050</v>
      </c>
      <c r="AO49" s="211">
        <f>SUM(AN49/AM49)</f>
        <v>1.0475756347920042</v>
      </c>
      <c r="AP49" s="91">
        <v>94683</v>
      </c>
      <c r="AQ49" s="15">
        <v>96990</v>
      </c>
      <c r="AR49" s="211">
        <f>SUM(AQ49/AP49)</f>
        <v>1.0243655144006845</v>
      </c>
      <c r="AS49" s="91">
        <f>X49+AA49+AD49+AG49+AJ49+AM49+AP49</f>
        <v>534497</v>
      </c>
      <c r="AT49" s="15">
        <f>Y49+AB49+AE49+AH49+AK49+AN49+AQ49</f>
        <v>558418</v>
      </c>
      <c r="AU49" s="211">
        <f>SUM(AT49/AS49)</f>
        <v>1.0447542268712453</v>
      </c>
      <c r="AV49" s="91">
        <v>113080</v>
      </c>
      <c r="AW49" s="15">
        <v>115272</v>
      </c>
      <c r="AX49" s="211">
        <f>SUM(AW49/AV49)</f>
        <v>1.0193845065440397</v>
      </c>
      <c r="AY49" s="91">
        <v>58039</v>
      </c>
      <c r="AZ49" s="15">
        <v>0</v>
      </c>
      <c r="BA49" s="211">
        <f>SUM(AZ49/AY49)</f>
        <v>0</v>
      </c>
      <c r="BB49" s="91">
        <v>105630</v>
      </c>
      <c r="BC49" s="15">
        <v>110013</v>
      </c>
      <c r="BD49" s="211">
        <f>SUM(BC49/BB49)</f>
        <v>1.0414938937801761</v>
      </c>
      <c r="BE49" s="91">
        <f>U49+AS49+AV49+AY49+BB49</f>
        <v>1952840</v>
      </c>
      <c r="BF49" s="15">
        <f>V49+AT49+AW49+AZ49+BC49</f>
        <v>1841175</v>
      </c>
      <c r="BG49" s="211">
        <f>SUM(BF49/BE49)</f>
        <v>0.94281917617418731</v>
      </c>
      <c r="BH49" s="91">
        <v>18918</v>
      </c>
      <c r="BI49" s="15">
        <v>19231</v>
      </c>
      <c r="BJ49" s="211">
        <f>SUM(BI49/BH49)</f>
        <v>1.0165450893329104</v>
      </c>
      <c r="BK49" s="91">
        <v>40383</v>
      </c>
      <c r="BL49" s="15">
        <v>38379</v>
      </c>
      <c r="BM49" s="211">
        <f>SUM(BL49/BK49)</f>
        <v>0.95037515786345739</v>
      </c>
      <c r="BN49" s="91">
        <f>BH49+BK49</f>
        <v>59301</v>
      </c>
      <c r="BO49" s="15">
        <f>BI49+BL49</f>
        <v>57610</v>
      </c>
      <c r="BP49" s="211">
        <f>SUM(BO49/BN49)</f>
        <v>0.97148446063304161</v>
      </c>
      <c r="BQ49" s="91">
        <f>BE49+BN49</f>
        <v>2012141</v>
      </c>
      <c r="BR49" s="15">
        <f>BF49+BO49</f>
        <v>1898785</v>
      </c>
      <c r="BS49" s="211">
        <f>SUM(BR49/BQ49)</f>
        <v>0.94366398776228899</v>
      </c>
      <c r="BT49" s="91">
        <v>372486</v>
      </c>
      <c r="BU49" s="15">
        <v>267445</v>
      </c>
      <c r="BV49" s="52">
        <f t="shared" si="194"/>
        <v>0.71800013960256226</v>
      </c>
      <c r="BW49" s="91">
        <f>+I49+BQ49+BT49</f>
        <v>3265793</v>
      </c>
      <c r="BX49" s="16">
        <f>+J49+BR49+BU49</f>
        <v>2968659</v>
      </c>
      <c r="BY49" s="52">
        <f t="shared" si="195"/>
        <v>0.90901627874148794</v>
      </c>
      <c r="BZ49" s="91"/>
      <c r="CA49" s="15"/>
      <c r="CB49" s="52"/>
      <c r="CC49" s="91"/>
      <c r="CD49" s="15"/>
      <c r="CE49" s="52"/>
      <c r="CF49" s="91"/>
      <c r="CG49" s="15"/>
      <c r="CH49" s="52"/>
      <c r="CI49" s="91"/>
      <c r="CJ49" s="15"/>
      <c r="CK49" s="52"/>
      <c r="CL49" s="91"/>
      <c r="CM49" s="16">
        <v>2006502</v>
      </c>
      <c r="CN49" s="52"/>
      <c r="CO49" s="91"/>
      <c r="CP49" s="15"/>
      <c r="CQ49" s="52"/>
      <c r="CR49" s="91"/>
      <c r="CS49" s="15"/>
      <c r="CT49" s="52"/>
      <c r="CU49" s="91"/>
      <c r="CV49" s="15"/>
      <c r="CW49" s="52"/>
      <c r="CX49" s="91"/>
      <c r="CY49" s="15"/>
      <c r="CZ49" s="52"/>
      <c r="DA49" s="91"/>
      <c r="DB49" s="15"/>
      <c r="DC49" s="52"/>
      <c r="DD49" s="91"/>
      <c r="DE49" s="15"/>
      <c r="DF49" s="52"/>
      <c r="DG49" s="91"/>
      <c r="DH49" s="15"/>
      <c r="DI49" s="52"/>
      <c r="DJ49" s="91"/>
      <c r="DK49" s="15"/>
      <c r="DL49" s="52"/>
      <c r="DM49" s="91"/>
      <c r="DN49" s="15"/>
      <c r="DO49" s="52"/>
      <c r="DP49" s="91"/>
      <c r="DQ49" s="15"/>
      <c r="DR49" s="52"/>
      <c r="DS49" s="91"/>
      <c r="DT49" s="15"/>
      <c r="DU49" s="52"/>
      <c r="DV49" s="91"/>
      <c r="DW49" s="15"/>
      <c r="DX49" s="52"/>
      <c r="DY49" s="91"/>
      <c r="DZ49" s="15"/>
      <c r="EA49" s="52"/>
      <c r="EB49" s="91"/>
      <c r="EC49" s="15"/>
      <c r="ED49" s="52"/>
      <c r="EE49" s="91"/>
      <c r="EF49" s="15"/>
      <c r="EG49" s="52"/>
      <c r="EH49" s="91"/>
      <c r="EI49" s="15"/>
      <c r="EJ49" s="52"/>
      <c r="EK49" s="91"/>
      <c r="EL49" s="16"/>
      <c r="EM49" s="52"/>
      <c r="EN49" s="91"/>
      <c r="EO49" s="15"/>
      <c r="EP49" s="52"/>
      <c r="EQ49" s="91"/>
      <c r="ER49" s="15"/>
      <c r="ES49" s="52"/>
      <c r="ET49" s="91"/>
      <c r="EU49" s="15"/>
      <c r="EV49" s="52"/>
      <c r="EW49" s="91"/>
      <c r="EX49" s="15"/>
      <c r="EY49" s="52"/>
      <c r="EZ49" s="91"/>
      <c r="FA49" s="15"/>
      <c r="FB49" s="52"/>
      <c r="FC49" s="91"/>
      <c r="FD49" s="15"/>
      <c r="FE49" s="52"/>
      <c r="FF49" s="91"/>
      <c r="FG49" s="15"/>
      <c r="FH49" s="52"/>
      <c r="FI49" s="91"/>
      <c r="FJ49" s="16"/>
      <c r="FK49" s="52"/>
      <c r="FL49" s="91"/>
      <c r="FM49" s="15"/>
      <c r="FN49" s="52"/>
      <c r="FO49" s="91"/>
      <c r="FP49" s="15"/>
      <c r="FQ49" s="52"/>
      <c r="FR49" s="91"/>
      <c r="FS49" s="15"/>
      <c r="FT49" s="52"/>
      <c r="FU49" s="91"/>
      <c r="FV49" s="15"/>
      <c r="FW49" s="52"/>
      <c r="FX49" s="91"/>
      <c r="FY49" s="15"/>
      <c r="FZ49" s="52"/>
      <c r="GA49" s="91"/>
      <c r="GB49" s="15"/>
      <c r="GC49" s="52"/>
      <c r="GD49" s="91"/>
      <c r="GE49" s="16"/>
      <c r="GF49" s="52"/>
      <c r="GG49" s="91"/>
      <c r="GH49" s="15"/>
      <c r="GI49" s="52"/>
      <c r="GJ49" s="91"/>
      <c r="GK49" s="15"/>
      <c r="GL49" s="52"/>
      <c r="GM49" s="91"/>
      <c r="GN49" s="15"/>
      <c r="GO49" s="52"/>
      <c r="GP49" s="91"/>
      <c r="GQ49" s="15"/>
      <c r="GR49" s="52"/>
      <c r="GS49" s="91"/>
      <c r="GT49" s="16"/>
      <c r="GU49" s="52"/>
      <c r="GV49" s="91"/>
      <c r="GW49" s="15"/>
      <c r="GX49" s="52"/>
      <c r="GY49" s="91"/>
      <c r="GZ49" s="15"/>
      <c r="HA49" s="52"/>
      <c r="HB49" s="91"/>
      <c r="HC49" s="16"/>
      <c r="HD49" s="52"/>
      <c r="HE49" s="91"/>
      <c r="HF49" s="15"/>
      <c r="HG49" s="52"/>
      <c r="HH49" s="91"/>
      <c r="HI49" s="15"/>
      <c r="HJ49" s="52"/>
      <c r="HK49" s="91"/>
      <c r="HL49" s="15"/>
      <c r="HM49" s="52"/>
      <c r="HN49" s="91"/>
      <c r="HO49" s="15"/>
      <c r="HP49" s="52"/>
      <c r="HQ49" s="91"/>
      <c r="HR49" s="15"/>
      <c r="HS49" s="52"/>
      <c r="HT49" s="91"/>
      <c r="HU49" s="16"/>
      <c r="HV49" s="52"/>
      <c r="HW49" s="91"/>
      <c r="HX49" s="15"/>
      <c r="HY49" s="52"/>
      <c r="HZ49" s="91"/>
      <c r="IA49" s="15"/>
      <c r="IB49" s="52"/>
      <c r="IC49" s="91"/>
      <c r="ID49" s="16"/>
      <c r="IE49" s="52"/>
      <c r="IF49" s="91"/>
      <c r="IG49" s="15"/>
      <c r="IH49" s="52"/>
      <c r="II49" s="91"/>
      <c r="IJ49" s="15"/>
      <c r="IK49" s="52"/>
      <c r="IL49" s="91"/>
      <c r="IM49" s="15"/>
      <c r="IN49" s="52"/>
      <c r="IO49" s="91"/>
      <c r="IP49" s="15"/>
      <c r="IQ49" s="52"/>
      <c r="IR49" s="91"/>
      <c r="IS49" s="16"/>
      <c r="IT49" s="52"/>
      <c r="IU49" s="91"/>
      <c r="IV49" s="15"/>
      <c r="IW49" s="52"/>
      <c r="IX49" s="91"/>
      <c r="IY49" s="15"/>
      <c r="IZ49" s="52"/>
      <c r="JA49" s="91"/>
      <c r="JB49" s="15"/>
      <c r="JC49" s="52"/>
      <c r="JD49" s="91"/>
      <c r="JE49" s="16"/>
      <c r="JF49" s="52"/>
      <c r="JG49" s="91"/>
      <c r="JH49" s="15"/>
      <c r="JI49" s="52"/>
      <c r="JJ49" s="91"/>
      <c r="JK49" s="15"/>
      <c r="JL49" s="52"/>
      <c r="JM49" s="91"/>
      <c r="JN49" s="15"/>
      <c r="JO49" s="52"/>
      <c r="JP49" s="91"/>
      <c r="JQ49" s="15"/>
      <c r="JR49" s="52"/>
      <c r="JS49" s="91"/>
      <c r="JT49" s="16"/>
      <c r="JU49" s="52"/>
      <c r="JV49" s="91"/>
      <c r="JW49" s="15"/>
      <c r="JX49" s="52"/>
      <c r="JY49" s="91"/>
      <c r="JZ49" s="15"/>
      <c r="KA49" s="52"/>
      <c r="KB49" s="91"/>
      <c r="KC49" s="15"/>
      <c r="KD49" s="52"/>
      <c r="KE49" s="91"/>
      <c r="KF49" s="16"/>
      <c r="KG49" s="52"/>
      <c r="KH49" s="91"/>
      <c r="KI49" s="15"/>
      <c r="KJ49" s="52"/>
      <c r="KK49" s="91"/>
      <c r="KL49" s="15"/>
      <c r="KM49" s="52"/>
      <c r="KN49" s="91"/>
      <c r="KO49" s="15"/>
      <c r="KP49" s="52"/>
      <c r="KQ49" s="91"/>
      <c r="KR49" s="15"/>
      <c r="KS49" s="52"/>
      <c r="KT49" s="91"/>
      <c r="KU49" s="15"/>
      <c r="KV49" s="52"/>
      <c r="KW49" s="91"/>
      <c r="KX49" s="15"/>
      <c r="KY49" s="52"/>
      <c r="KZ49" s="91"/>
      <c r="LA49" s="15"/>
      <c r="LB49" s="52"/>
      <c r="LC49" s="91"/>
      <c r="LD49" s="15"/>
      <c r="LE49" s="52"/>
      <c r="LF49" s="91"/>
      <c r="LG49" s="15"/>
      <c r="LH49" s="52"/>
      <c r="LI49" s="91"/>
      <c r="LJ49" s="16"/>
      <c r="LK49" s="52"/>
      <c r="LL49" s="91"/>
      <c r="LM49" s="15"/>
      <c r="LN49" s="52"/>
      <c r="LO49" s="91"/>
      <c r="LP49" s="15"/>
      <c r="LQ49" s="52"/>
      <c r="LR49" s="91"/>
      <c r="LS49" s="16"/>
      <c r="LT49" s="52"/>
      <c r="LU49" s="91"/>
      <c r="LV49" s="15"/>
      <c r="LW49" s="52"/>
      <c r="LX49" s="91"/>
      <c r="LY49" s="16"/>
      <c r="LZ49" s="52"/>
      <c r="MA49" s="91"/>
      <c r="MB49" s="15"/>
      <c r="MC49" s="52"/>
      <c r="MD49" s="91"/>
      <c r="ME49" s="15"/>
      <c r="MF49" s="52"/>
      <c r="MG49" s="91"/>
      <c r="MH49" s="15"/>
      <c r="MI49" s="52"/>
      <c r="MJ49" s="91"/>
      <c r="MK49" s="15"/>
      <c r="ML49" s="52"/>
      <c r="MM49" s="91"/>
      <c r="MN49" s="15"/>
      <c r="MO49" s="52"/>
      <c r="MP49" s="91"/>
      <c r="MQ49" s="15"/>
      <c r="MR49" s="52"/>
      <c r="MS49" s="91"/>
      <c r="MT49" s="15"/>
      <c r="MU49" s="52"/>
      <c r="MV49" s="91"/>
      <c r="MW49" s="15"/>
      <c r="MX49" s="52"/>
      <c r="MY49" s="91"/>
      <c r="MZ49" s="15"/>
      <c r="NA49" s="52"/>
      <c r="NB49" s="91"/>
      <c r="NC49" s="15"/>
      <c r="ND49" s="52"/>
      <c r="NE49" s="91"/>
      <c r="NF49" s="15"/>
      <c r="NG49" s="52"/>
      <c r="NH49" s="91"/>
      <c r="NI49" s="15"/>
      <c r="NJ49" s="52"/>
      <c r="NK49" s="91"/>
      <c r="NL49" s="15"/>
      <c r="NM49" s="52"/>
      <c r="NN49" s="91"/>
      <c r="NO49" s="15"/>
      <c r="NP49" s="52"/>
      <c r="NQ49" s="51"/>
      <c r="NR49" s="15"/>
      <c r="NS49" s="52"/>
      <c r="NT49" s="91"/>
      <c r="NU49" s="15"/>
      <c r="NV49" s="52"/>
      <c r="NW49" s="91"/>
      <c r="NX49" s="15"/>
      <c r="NY49" s="52"/>
      <c r="NZ49" s="91"/>
      <c r="OA49" s="15"/>
      <c r="OB49" s="52"/>
      <c r="OC49" s="91"/>
      <c r="OD49" s="15"/>
      <c r="OE49" s="52"/>
      <c r="OF49" s="91"/>
      <c r="OG49" s="15"/>
      <c r="OH49" s="52"/>
      <c r="OI49" s="91"/>
      <c r="OJ49" s="15"/>
      <c r="OK49" s="52"/>
      <c r="OL49" s="91"/>
      <c r="OM49" s="15"/>
      <c r="ON49" s="52"/>
      <c r="OO49" s="91"/>
      <c r="OP49" s="15"/>
      <c r="OQ49" s="52"/>
      <c r="OR49" s="91"/>
      <c r="OS49" s="15"/>
      <c r="OT49" s="52"/>
      <c r="OU49" s="91"/>
      <c r="OV49" s="15"/>
      <c r="OW49" s="52"/>
      <c r="OX49" s="91"/>
      <c r="OY49" s="16"/>
      <c r="OZ49" s="52"/>
      <c r="PA49" s="91"/>
      <c r="PB49" s="15"/>
      <c r="PC49" s="52"/>
      <c r="PD49" s="91"/>
      <c r="PE49" s="15"/>
      <c r="PF49" s="52"/>
      <c r="PG49" s="91"/>
      <c r="PH49" s="15"/>
      <c r="PI49" s="52"/>
      <c r="PJ49" s="91"/>
      <c r="PK49" s="15"/>
      <c r="PL49" s="52"/>
      <c r="PM49" s="91"/>
      <c r="PN49" s="15"/>
      <c r="PO49" s="52"/>
      <c r="PP49" s="91"/>
      <c r="PQ49" s="15"/>
      <c r="PR49" s="52"/>
      <c r="PS49" s="91"/>
      <c r="PT49" s="15"/>
      <c r="PU49" s="52"/>
      <c r="PV49" s="91"/>
      <c r="PW49" s="15"/>
      <c r="PX49" s="52"/>
      <c r="PY49" s="91"/>
      <c r="PZ49" s="15"/>
      <c r="QA49" s="52"/>
      <c r="QB49" s="91"/>
      <c r="QC49" s="15"/>
      <c r="QD49" s="52"/>
      <c r="QE49" s="91"/>
      <c r="QF49" s="15"/>
      <c r="QG49" s="52"/>
      <c r="QH49" s="91"/>
      <c r="QI49" s="15"/>
      <c r="QJ49" s="52"/>
      <c r="QK49" s="91"/>
      <c r="QL49" s="15"/>
      <c r="QM49" s="52"/>
      <c r="QN49" s="91"/>
      <c r="QO49" s="15"/>
      <c r="QP49" s="52"/>
      <c r="QQ49" s="91"/>
      <c r="QR49" s="15"/>
      <c r="QS49" s="52"/>
      <c r="QT49" s="91"/>
      <c r="QU49" s="15"/>
      <c r="QV49" s="52"/>
      <c r="QW49" s="91"/>
      <c r="QX49" s="15"/>
      <c r="QY49" s="52"/>
      <c r="QZ49" s="91"/>
      <c r="RA49" s="16"/>
      <c r="RB49" s="52"/>
      <c r="RC49" s="91"/>
      <c r="RD49" s="15"/>
      <c r="RE49" s="52"/>
      <c r="RF49" s="91"/>
      <c r="RG49" s="15"/>
      <c r="RH49" s="52"/>
      <c r="RI49" s="91"/>
      <c r="RJ49" s="15"/>
      <c r="RK49" s="52"/>
      <c r="RL49" s="91"/>
      <c r="RM49" s="15"/>
      <c r="RN49" s="52"/>
      <c r="RO49" s="91"/>
      <c r="RP49" s="15"/>
      <c r="RQ49" s="52"/>
      <c r="RR49" s="91"/>
      <c r="RS49" s="15"/>
      <c r="RT49" s="52"/>
      <c r="RU49" s="91">
        <f>-BW49</f>
        <v>-3265793</v>
      </c>
      <c r="RV49" s="16">
        <f>-BX49-CM49</f>
        <v>-4975161</v>
      </c>
      <c r="RW49" s="52">
        <v>0</v>
      </c>
      <c r="RX49" s="91">
        <f t="shared" si="218"/>
        <v>-3265793</v>
      </c>
      <c r="RY49" s="15">
        <f t="shared" si="218"/>
        <v>-4975161</v>
      </c>
      <c r="RZ49" s="52">
        <v>0</v>
      </c>
      <c r="SA49" s="91"/>
      <c r="SB49" s="15"/>
      <c r="SC49" s="52"/>
      <c r="SD49" s="220"/>
    </row>
    <row r="50" spans="1:498" s="17" customFormat="1" ht="15.75">
      <c r="A50" s="14">
        <v>38</v>
      </c>
      <c r="B50" s="1" t="s">
        <v>15</v>
      </c>
      <c r="C50" s="91"/>
      <c r="D50" s="15"/>
      <c r="E50" s="187"/>
      <c r="F50" s="91"/>
      <c r="G50" s="15"/>
      <c r="H50" s="49"/>
      <c r="I50" s="91"/>
      <c r="J50" s="15"/>
      <c r="K50" s="52"/>
      <c r="L50" s="91"/>
      <c r="M50" s="15"/>
      <c r="N50" s="211"/>
      <c r="O50" s="91"/>
      <c r="P50" s="15"/>
      <c r="Q50" s="211"/>
      <c r="R50" s="91"/>
      <c r="S50" s="15"/>
      <c r="T50" s="211"/>
      <c r="U50" s="91"/>
      <c r="V50" s="15"/>
      <c r="W50" s="211"/>
      <c r="X50" s="91"/>
      <c r="Y50" s="15"/>
      <c r="Z50" s="211"/>
      <c r="AA50" s="91"/>
      <c r="AB50" s="15"/>
      <c r="AC50" s="211"/>
      <c r="AD50" s="91"/>
      <c r="AE50" s="15"/>
      <c r="AF50" s="211"/>
      <c r="AG50" s="91"/>
      <c r="AH50" s="15"/>
      <c r="AI50" s="211"/>
      <c r="AJ50" s="91"/>
      <c r="AK50" s="15"/>
      <c r="AL50" s="211"/>
      <c r="AM50" s="91"/>
      <c r="AN50" s="15"/>
      <c r="AO50" s="211"/>
      <c r="AP50" s="91"/>
      <c r="AQ50" s="15"/>
      <c r="AR50" s="211"/>
      <c r="AS50" s="91"/>
      <c r="AT50" s="15"/>
      <c r="AU50" s="211"/>
      <c r="AV50" s="91"/>
      <c r="AW50" s="15"/>
      <c r="AX50" s="211"/>
      <c r="AY50" s="91"/>
      <c r="AZ50" s="15"/>
      <c r="BA50" s="211"/>
      <c r="BB50" s="91"/>
      <c r="BC50" s="15"/>
      <c r="BD50" s="211"/>
      <c r="BE50" s="91"/>
      <c r="BF50" s="15"/>
      <c r="BG50" s="211"/>
      <c r="BH50" s="91"/>
      <c r="BI50" s="15"/>
      <c r="BJ50" s="211"/>
      <c r="BK50" s="91"/>
      <c r="BL50" s="15"/>
      <c r="BM50" s="211"/>
      <c r="BN50" s="91"/>
      <c r="BO50" s="15"/>
      <c r="BP50" s="211"/>
      <c r="BQ50" s="91"/>
      <c r="BR50" s="15"/>
      <c r="BS50" s="211"/>
      <c r="BT50" s="91"/>
      <c r="BU50" s="15"/>
      <c r="BV50" s="52"/>
      <c r="BW50" s="91"/>
      <c r="BX50" s="16"/>
      <c r="BY50" s="52"/>
      <c r="BZ50" s="91"/>
      <c r="CA50" s="15"/>
      <c r="CB50" s="52"/>
      <c r="CC50" s="91"/>
      <c r="CD50" s="15"/>
      <c r="CE50" s="52"/>
      <c r="CF50" s="91"/>
      <c r="CG50" s="15"/>
      <c r="CH50" s="52"/>
      <c r="CI50" s="91"/>
      <c r="CJ50" s="15"/>
      <c r="CK50" s="52"/>
      <c r="CL50" s="91"/>
      <c r="CM50" s="16"/>
      <c r="CN50" s="52"/>
      <c r="CO50" s="91"/>
      <c r="CP50" s="15"/>
      <c r="CQ50" s="52"/>
      <c r="CR50" s="91"/>
      <c r="CS50" s="15"/>
      <c r="CT50" s="52"/>
      <c r="CU50" s="91"/>
      <c r="CV50" s="15"/>
      <c r="CW50" s="52"/>
      <c r="CX50" s="91"/>
      <c r="CY50" s="15"/>
      <c r="CZ50" s="52"/>
      <c r="DA50" s="91"/>
      <c r="DB50" s="15"/>
      <c r="DC50" s="52"/>
      <c r="DD50" s="91"/>
      <c r="DE50" s="15"/>
      <c r="DF50" s="52"/>
      <c r="DG50" s="91"/>
      <c r="DH50" s="15"/>
      <c r="DI50" s="52"/>
      <c r="DJ50" s="91"/>
      <c r="DK50" s="15"/>
      <c r="DL50" s="52"/>
      <c r="DM50" s="91"/>
      <c r="DN50" s="15"/>
      <c r="DO50" s="52"/>
      <c r="DP50" s="91"/>
      <c r="DQ50" s="15"/>
      <c r="DR50" s="52"/>
      <c r="DS50" s="91"/>
      <c r="DT50" s="15"/>
      <c r="DU50" s="52"/>
      <c r="DV50" s="91"/>
      <c r="DW50" s="15"/>
      <c r="DX50" s="52"/>
      <c r="DY50" s="91"/>
      <c r="DZ50" s="15"/>
      <c r="EA50" s="52"/>
      <c r="EB50" s="91"/>
      <c r="EC50" s="15"/>
      <c r="ED50" s="52"/>
      <c r="EE50" s="91"/>
      <c r="EF50" s="15"/>
      <c r="EG50" s="52"/>
      <c r="EH50" s="91"/>
      <c r="EI50" s="15"/>
      <c r="EJ50" s="52"/>
      <c r="EK50" s="91"/>
      <c r="EL50" s="16"/>
      <c r="EM50" s="52"/>
      <c r="EN50" s="91"/>
      <c r="EO50" s="15"/>
      <c r="EP50" s="52"/>
      <c r="EQ50" s="91"/>
      <c r="ER50" s="15"/>
      <c r="ES50" s="52"/>
      <c r="ET50" s="91"/>
      <c r="EU50" s="15"/>
      <c r="EV50" s="52"/>
      <c r="EW50" s="91"/>
      <c r="EX50" s="15"/>
      <c r="EY50" s="52"/>
      <c r="EZ50" s="91"/>
      <c r="FA50" s="15"/>
      <c r="FB50" s="52"/>
      <c r="FC50" s="91"/>
      <c r="FD50" s="15"/>
      <c r="FE50" s="52"/>
      <c r="FF50" s="91"/>
      <c r="FG50" s="15"/>
      <c r="FH50" s="52"/>
      <c r="FI50" s="91"/>
      <c r="FJ50" s="16"/>
      <c r="FK50" s="52"/>
      <c r="FL50" s="91"/>
      <c r="FM50" s="15"/>
      <c r="FN50" s="52"/>
      <c r="FO50" s="91"/>
      <c r="FP50" s="15"/>
      <c r="FQ50" s="52"/>
      <c r="FR50" s="91"/>
      <c r="FS50" s="15"/>
      <c r="FT50" s="52"/>
      <c r="FU50" s="91"/>
      <c r="FV50" s="15"/>
      <c r="FW50" s="52"/>
      <c r="FX50" s="91"/>
      <c r="FY50" s="15"/>
      <c r="FZ50" s="52"/>
      <c r="GA50" s="91"/>
      <c r="GB50" s="15"/>
      <c r="GC50" s="52"/>
      <c r="GD50" s="91"/>
      <c r="GE50" s="16"/>
      <c r="GF50" s="52"/>
      <c r="GG50" s="91"/>
      <c r="GH50" s="15"/>
      <c r="GI50" s="52"/>
      <c r="GJ50" s="91"/>
      <c r="GK50" s="15"/>
      <c r="GL50" s="52"/>
      <c r="GM50" s="91"/>
      <c r="GN50" s="15"/>
      <c r="GO50" s="52"/>
      <c r="GP50" s="91"/>
      <c r="GQ50" s="15"/>
      <c r="GR50" s="52"/>
      <c r="GS50" s="91"/>
      <c r="GT50" s="16"/>
      <c r="GU50" s="52"/>
      <c r="GV50" s="91"/>
      <c r="GW50" s="15"/>
      <c r="GX50" s="52"/>
      <c r="GY50" s="91"/>
      <c r="GZ50" s="15"/>
      <c r="HA50" s="52"/>
      <c r="HB50" s="91"/>
      <c r="HC50" s="16"/>
      <c r="HD50" s="52"/>
      <c r="HE50" s="91"/>
      <c r="HF50" s="15"/>
      <c r="HG50" s="52"/>
      <c r="HH50" s="91"/>
      <c r="HI50" s="15"/>
      <c r="HJ50" s="52"/>
      <c r="HK50" s="91"/>
      <c r="HL50" s="15"/>
      <c r="HM50" s="52"/>
      <c r="HN50" s="91"/>
      <c r="HO50" s="15"/>
      <c r="HP50" s="52"/>
      <c r="HQ50" s="91"/>
      <c r="HR50" s="15"/>
      <c r="HS50" s="52"/>
      <c r="HT50" s="91"/>
      <c r="HU50" s="16"/>
      <c r="HV50" s="52"/>
      <c r="HW50" s="91"/>
      <c r="HX50" s="15"/>
      <c r="HY50" s="52"/>
      <c r="HZ50" s="91"/>
      <c r="IA50" s="15"/>
      <c r="IB50" s="52"/>
      <c r="IC50" s="91"/>
      <c r="ID50" s="16"/>
      <c r="IE50" s="52"/>
      <c r="IF50" s="91"/>
      <c r="IG50" s="15"/>
      <c r="IH50" s="52"/>
      <c r="II50" s="91"/>
      <c r="IJ50" s="15"/>
      <c r="IK50" s="52"/>
      <c r="IL50" s="91"/>
      <c r="IM50" s="15"/>
      <c r="IN50" s="52"/>
      <c r="IO50" s="91"/>
      <c r="IP50" s="15"/>
      <c r="IQ50" s="52"/>
      <c r="IR50" s="91"/>
      <c r="IS50" s="16"/>
      <c r="IT50" s="52"/>
      <c r="IU50" s="91"/>
      <c r="IV50" s="15"/>
      <c r="IW50" s="52"/>
      <c r="IX50" s="91"/>
      <c r="IY50" s="15"/>
      <c r="IZ50" s="52"/>
      <c r="JA50" s="91"/>
      <c r="JB50" s="15"/>
      <c r="JC50" s="52"/>
      <c r="JD50" s="91"/>
      <c r="JE50" s="16"/>
      <c r="JF50" s="52"/>
      <c r="JG50" s="91"/>
      <c r="JH50" s="15"/>
      <c r="JI50" s="52"/>
      <c r="JJ50" s="91"/>
      <c r="JK50" s="15"/>
      <c r="JL50" s="52"/>
      <c r="JM50" s="91"/>
      <c r="JN50" s="15"/>
      <c r="JO50" s="52"/>
      <c r="JP50" s="91"/>
      <c r="JQ50" s="15"/>
      <c r="JR50" s="52"/>
      <c r="JS50" s="91"/>
      <c r="JT50" s="16"/>
      <c r="JU50" s="52"/>
      <c r="JV50" s="91"/>
      <c r="JW50" s="15"/>
      <c r="JX50" s="52"/>
      <c r="JY50" s="91"/>
      <c r="JZ50" s="15"/>
      <c r="KA50" s="52"/>
      <c r="KB50" s="91"/>
      <c r="KC50" s="15"/>
      <c r="KD50" s="52"/>
      <c r="KE50" s="91"/>
      <c r="KF50" s="16"/>
      <c r="KG50" s="52"/>
      <c r="KH50" s="91"/>
      <c r="KI50" s="15"/>
      <c r="KJ50" s="52"/>
      <c r="KK50" s="91"/>
      <c r="KL50" s="15"/>
      <c r="KM50" s="52"/>
      <c r="KN50" s="91"/>
      <c r="KO50" s="15"/>
      <c r="KP50" s="52"/>
      <c r="KQ50" s="91"/>
      <c r="KR50" s="15"/>
      <c r="KS50" s="52"/>
      <c r="KT50" s="91"/>
      <c r="KU50" s="15"/>
      <c r="KV50" s="52"/>
      <c r="KW50" s="91"/>
      <c r="KX50" s="15"/>
      <c r="KY50" s="52"/>
      <c r="KZ50" s="91"/>
      <c r="LA50" s="15"/>
      <c r="LB50" s="52"/>
      <c r="LC50" s="91"/>
      <c r="LD50" s="15"/>
      <c r="LE50" s="52"/>
      <c r="LF50" s="91"/>
      <c r="LG50" s="15"/>
      <c r="LH50" s="52"/>
      <c r="LI50" s="91"/>
      <c r="LJ50" s="16"/>
      <c r="LK50" s="52"/>
      <c r="LL50" s="91"/>
      <c r="LM50" s="15"/>
      <c r="LN50" s="52"/>
      <c r="LO50" s="91"/>
      <c r="LP50" s="15"/>
      <c r="LQ50" s="52"/>
      <c r="LR50" s="91"/>
      <c r="LS50" s="16"/>
      <c r="LT50" s="52"/>
      <c r="LU50" s="91"/>
      <c r="LV50" s="15"/>
      <c r="LW50" s="52"/>
      <c r="LX50" s="91"/>
      <c r="LY50" s="16"/>
      <c r="LZ50" s="52"/>
      <c r="MA50" s="91"/>
      <c r="MB50" s="15"/>
      <c r="MC50" s="52"/>
      <c r="MD50" s="91"/>
      <c r="ME50" s="15"/>
      <c r="MF50" s="52"/>
      <c r="MG50" s="91"/>
      <c r="MH50" s="15"/>
      <c r="MI50" s="52"/>
      <c r="MJ50" s="91"/>
      <c r="MK50" s="15"/>
      <c r="ML50" s="52"/>
      <c r="MM50" s="91"/>
      <c r="MN50" s="15"/>
      <c r="MO50" s="52"/>
      <c r="MP50" s="91"/>
      <c r="MQ50" s="15"/>
      <c r="MR50" s="52"/>
      <c r="MS50" s="91"/>
      <c r="MT50" s="15"/>
      <c r="MU50" s="52"/>
      <c r="MV50" s="91"/>
      <c r="MW50" s="15"/>
      <c r="MX50" s="52"/>
      <c r="MY50" s="91"/>
      <c r="MZ50" s="15"/>
      <c r="NA50" s="52"/>
      <c r="NB50" s="91"/>
      <c r="NC50" s="15"/>
      <c r="ND50" s="52"/>
      <c r="NE50" s="91"/>
      <c r="NF50" s="15"/>
      <c r="NG50" s="52"/>
      <c r="NH50" s="91"/>
      <c r="NI50" s="15"/>
      <c r="NJ50" s="52"/>
      <c r="NK50" s="91"/>
      <c r="NL50" s="15"/>
      <c r="NM50" s="52"/>
      <c r="NN50" s="91"/>
      <c r="NO50" s="15"/>
      <c r="NP50" s="52"/>
      <c r="NQ50" s="51"/>
      <c r="NR50" s="15"/>
      <c r="NS50" s="52"/>
      <c r="NT50" s="91"/>
      <c r="NU50" s="15"/>
      <c r="NV50" s="52"/>
      <c r="NW50" s="91"/>
      <c r="NX50" s="15"/>
      <c r="NY50" s="52"/>
      <c r="NZ50" s="91"/>
      <c r="OA50" s="15"/>
      <c r="OB50" s="52"/>
      <c r="OC50" s="91"/>
      <c r="OD50" s="15"/>
      <c r="OE50" s="52"/>
      <c r="OF50" s="91"/>
      <c r="OG50" s="15"/>
      <c r="OH50" s="52"/>
      <c r="OI50" s="91"/>
      <c r="OJ50" s="15"/>
      <c r="OK50" s="52"/>
      <c r="OL50" s="91"/>
      <c r="OM50" s="15"/>
      <c r="ON50" s="52"/>
      <c r="OO50" s="91"/>
      <c r="OP50" s="15"/>
      <c r="OQ50" s="52"/>
      <c r="OR50" s="91"/>
      <c r="OS50" s="15"/>
      <c r="OT50" s="52"/>
      <c r="OU50" s="91"/>
      <c r="OV50" s="15"/>
      <c r="OW50" s="52"/>
      <c r="OX50" s="91"/>
      <c r="OY50" s="16"/>
      <c r="OZ50" s="52"/>
      <c r="PA50" s="91"/>
      <c r="PB50" s="15"/>
      <c r="PC50" s="52"/>
      <c r="PD50" s="91"/>
      <c r="PE50" s="15"/>
      <c r="PF50" s="52"/>
      <c r="PG50" s="91"/>
      <c r="PH50" s="15"/>
      <c r="PI50" s="52"/>
      <c r="PJ50" s="91"/>
      <c r="PK50" s="15"/>
      <c r="PL50" s="52"/>
      <c r="PM50" s="91"/>
      <c r="PN50" s="15"/>
      <c r="PO50" s="52"/>
      <c r="PP50" s="91"/>
      <c r="PQ50" s="15"/>
      <c r="PR50" s="52"/>
      <c r="PS50" s="91"/>
      <c r="PT50" s="15"/>
      <c r="PU50" s="52"/>
      <c r="PV50" s="91"/>
      <c r="PW50" s="15"/>
      <c r="PX50" s="52"/>
      <c r="PY50" s="91"/>
      <c r="PZ50" s="15"/>
      <c r="QA50" s="52"/>
      <c r="QB50" s="91"/>
      <c r="QC50" s="15"/>
      <c r="QD50" s="52"/>
      <c r="QE50" s="91"/>
      <c r="QF50" s="15"/>
      <c r="QG50" s="52"/>
      <c r="QH50" s="91"/>
      <c r="QI50" s="15"/>
      <c r="QJ50" s="52"/>
      <c r="QK50" s="91"/>
      <c r="QL50" s="15"/>
      <c r="QM50" s="52"/>
      <c r="QN50" s="91"/>
      <c r="QO50" s="15"/>
      <c r="QP50" s="52"/>
      <c r="QQ50" s="91"/>
      <c r="QR50" s="15"/>
      <c r="QS50" s="52"/>
      <c r="QT50" s="91"/>
      <c r="QU50" s="15"/>
      <c r="QV50" s="52"/>
      <c r="QW50" s="91"/>
      <c r="QX50" s="15"/>
      <c r="QY50" s="52"/>
      <c r="QZ50" s="91"/>
      <c r="RA50" s="16"/>
      <c r="RB50" s="52"/>
      <c r="RC50" s="91"/>
      <c r="RD50" s="15"/>
      <c r="RE50" s="52"/>
      <c r="RF50" s="91"/>
      <c r="RG50" s="15"/>
      <c r="RH50" s="52"/>
      <c r="RI50" s="91"/>
      <c r="RJ50" s="15"/>
      <c r="RK50" s="52"/>
      <c r="RL50" s="91"/>
      <c r="RM50" s="15"/>
      <c r="RN50" s="52"/>
      <c r="RO50" s="91"/>
      <c r="RP50" s="15"/>
      <c r="RQ50" s="52"/>
      <c r="RR50" s="91"/>
      <c r="RS50" s="15"/>
      <c r="RT50" s="52"/>
      <c r="RU50" s="91"/>
      <c r="RV50" s="15"/>
      <c r="RW50" s="52"/>
      <c r="RX50" s="91"/>
      <c r="RY50" s="15"/>
      <c r="RZ50" s="52"/>
      <c r="SA50" s="91"/>
      <c r="SB50" s="15"/>
      <c r="SC50" s="52"/>
      <c r="SD50" s="220"/>
    </row>
    <row r="51" spans="1:498" s="17" customFormat="1" ht="15.75">
      <c r="A51" s="14">
        <v>39</v>
      </c>
      <c r="B51" s="1" t="s">
        <v>52</v>
      </c>
      <c r="C51" s="91">
        <v>809478</v>
      </c>
      <c r="D51" s="16">
        <v>740731</v>
      </c>
      <c r="E51" s="187">
        <v>0.91507242939276912</v>
      </c>
      <c r="F51" s="91">
        <v>71688</v>
      </c>
      <c r="G51" s="16">
        <v>61698</v>
      </c>
      <c r="H51" s="49">
        <v>0.86064613324405759</v>
      </c>
      <c r="I51" s="91">
        <f t="shared" si="70"/>
        <v>881166</v>
      </c>
      <c r="J51" s="16">
        <f t="shared" si="0"/>
        <v>802429</v>
      </c>
      <c r="K51" s="52">
        <f t="shared" si="41"/>
        <v>0.9106445323582617</v>
      </c>
      <c r="L51" s="91">
        <f>+L49+L50</f>
        <v>432602</v>
      </c>
      <c r="M51" s="16">
        <f>+M49+M50</f>
        <v>377284</v>
      </c>
      <c r="N51" s="211">
        <f>SUM(M51/L51)</f>
        <v>0.87212726709539024</v>
      </c>
      <c r="O51" s="91">
        <f>+O49+O50</f>
        <v>252259</v>
      </c>
      <c r="P51" s="16">
        <f>+P49+P50</f>
        <v>247909</v>
      </c>
      <c r="Q51" s="211">
        <f>SUM(P51/O51)</f>
        <v>0.98275581842471427</v>
      </c>
      <c r="R51" s="91">
        <f>+R49+R50</f>
        <v>456733</v>
      </c>
      <c r="S51" s="16">
        <f>+S49+S50</f>
        <v>432279</v>
      </c>
      <c r="T51" s="211">
        <f>SUM(S51/R51)</f>
        <v>0.9464588720324566</v>
      </c>
      <c r="U51" s="91">
        <f>L51+O51+R51</f>
        <v>1141594</v>
      </c>
      <c r="V51" s="16">
        <f>M51+P51+S51</f>
        <v>1057472</v>
      </c>
      <c r="W51" s="211">
        <f>SUM(V51/U51)</f>
        <v>0.92631180612371822</v>
      </c>
      <c r="X51" s="91">
        <f>+X49+X50</f>
        <v>99775</v>
      </c>
      <c r="Y51" s="16">
        <f>+Y49+Y50</f>
        <v>103436</v>
      </c>
      <c r="Z51" s="211">
        <f>SUM(Y51/X51)</f>
        <v>1.0366925582560762</v>
      </c>
      <c r="AA51" s="91">
        <f>+AA49+AA50</f>
        <v>82322</v>
      </c>
      <c r="AB51" s="16">
        <f>+AB49+AB50</f>
        <v>87620</v>
      </c>
      <c r="AC51" s="211">
        <f>SUM(AB51/AA51)</f>
        <v>1.0643570370010447</v>
      </c>
      <c r="AD51" s="91">
        <f>+AD49+AD50</f>
        <v>45379</v>
      </c>
      <c r="AE51" s="16">
        <f>+AE49+AE50</f>
        <v>50963</v>
      </c>
      <c r="AF51" s="211">
        <f>SUM(AE51/AD51)</f>
        <v>1.1230525132770666</v>
      </c>
      <c r="AG51" s="91">
        <f>+AG49+AG50</f>
        <v>62699</v>
      </c>
      <c r="AH51" s="16">
        <f>+AH49+AH50</f>
        <v>64923</v>
      </c>
      <c r="AI51" s="211">
        <f>SUM(AH51/AG51)</f>
        <v>1.0354710601444999</v>
      </c>
      <c r="AJ51" s="91">
        <f>+AJ49+AJ50</f>
        <v>90407</v>
      </c>
      <c r="AK51" s="16">
        <f>+AK49+AK50</f>
        <v>92436</v>
      </c>
      <c r="AL51" s="211">
        <f>SUM(AK51/AJ51)</f>
        <v>1.0224429524262502</v>
      </c>
      <c r="AM51" s="91">
        <f>+AM49+AM50</f>
        <v>59232</v>
      </c>
      <c r="AN51" s="16">
        <f>+AN49+AN50</f>
        <v>62050</v>
      </c>
      <c r="AO51" s="211">
        <f>SUM(AN51/AM51)</f>
        <v>1.0475756347920042</v>
      </c>
      <c r="AP51" s="91">
        <f>+AP49+AP50</f>
        <v>94683</v>
      </c>
      <c r="AQ51" s="16">
        <f>+AQ49+AQ50</f>
        <v>96990</v>
      </c>
      <c r="AR51" s="211">
        <f>SUM(AQ51/AP51)</f>
        <v>1.0243655144006845</v>
      </c>
      <c r="AS51" s="91">
        <f>X51+AA51+AD51+AG51+AJ51+AM51+AP51</f>
        <v>534497</v>
      </c>
      <c r="AT51" s="16">
        <f>Y51+AB51+AE51+AH51+AK51+AN51+AQ51</f>
        <v>558418</v>
      </c>
      <c r="AU51" s="211">
        <f>SUM(AT51/AS51)</f>
        <v>1.0447542268712453</v>
      </c>
      <c r="AV51" s="91">
        <f>+AV49+AV50</f>
        <v>113080</v>
      </c>
      <c r="AW51" s="16">
        <f>+AW49+AW50</f>
        <v>115272</v>
      </c>
      <c r="AX51" s="211">
        <f>SUM(AW51/AV51)</f>
        <v>1.0193845065440397</v>
      </c>
      <c r="AY51" s="91">
        <f>+AY49+AY50</f>
        <v>58039</v>
      </c>
      <c r="AZ51" s="16">
        <f>+AZ49+AZ50</f>
        <v>0</v>
      </c>
      <c r="BA51" s="211">
        <f>SUM(AZ51/AY51)</f>
        <v>0</v>
      </c>
      <c r="BB51" s="91">
        <f>+BB49+BB50</f>
        <v>105630</v>
      </c>
      <c r="BC51" s="16">
        <f>+BC49+BC50</f>
        <v>110013</v>
      </c>
      <c r="BD51" s="211">
        <f>SUM(BC51/BB51)</f>
        <v>1.0414938937801761</v>
      </c>
      <c r="BE51" s="91">
        <f>U51+AS51+AV51+AY51+BB51</f>
        <v>1952840</v>
      </c>
      <c r="BF51" s="16">
        <f>V51+AT51+AW51+AZ51+BC51</f>
        <v>1841175</v>
      </c>
      <c r="BG51" s="211">
        <f>SUM(BF51/BE51)</f>
        <v>0.94281917617418731</v>
      </c>
      <c r="BH51" s="91">
        <f>+BH49+BH50</f>
        <v>18918</v>
      </c>
      <c r="BI51" s="16">
        <f>+BI49+BI50</f>
        <v>19231</v>
      </c>
      <c r="BJ51" s="211">
        <f>SUM(BI51/BH51)</f>
        <v>1.0165450893329104</v>
      </c>
      <c r="BK51" s="91">
        <f>+BK49+BK50</f>
        <v>40383</v>
      </c>
      <c r="BL51" s="16">
        <f>+BL49+BL50</f>
        <v>38379</v>
      </c>
      <c r="BM51" s="211">
        <f>SUM(BL51/BK51)</f>
        <v>0.95037515786345739</v>
      </c>
      <c r="BN51" s="91">
        <f>BH51+BK51</f>
        <v>59301</v>
      </c>
      <c r="BO51" s="16">
        <f>BI51+BL51</f>
        <v>57610</v>
      </c>
      <c r="BP51" s="211">
        <f>SUM(BO51/BN51)</f>
        <v>0.97148446063304161</v>
      </c>
      <c r="BQ51" s="91">
        <f>BE51+BN51</f>
        <v>2012141</v>
      </c>
      <c r="BR51" s="16">
        <f>BF51+BO51</f>
        <v>1898785</v>
      </c>
      <c r="BS51" s="211">
        <f>SUM(BR51/BQ51)</f>
        <v>0.94366398776228899</v>
      </c>
      <c r="BT51" s="91">
        <f>+BT49+BT50</f>
        <v>372486</v>
      </c>
      <c r="BU51" s="16">
        <f>+BU49+BU50</f>
        <v>267445</v>
      </c>
      <c r="BV51" s="52">
        <f t="shared" si="194"/>
        <v>0.71800013960256226</v>
      </c>
      <c r="BW51" s="91">
        <f>+BW49+BW50</f>
        <v>3265793</v>
      </c>
      <c r="BX51" s="16">
        <f>+BX49+BX50</f>
        <v>2968659</v>
      </c>
      <c r="BY51" s="52">
        <f t="shared" si="195"/>
        <v>0.90901627874148794</v>
      </c>
      <c r="BZ51" s="91">
        <f>+BZ49+BZ50</f>
        <v>0</v>
      </c>
      <c r="CA51" s="16">
        <f>+CA49+CA50</f>
        <v>0</v>
      </c>
      <c r="CB51" s="52">
        <v>0</v>
      </c>
      <c r="CC51" s="91">
        <f>+CC49+CC50</f>
        <v>0</v>
      </c>
      <c r="CD51" s="16">
        <f>+CD49+CD50</f>
        <v>0</v>
      </c>
      <c r="CE51" s="52">
        <v>0</v>
      </c>
      <c r="CF51" s="91">
        <f>+CF49+CF50</f>
        <v>0</v>
      </c>
      <c r="CG51" s="16">
        <f>+CG49+CG50</f>
        <v>0</v>
      </c>
      <c r="CH51" s="52">
        <v>0</v>
      </c>
      <c r="CI51" s="91">
        <f>+CI49+CI50</f>
        <v>0</v>
      </c>
      <c r="CJ51" s="16">
        <f>+CJ49+CJ50</f>
        <v>0</v>
      </c>
      <c r="CK51" s="52">
        <v>0</v>
      </c>
      <c r="CL51" s="91">
        <f>+CL49+CL50</f>
        <v>0</v>
      </c>
      <c r="CM51" s="16">
        <f>+CM49+CM50</f>
        <v>2006502</v>
      </c>
      <c r="CN51" s="52">
        <v>0</v>
      </c>
      <c r="CO51" s="91">
        <f>+CO49+CO50</f>
        <v>0</v>
      </c>
      <c r="CP51" s="16">
        <f>+CP49+CP50</f>
        <v>0</v>
      </c>
      <c r="CQ51" s="52">
        <v>0</v>
      </c>
      <c r="CR51" s="91">
        <f>+CR49+CR50</f>
        <v>0</v>
      </c>
      <c r="CS51" s="16">
        <f>+CS49+CS50</f>
        <v>0</v>
      </c>
      <c r="CT51" s="52">
        <v>0</v>
      </c>
      <c r="CU51" s="91">
        <f>+CU49+CU50</f>
        <v>0</v>
      </c>
      <c r="CV51" s="16">
        <f>+CV49+CV50</f>
        <v>0</v>
      </c>
      <c r="CW51" s="52">
        <v>0</v>
      </c>
      <c r="CX51" s="91">
        <f>+CX49+CX50</f>
        <v>0</v>
      </c>
      <c r="CY51" s="16">
        <f>+CY49+CY50</f>
        <v>0</v>
      </c>
      <c r="CZ51" s="52">
        <v>0</v>
      </c>
      <c r="DA51" s="91">
        <f>+DA49+DA50</f>
        <v>0</v>
      </c>
      <c r="DB51" s="16">
        <f>+DB49+DB50</f>
        <v>0</v>
      </c>
      <c r="DC51" s="52">
        <v>0</v>
      </c>
      <c r="DD51" s="91">
        <f>+DD49+DD50</f>
        <v>0</v>
      </c>
      <c r="DE51" s="16">
        <f>+DE49+DE50</f>
        <v>0</v>
      </c>
      <c r="DF51" s="52">
        <v>0</v>
      </c>
      <c r="DG51" s="91">
        <f>+DG49+DG50</f>
        <v>0</v>
      </c>
      <c r="DH51" s="16">
        <f>+DH49+DH50</f>
        <v>0</v>
      </c>
      <c r="DI51" s="52">
        <v>0</v>
      </c>
      <c r="DJ51" s="91">
        <f>+DJ49+DJ50</f>
        <v>0</v>
      </c>
      <c r="DK51" s="16">
        <f>+DK49+DK50</f>
        <v>0</v>
      </c>
      <c r="DL51" s="52">
        <v>0</v>
      </c>
      <c r="DM51" s="91">
        <f>+DM49+DM50</f>
        <v>0</v>
      </c>
      <c r="DN51" s="16">
        <f>+DN49+DN50</f>
        <v>0</v>
      </c>
      <c r="DO51" s="52">
        <v>0</v>
      </c>
      <c r="DP51" s="91">
        <f>+DP49+DP50</f>
        <v>0</v>
      </c>
      <c r="DQ51" s="16">
        <f>+DQ49+DQ50</f>
        <v>0</v>
      </c>
      <c r="DR51" s="52">
        <v>0</v>
      </c>
      <c r="DS51" s="91">
        <f>+DS49+DS50</f>
        <v>0</v>
      </c>
      <c r="DT51" s="16">
        <f>+DT49+DT50</f>
        <v>0</v>
      </c>
      <c r="DU51" s="52">
        <v>0</v>
      </c>
      <c r="DV51" s="91">
        <f>+DV49+DV50</f>
        <v>0</v>
      </c>
      <c r="DW51" s="16">
        <f>+DW49+DW50</f>
        <v>0</v>
      </c>
      <c r="DX51" s="52">
        <v>0</v>
      </c>
      <c r="DY51" s="91">
        <f>+DY49+DY50</f>
        <v>0</v>
      </c>
      <c r="DZ51" s="16">
        <f>+DZ49+DZ50</f>
        <v>0</v>
      </c>
      <c r="EA51" s="52">
        <v>0</v>
      </c>
      <c r="EB51" s="91">
        <f>+EB49+EB50</f>
        <v>0</v>
      </c>
      <c r="EC51" s="16">
        <f>+EC49+EC50</f>
        <v>0</v>
      </c>
      <c r="ED51" s="52">
        <v>0</v>
      </c>
      <c r="EE51" s="91">
        <f>+EE49+EE50</f>
        <v>0</v>
      </c>
      <c r="EF51" s="16">
        <f>+EF49+EF50</f>
        <v>0</v>
      </c>
      <c r="EG51" s="52">
        <v>0</v>
      </c>
      <c r="EH51" s="91">
        <f>+EH49+EH50</f>
        <v>0</v>
      </c>
      <c r="EI51" s="16">
        <f>+EI49+EI50</f>
        <v>0</v>
      </c>
      <c r="EJ51" s="52">
        <v>0</v>
      </c>
      <c r="EK51" s="91">
        <f>+EK49+EK50</f>
        <v>0</v>
      </c>
      <c r="EL51" s="16">
        <f>+EL49+EL50</f>
        <v>0</v>
      </c>
      <c r="EM51" s="52">
        <v>0</v>
      </c>
      <c r="EN51" s="91">
        <f>+EN49+EN50</f>
        <v>0</v>
      </c>
      <c r="EO51" s="16">
        <f>+EO49+EO50</f>
        <v>0</v>
      </c>
      <c r="EP51" s="52">
        <v>0</v>
      </c>
      <c r="EQ51" s="91">
        <f>+EQ49+EQ50</f>
        <v>0</v>
      </c>
      <c r="ER51" s="16">
        <f>+ER49+ER50</f>
        <v>0</v>
      </c>
      <c r="ES51" s="52">
        <v>0</v>
      </c>
      <c r="ET51" s="91">
        <f>+ET49+ET50</f>
        <v>0</v>
      </c>
      <c r="EU51" s="16">
        <f>+EU49+EU50</f>
        <v>0</v>
      </c>
      <c r="EV51" s="52">
        <v>0</v>
      </c>
      <c r="EW51" s="91">
        <f>+EW49+EW50</f>
        <v>0</v>
      </c>
      <c r="EX51" s="16">
        <f>+EX49+EX50</f>
        <v>0</v>
      </c>
      <c r="EY51" s="52">
        <v>0</v>
      </c>
      <c r="EZ51" s="91">
        <f>+EZ49+EZ50</f>
        <v>0</v>
      </c>
      <c r="FA51" s="16">
        <f>+FA49+FA50</f>
        <v>0</v>
      </c>
      <c r="FB51" s="52">
        <v>0</v>
      </c>
      <c r="FC51" s="91">
        <f>+FC49+FC50</f>
        <v>0</v>
      </c>
      <c r="FD51" s="16">
        <f>+FD49+FD50</f>
        <v>0</v>
      </c>
      <c r="FE51" s="52">
        <v>0</v>
      </c>
      <c r="FF51" s="91">
        <f>+FF49+FF50</f>
        <v>0</v>
      </c>
      <c r="FG51" s="16">
        <f>+FG49+FG50</f>
        <v>0</v>
      </c>
      <c r="FH51" s="52">
        <v>0</v>
      </c>
      <c r="FI51" s="91">
        <f>+FI49+FI50</f>
        <v>0</v>
      </c>
      <c r="FJ51" s="16">
        <f>+FJ49+FJ50</f>
        <v>0</v>
      </c>
      <c r="FK51" s="52">
        <v>0</v>
      </c>
      <c r="FL51" s="91">
        <f>+FL49+FL50</f>
        <v>0</v>
      </c>
      <c r="FM51" s="16">
        <f>+FM49+FM50</f>
        <v>0</v>
      </c>
      <c r="FN51" s="52">
        <v>0</v>
      </c>
      <c r="FO51" s="91">
        <f>+FO49+FO50</f>
        <v>0</v>
      </c>
      <c r="FP51" s="16">
        <f>+FP49+FP50</f>
        <v>0</v>
      </c>
      <c r="FQ51" s="52">
        <v>0</v>
      </c>
      <c r="FR51" s="91">
        <f>+FR49+FR50</f>
        <v>0</v>
      </c>
      <c r="FS51" s="16">
        <f>+FS49+FS50</f>
        <v>0</v>
      </c>
      <c r="FT51" s="52">
        <v>0</v>
      </c>
      <c r="FU51" s="91">
        <f>+FU49+FU50</f>
        <v>0</v>
      </c>
      <c r="FV51" s="16">
        <f>+FV49+FV50</f>
        <v>0</v>
      </c>
      <c r="FW51" s="52">
        <v>0</v>
      </c>
      <c r="FX51" s="91">
        <f>+FX49+FX50</f>
        <v>0</v>
      </c>
      <c r="FY51" s="16">
        <f>+FY49+FY50</f>
        <v>0</v>
      </c>
      <c r="FZ51" s="52">
        <v>0</v>
      </c>
      <c r="GA51" s="91">
        <f>+GA49+GA50</f>
        <v>0</v>
      </c>
      <c r="GB51" s="16">
        <f>+GB49+GB50</f>
        <v>0</v>
      </c>
      <c r="GC51" s="52">
        <v>0</v>
      </c>
      <c r="GD51" s="91">
        <f>+GD49+GD50</f>
        <v>0</v>
      </c>
      <c r="GE51" s="16">
        <f>+GE49+GE50</f>
        <v>0</v>
      </c>
      <c r="GF51" s="52">
        <v>0</v>
      </c>
      <c r="GG51" s="91">
        <f>+GG49+GG50</f>
        <v>0</v>
      </c>
      <c r="GH51" s="16">
        <f>+GH49+GH50</f>
        <v>0</v>
      </c>
      <c r="GI51" s="52">
        <v>0</v>
      </c>
      <c r="GJ51" s="91">
        <f>+GJ49+GJ50</f>
        <v>0</v>
      </c>
      <c r="GK51" s="16">
        <f>+GK49+GK50</f>
        <v>0</v>
      </c>
      <c r="GL51" s="52">
        <v>0</v>
      </c>
      <c r="GM51" s="91">
        <f>+GM49+GM50</f>
        <v>0</v>
      </c>
      <c r="GN51" s="16">
        <f>+GN49+GN50</f>
        <v>0</v>
      </c>
      <c r="GO51" s="52">
        <v>0</v>
      </c>
      <c r="GP51" s="91">
        <f>+GP49+GP50</f>
        <v>0</v>
      </c>
      <c r="GQ51" s="16">
        <f>+GQ49+GQ50</f>
        <v>0</v>
      </c>
      <c r="GR51" s="52">
        <v>0</v>
      </c>
      <c r="GS51" s="91">
        <f>+GS49+GS50</f>
        <v>0</v>
      </c>
      <c r="GT51" s="16">
        <f>+GT49+GT50</f>
        <v>0</v>
      </c>
      <c r="GU51" s="52">
        <v>0</v>
      </c>
      <c r="GV51" s="91">
        <f>+GV49+GV50</f>
        <v>0</v>
      </c>
      <c r="GW51" s="16">
        <f>+GW49+GW50</f>
        <v>0</v>
      </c>
      <c r="GX51" s="52">
        <v>0</v>
      </c>
      <c r="GY51" s="91">
        <f>+GY49+GY50</f>
        <v>0</v>
      </c>
      <c r="GZ51" s="16">
        <f>+GZ49+GZ50</f>
        <v>0</v>
      </c>
      <c r="HA51" s="52">
        <v>0</v>
      </c>
      <c r="HB51" s="91">
        <f>+HB49+HB50</f>
        <v>0</v>
      </c>
      <c r="HC51" s="16">
        <f>+HC49+HC50</f>
        <v>0</v>
      </c>
      <c r="HD51" s="52">
        <v>0</v>
      </c>
      <c r="HE51" s="91">
        <f t="shared" si="55"/>
        <v>0</v>
      </c>
      <c r="HF51" s="16">
        <f t="shared" si="56"/>
        <v>0</v>
      </c>
      <c r="HG51" s="52">
        <v>0</v>
      </c>
      <c r="HH51" s="91">
        <f>+HH49+HH50</f>
        <v>0</v>
      </c>
      <c r="HI51" s="16">
        <f>+HI49+HI50</f>
        <v>0</v>
      </c>
      <c r="HJ51" s="52">
        <v>0</v>
      </c>
      <c r="HK51" s="91">
        <f>+HK49+HK50</f>
        <v>0</v>
      </c>
      <c r="HL51" s="16">
        <f>+HL49+HL50</f>
        <v>0</v>
      </c>
      <c r="HM51" s="52">
        <v>0</v>
      </c>
      <c r="HN51" s="91">
        <f>+HN49+HN50</f>
        <v>0</v>
      </c>
      <c r="HO51" s="16">
        <f>+HO49+HO50</f>
        <v>0</v>
      </c>
      <c r="HP51" s="52">
        <v>0</v>
      </c>
      <c r="HQ51" s="91">
        <f>+HQ49+HQ50</f>
        <v>0</v>
      </c>
      <c r="HR51" s="16">
        <f>+HR49+HR50</f>
        <v>0</v>
      </c>
      <c r="HS51" s="52">
        <v>0</v>
      </c>
      <c r="HT51" s="91">
        <f>+HT49+HT50</f>
        <v>0</v>
      </c>
      <c r="HU51" s="16">
        <f>+HU49+HU50</f>
        <v>0</v>
      </c>
      <c r="HV51" s="52">
        <v>0</v>
      </c>
      <c r="HW51" s="91">
        <f>+HW49+HW50</f>
        <v>0</v>
      </c>
      <c r="HX51" s="16">
        <f>+HX49+HX50</f>
        <v>0</v>
      </c>
      <c r="HY51" s="52">
        <v>0</v>
      </c>
      <c r="HZ51" s="91">
        <f>+HZ49+HZ50</f>
        <v>0</v>
      </c>
      <c r="IA51" s="16">
        <f>+IA49+IA50</f>
        <v>0</v>
      </c>
      <c r="IB51" s="52">
        <v>0</v>
      </c>
      <c r="IC51" s="91">
        <f>+IC49+IC50</f>
        <v>0</v>
      </c>
      <c r="ID51" s="16">
        <f>+ID49+ID50</f>
        <v>0</v>
      </c>
      <c r="IE51" s="52">
        <v>0</v>
      </c>
      <c r="IF51" s="91">
        <f>+IF49+IF50</f>
        <v>0</v>
      </c>
      <c r="IG51" s="16">
        <f>+IG49+IG50</f>
        <v>0</v>
      </c>
      <c r="IH51" s="52">
        <v>0</v>
      </c>
      <c r="II51" s="91">
        <f>+II49+II50</f>
        <v>0</v>
      </c>
      <c r="IJ51" s="16">
        <f>+IJ49+IJ50</f>
        <v>0</v>
      </c>
      <c r="IK51" s="52">
        <v>0</v>
      </c>
      <c r="IL51" s="91">
        <f>+IL49+IL50</f>
        <v>0</v>
      </c>
      <c r="IM51" s="16">
        <f>+IM49+IM50</f>
        <v>0</v>
      </c>
      <c r="IN51" s="52">
        <v>0</v>
      </c>
      <c r="IO51" s="91">
        <f>+IO49+IO50</f>
        <v>0</v>
      </c>
      <c r="IP51" s="16">
        <f>+IP49+IP50</f>
        <v>0</v>
      </c>
      <c r="IQ51" s="52">
        <v>0</v>
      </c>
      <c r="IR51" s="91">
        <f>+IR49+IR50</f>
        <v>0</v>
      </c>
      <c r="IS51" s="16">
        <f>+IS49+IS50</f>
        <v>0</v>
      </c>
      <c r="IT51" s="52">
        <v>0</v>
      </c>
      <c r="IU51" s="91">
        <f>+IU49+IU50</f>
        <v>0</v>
      </c>
      <c r="IV51" s="16">
        <f>+IV49+IV50</f>
        <v>0</v>
      </c>
      <c r="IW51" s="52">
        <v>0</v>
      </c>
      <c r="IX51" s="91">
        <f>+IX49+IX50</f>
        <v>0</v>
      </c>
      <c r="IY51" s="16">
        <f>+IY49+IY50</f>
        <v>0</v>
      </c>
      <c r="IZ51" s="52">
        <v>0</v>
      </c>
      <c r="JA51" s="91">
        <f>+JA49+JA50</f>
        <v>0</v>
      </c>
      <c r="JB51" s="16">
        <f>+JB49+JB50</f>
        <v>0</v>
      </c>
      <c r="JC51" s="52">
        <v>0</v>
      </c>
      <c r="JD51" s="91">
        <f>+JD49+JD50</f>
        <v>0</v>
      </c>
      <c r="JE51" s="16">
        <f>+JE49+JE50</f>
        <v>0</v>
      </c>
      <c r="JF51" s="52">
        <v>0</v>
      </c>
      <c r="JG51" s="91">
        <f>+JG49+JG50</f>
        <v>0</v>
      </c>
      <c r="JH51" s="16">
        <f>+JH49+JH50</f>
        <v>0</v>
      </c>
      <c r="JI51" s="52">
        <v>0</v>
      </c>
      <c r="JJ51" s="91">
        <f>+JJ49+JJ50</f>
        <v>0</v>
      </c>
      <c r="JK51" s="16">
        <f>+JK49+JK50</f>
        <v>0</v>
      </c>
      <c r="JL51" s="52">
        <v>0</v>
      </c>
      <c r="JM51" s="91">
        <f>+JM49+JM50</f>
        <v>0</v>
      </c>
      <c r="JN51" s="16">
        <f>+JN49+JN50</f>
        <v>0</v>
      </c>
      <c r="JO51" s="52">
        <v>0</v>
      </c>
      <c r="JP51" s="91">
        <f>+JP49+JP50</f>
        <v>0</v>
      </c>
      <c r="JQ51" s="16">
        <f>+JQ49+JQ50</f>
        <v>0</v>
      </c>
      <c r="JR51" s="52">
        <v>0</v>
      </c>
      <c r="JS51" s="91">
        <f>+JS49+JS50</f>
        <v>0</v>
      </c>
      <c r="JT51" s="16">
        <f>+JT49+JT50</f>
        <v>0</v>
      </c>
      <c r="JU51" s="52">
        <v>0</v>
      </c>
      <c r="JV51" s="91">
        <f>+JV49+JV50</f>
        <v>0</v>
      </c>
      <c r="JW51" s="16">
        <f>+JW49+JW50</f>
        <v>0</v>
      </c>
      <c r="JX51" s="52">
        <v>0</v>
      </c>
      <c r="JY51" s="91">
        <f>+JY49+JY50</f>
        <v>0</v>
      </c>
      <c r="JZ51" s="16">
        <f>+JZ49+JZ50</f>
        <v>0</v>
      </c>
      <c r="KA51" s="52">
        <v>0</v>
      </c>
      <c r="KB51" s="91">
        <f>+KB49+KB50</f>
        <v>0</v>
      </c>
      <c r="KC51" s="16">
        <f>+KC49+KC50</f>
        <v>0</v>
      </c>
      <c r="KD51" s="52">
        <v>0</v>
      </c>
      <c r="KE51" s="91">
        <f>+KE49+KE50</f>
        <v>0</v>
      </c>
      <c r="KF51" s="16">
        <f>+KF49+KF50</f>
        <v>0</v>
      </c>
      <c r="KG51" s="52">
        <v>0</v>
      </c>
      <c r="KH51" s="91">
        <f>+KH49+KH50</f>
        <v>0</v>
      </c>
      <c r="KI51" s="16">
        <f>+KI49+KI50</f>
        <v>0</v>
      </c>
      <c r="KJ51" s="52">
        <v>0</v>
      </c>
      <c r="KK51" s="91">
        <f>+KK49+KK50</f>
        <v>0</v>
      </c>
      <c r="KL51" s="16">
        <f>+KL49+KL50</f>
        <v>0</v>
      </c>
      <c r="KM51" s="52">
        <v>0</v>
      </c>
      <c r="KN51" s="91">
        <f>+KN49+KN50</f>
        <v>0</v>
      </c>
      <c r="KO51" s="16">
        <f>+KO49+KO50</f>
        <v>0</v>
      </c>
      <c r="KP51" s="52">
        <v>0</v>
      </c>
      <c r="KQ51" s="91">
        <f>+KQ49+KQ50</f>
        <v>0</v>
      </c>
      <c r="KR51" s="16">
        <f>+KR49+KR50</f>
        <v>0</v>
      </c>
      <c r="KS51" s="52">
        <v>0</v>
      </c>
      <c r="KT51" s="91">
        <f>+KT49+KT50</f>
        <v>0</v>
      </c>
      <c r="KU51" s="16">
        <f>+KU49+KU50</f>
        <v>0</v>
      </c>
      <c r="KV51" s="52">
        <v>0</v>
      </c>
      <c r="KW51" s="91">
        <f>+KW49+KW50</f>
        <v>0</v>
      </c>
      <c r="KX51" s="16">
        <f>+KX49+KX50</f>
        <v>0</v>
      </c>
      <c r="KY51" s="52">
        <v>0</v>
      </c>
      <c r="KZ51" s="91">
        <f>+KZ49+KZ50</f>
        <v>0</v>
      </c>
      <c r="LA51" s="16">
        <f>+LA49+LA50</f>
        <v>0</v>
      </c>
      <c r="LB51" s="52">
        <v>0</v>
      </c>
      <c r="LC51" s="91">
        <f>+LC49+LC50</f>
        <v>0</v>
      </c>
      <c r="LD51" s="16">
        <f>+LD49+LD50</f>
        <v>0</v>
      </c>
      <c r="LE51" s="52">
        <v>0</v>
      </c>
      <c r="LF51" s="91">
        <f>+LF49+LF50</f>
        <v>0</v>
      </c>
      <c r="LG51" s="16">
        <f>+LG49+LG50</f>
        <v>0</v>
      </c>
      <c r="LH51" s="52">
        <v>0</v>
      </c>
      <c r="LI51" s="91">
        <f>+LI49+LI50</f>
        <v>0</v>
      </c>
      <c r="LJ51" s="16">
        <f>+LJ49+LJ50</f>
        <v>0</v>
      </c>
      <c r="LK51" s="52">
        <v>0</v>
      </c>
      <c r="LL51" s="91">
        <f>+LL49+LL50</f>
        <v>0</v>
      </c>
      <c r="LM51" s="16">
        <f>+LM49+LM50</f>
        <v>0</v>
      </c>
      <c r="LN51" s="52">
        <v>0</v>
      </c>
      <c r="LO51" s="91">
        <f>+LO49+LO50</f>
        <v>0</v>
      </c>
      <c r="LP51" s="16">
        <f>+LP49+LP50</f>
        <v>0</v>
      </c>
      <c r="LQ51" s="52">
        <v>0</v>
      </c>
      <c r="LR51" s="91">
        <f>+LR49+LR50</f>
        <v>0</v>
      </c>
      <c r="LS51" s="16">
        <f>+LS49+LS50</f>
        <v>0</v>
      </c>
      <c r="LT51" s="52">
        <v>0</v>
      </c>
      <c r="LU51" s="91">
        <f>+LU49+LU50</f>
        <v>0</v>
      </c>
      <c r="LV51" s="16">
        <f>+LV49+LV50</f>
        <v>0</v>
      </c>
      <c r="LW51" s="52">
        <v>0</v>
      </c>
      <c r="LX51" s="91">
        <f t="shared" ref="LX51:LX53" si="220">+HT51+IC51+IR51+JD51+JS51+KE51+LI51+LR51+LU51+RI51</f>
        <v>0</v>
      </c>
      <c r="LY51" s="16">
        <f>+LY49+LY50</f>
        <v>0</v>
      </c>
      <c r="LZ51" s="52">
        <v>0</v>
      </c>
      <c r="MA51" s="91">
        <f>+MA49+MA50</f>
        <v>0</v>
      </c>
      <c r="MB51" s="16">
        <f>+MB49+MB50</f>
        <v>0</v>
      </c>
      <c r="MC51" s="52">
        <v>0</v>
      </c>
      <c r="MD51" s="91">
        <f>+MD49+MD50</f>
        <v>0</v>
      </c>
      <c r="ME51" s="16">
        <f>+ME49+ME50</f>
        <v>0</v>
      </c>
      <c r="MF51" s="52">
        <v>0</v>
      </c>
      <c r="MG51" s="91">
        <f>+MG49+MG50</f>
        <v>0</v>
      </c>
      <c r="MH51" s="16">
        <f>+MH49+MH50</f>
        <v>0</v>
      </c>
      <c r="MI51" s="52">
        <v>0</v>
      </c>
      <c r="MJ51" s="91">
        <f>+MJ49+MJ50</f>
        <v>0</v>
      </c>
      <c r="MK51" s="16">
        <f>+MK49+MK50</f>
        <v>0</v>
      </c>
      <c r="ML51" s="52">
        <v>0</v>
      </c>
      <c r="MM51" s="91">
        <f>+MM49+MM50</f>
        <v>0</v>
      </c>
      <c r="MN51" s="16">
        <f>+MN49+MN50</f>
        <v>0</v>
      </c>
      <c r="MO51" s="52">
        <v>0</v>
      </c>
      <c r="MP51" s="91">
        <f>+MP49+MP50</f>
        <v>0</v>
      </c>
      <c r="MQ51" s="16">
        <f>+MQ49+MQ50</f>
        <v>0</v>
      </c>
      <c r="MR51" s="52">
        <v>0</v>
      </c>
      <c r="MS51" s="91">
        <f>+MS49+MS50</f>
        <v>0</v>
      </c>
      <c r="MT51" s="16">
        <f>+MT49+MT50</f>
        <v>0</v>
      </c>
      <c r="MU51" s="52">
        <v>0</v>
      </c>
      <c r="MV51" s="91">
        <f>+MV49+MV50</f>
        <v>0</v>
      </c>
      <c r="MW51" s="16">
        <f>+MW49+MW50</f>
        <v>0</v>
      </c>
      <c r="MX51" s="52">
        <v>0</v>
      </c>
      <c r="MY51" s="91">
        <f>+MY49+MY50</f>
        <v>0</v>
      </c>
      <c r="MZ51" s="16">
        <f>+MZ49+MZ50</f>
        <v>0</v>
      </c>
      <c r="NA51" s="52">
        <v>0</v>
      </c>
      <c r="NB51" s="91">
        <f>+NB49+NB50</f>
        <v>0</v>
      </c>
      <c r="NC51" s="16">
        <f>+NC49+NC50</f>
        <v>0</v>
      </c>
      <c r="ND51" s="52">
        <v>0</v>
      </c>
      <c r="NE51" s="91">
        <f>+NE49+NE50</f>
        <v>0</v>
      </c>
      <c r="NF51" s="16">
        <f>+NF49+NF50</f>
        <v>0</v>
      </c>
      <c r="NG51" s="52">
        <v>0</v>
      </c>
      <c r="NH51" s="91">
        <f>+NH49+NH50</f>
        <v>0</v>
      </c>
      <c r="NI51" s="16">
        <f>+NI49+NI50</f>
        <v>0</v>
      </c>
      <c r="NJ51" s="52">
        <v>0</v>
      </c>
      <c r="NK51" s="91">
        <f>+NK49+NK50</f>
        <v>0</v>
      </c>
      <c r="NL51" s="16">
        <f>+NL49+NL50</f>
        <v>0</v>
      </c>
      <c r="NM51" s="52">
        <v>0</v>
      </c>
      <c r="NN51" s="91">
        <f>+NN49+NN50</f>
        <v>0</v>
      </c>
      <c r="NO51" s="16">
        <f>+NO49+NO50</f>
        <v>0</v>
      </c>
      <c r="NP51" s="52">
        <v>0</v>
      </c>
      <c r="NQ51" s="91">
        <f>+NQ49+NQ50</f>
        <v>0</v>
      </c>
      <c r="NR51" s="16">
        <f>+NR49+NR50</f>
        <v>0</v>
      </c>
      <c r="NS51" s="52">
        <v>0</v>
      </c>
      <c r="NT51" s="91">
        <f>+NT49+NT50</f>
        <v>0</v>
      </c>
      <c r="NU51" s="16">
        <f>+NU49+NU50</f>
        <v>0</v>
      </c>
      <c r="NV51" s="52">
        <v>0</v>
      </c>
      <c r="NW51" s="91">
        <f>+NW49+NW50</f>
        <v>0</v>
      </c>
      <c r="NX51" s="16">
        <f>+NX49+NX50</f>
        <v>0</v>
      </c>
      <c r="NY51" s="52">
        <v>0</v>
      </c>
      <c r="NZ51" s="91">
        <f>+NZ49+NZ50</f>
        <v>0</v>
      </c>
      <c r="OA51" s="16">
        <f>+OA49+OA50</f>
        <v>0</v>
      </c>
      <c r="OB51" s="52">
        <v>0</v>
      </c>
      <c r="OC51" s="91">
        <f>+OC49+OC50</f>
        <v>0</v>
      </c>
      <c r="OD51" s="16">
        <f>+OD49+OD50</f>
        <v>0</v>
      </c>
      <c r="OE51" s="52">
        <v>0</v>
      </c>
      <c r="OF51" s="91">
        <f>+OF49+OF50</f>
        <v>0</v>
      </c>
      <c r="OG51" s="16">
        <f>+OG49+OG50</f>
        <v>0</v>
      </c>
      <c r="OH51" s="52">
        <v>0</v>
      </c>
      <c r="OI51" s="91">
        <f>+OI49+OI50</f>
        <v>0</v>
      </c>
      <c r="OJ51" s="16">
        <f>+OJ49+OJ50</f>
        <v>0</v>
      </c>
      <c r="OK51" s="52">
        <v>0</v>
      </c>
      <c r="OL51" s="91">
        <f>+OL49+OL50</f>
        <v>0</v>
      </c>
      <c r="OM51" s="16">
        <f>+OM49+OM50</f>
        <v>0</v>
      </c>
      <c r="ON51" s="52">
        <v>0</v>
      </c>
      <c r="OO51" s="91">
        <f>+OO49+OO50</f>
        <v>0</v>
      </c>
      <c r="OP51" s="16">
        <f>+OP49+OP50</f>
        <v>0</v>
      </c>
      <c r="OQ51" s="52">
        <v>0</v>
      </c>
      <c r="OR51" s="91">
        <f>+OR49+OR50</f>
        <v>0</v>
      </c>
      <c r="OS51" s="16">
        <f>+OS49+OS50</f>
        <v>0</v>
      </c>
      <c r="OT51" s="52">
        <v>0</v>
      </c>
      <c r="OU51" s="91">
        <f>+OU49+OU50</f>
        <v>0</v>
      </c>
      <c r="OV51" s="16">
        <f>+OV49+OV50</f>
        <v>0</v>
      </c>
      <c r="OW51" s="52">
        <v>0</v>
      </c>
      <c r="OX51" s="91">
        <f>+OX49+OX50</f>
        <v>0</v>
      </c>
      <c r="OY51" s="16">
        <f>+OY49+OY50</f>
        <v>0</v>
      </c>
      <c r="OZ51" s="52">
        <v>0</v>
      </c>
      <c r="PA51" s="91">
        <f>+PA49+PA50</f>
        <v>0</v>
      </c>
      <c r="PB51" s="16">
        <f>+PB49+PB50</f>
        <v>0</v>
      </c>
      <c r="PC51" s="52">
        <v>0</v>
      </c>
      <c r="PD51" s="91">
        <f>+PD49+PD50</f>
        <v>0</v>
      </c>
      <c r="PE51" s="16">
        <f>+PE49+PE50</f>
        <v>0</v>
      </c>
      <c r="PF51" s="52">
        <v>0</v>
      </c>
      <c r="PG51" s="91">
        <f>+PG49+PG50</f>
        <v>0</v>
      </c>
      <c r="PH51" s="16">
        <f>+PH49+PH50</f>
        <v>0</v>
      </c>
      <c r="PI51" s="52">
        <v>0</v>
      </c>
      <c r="PJ51" s="91">
        <f>+PJ49+PJ50</f>
        <v>0</v>
      </c>
      <c r="PK51" s="16">
        <f>+PK49+PK50</f>
        <v>0</v>
      </c>
      <c r="PL51" s="52">
        <v>0</v>
      </c>
      <c r="PM51" s="91">
        <f>+PM49+PM50</f>
        <v>0</v>
      </c>
      <c r="PN51" s="16">
        <f>+PN49+PN50</f>
        <v>0</v>
      </c>
      <c r="PO51" s="52">
        <v>0</v>
      </c>
      <c r="PP51" s="91">
        <f>+PP49+PP50</f>
        <v>0</v>
      </c>
      <c r="PQ51" s="16">
        <f>+PQ49+PQ50</f>
        <v>0</v>
      </c>
      <c r="PR51" s="52">
        <v>0</v>
      </c>
      <c r="PS51" s="91">
        <f>+PS49+PS50</f>
        <v>0</v>
      </c>
      <c r="PT51" s="16">
        <f>+PT49+PT50</f>
        <v>0</v>
      </c>
      <c r="PU51" s="52">
        <v>0</v>
      </c>
      <c r="PV51" s="91">
        <f t="shared" si="64"/>
        <v>0</v>
      </c>
      <c r="PW51" s="16">
        <f>+PW49+PW50</f>
        <v>0</v>
      </c>
      <c r="PX51" s="52">
        <v>0</v>
      </c>
      <c r="PY51" s="91">
        <f>+PY49+PY50</f>
        <v>0</v>
      </c>
      <c r="PZ51" s="16">
        <f>+PZ49+PZ50</f>
        <v>0</v>
      </c>
      <c r="QA51" s="52">
        <v>0</v>
      </c>
      <c r="QB51" s="91">
        <f>+QB49+QB50</f>
        <v>0</v>
      </c>
      <c r="QC51" s="16">
        <f>+QC49+QC50</f>
        <v>0</v>
      </c>
      <c r="QD51" s="52">
        <v>0</v>
      </c>
      <c r="QE51" s="91">
        <f>+QE49+QE50</f>
        <v>0</v>
      </c>
      <c r="QF51" s="16">
        <f>+QF49+QF50</f>
        <v>0</v>
      </c>
      <c r="QG51" s="52">
        <v>0</v>
      </c>
      <c r="QH51" s="91">
        <f>+QH49+QH50</f>
        <v>0</v>
      </c>
      <c r="QI51" s="16">
        <f>+QI49+QI50</f>
        <v>0</v>
      </c>
      <c r="QJ51" s="52">
        <v>0</v>
      </c>
      <c r="QK51" s="91">
        <f>+QK49+QK50</f>
        <v>0</v>
      </c>
      <c r="QL51" s="16">
        <f>+QL49+QL50</f>
        <v>0</v>
      </c>
      <c r="QM51" s="52">
        <v>0</v>
      </c>
      <c r="QN51" s="91">
        <f>+QN49+QN50</f>
        <v>0</v>
      </c>
      <c r="QO51" s="16">
        <f>+QO49+QO50</f>
        <v>0</v>
      </c>
      <c r="QP51" s="52">
        <v>0</v>
      </c>
      <c r="QQ51" s="91">
        <f>+QQ49+QQ50</f>
        <v>0</v>
      </c>
      <c r="QR51" s="16">
        <f>+QR49+QR50</f>
        <v>0</v>
      </c>
      <c r="QS51" s="52">
        <v>0</v>
      </c>
      <c r="QT51" s="91">
        <f>+QT49+QT50</f>
        <v>0</v>
      </c>
      <c r="QU51" s="16">
        <f>+QU49+QU50</f>
        <v>0</v>
      </c>
      <c r="QV51" s="52">
        <v>0</v>
      </c>
      <c r="QW51" s="91">
        <f t="shared" si="101"/>
        <v>0</v>
      </c>
      <c r="QX51" s="16">
        <f>+QX49+QX50</f>
        <v>0</v>
      </c>
      <c r="QY51" s="52">
        <v>0</v>
      </c>
      <c r="QZ51" s="91">
        <f t="shared" si="66"/>
        <v>0</v>
      </c>
      <c r="RA51" s="16">
        <f>+RA49+RA50</f>
        <v>0</v>
      </c>
      <c r="RB51" s="52">
        <v>0</v>
      </c>
      <c r="RC51" s="91"/>
      <c r="RD51" s="16"/>
      <c r="RE51" s="52"/>
      <c r="RF51" s="91">
        <f>+RF49+RF50</f>
        <v>0</v>
      </c>
      <c r="RG51" s="16">
        <f>+RG49+RG50</f>
        <v>0</v>
      </c>
      <c r="RH51" s="52">
        <v>0</v>
      </c>
      <c r="RI51" s="91">
        <f>+RI49+RI50</f>
        <v>0</v>
      </c>
      <c r="RJ51" s="16">
        <f>+RJ49+RJ50</f>
        <v>0</v>
      </c>
      <c r="RK51" s="52">
        <v>0</v>
      </c>
      <c r="RL51" s="91">
        <f>+RL49+RL50</f>
        <v>0</v>
      </c>
      <c r="RM51" s="16">
        <f>+RM49+RM50</f>
        <v>0</v>
      </c>
      <c r="RN51" s="52">
        <v>0</v>
      </c>
      <c r="RO51" s="91">
        <f>+RF51+RI51+RL51</f>
        <v>0</v>
      </c>
      <c r="RP51" s="16">
        <f>+RG51+RJ51+RM51</f>
        <v>0</v>
      </c>
      <c r="RQ51" s="52">
        <v>0</v>
      </c>
      <c r="RR51" s="91">
        <f t="shared" si="68"/>
        <v>0</v>
      </c>
      <c r="RS51" s="16">
        <f>+HF51+LY51+NR51+OY51+RA51+RG51</f>
        <v>0</v>
      </c>
      <c r="RT51" s="52">
        <v>0</v>
      </c>
      <c r="RU51" s="91">
        <f>+RU49+RU50</f>
        <v>-3265793</v>
      </c>
      <c r="RV51" s="16">
        <f>+RV49+RV50</f>
        <v>-4975161</v>
      </c>
      <c r="RW51" s="52">
        <v>0</v>
      </c>
      <c r="RX51" s="91">
        <f t="shared" ref="RX51:RY53" si="221">RR51+RU51</f>
        <v>-3265793</v>
      </c>
      <c r="RY51" s="16">
        <f t="shared" si="221"/>
        <v>-4975161</v>
      </c>
      <c r="RZ51" s="52">
        <v>0</v>
      </c>
      <c r="SA51" s="91"/>
      <c r="SB51" s="16"/>
      <c r="SC51" s="52"/>
      <c r="SD51" s="220"/>
    </row>
    <row r="52" spans="1:498" s="17" customFormat="1" ht="15.75">
      <c r="A52" s="14">
        <v>40</v>
      </c>
      <c r="B52" s="1" t="s">
        <v>16</v>
      </c>
      <c r="C52" s="91"/>
      <c r="D52" s="15"/>
      <c r="E52" s="187"/>
      <c r="F52" s="91"/>
      <c r="G52" s="15"/>
      <c r="H52" s="49"/>
      <c r="I52" s="91"/>
      <c r="J52" s="15"/>
      <c r="K52" s="52"/>
      <c r="L52" s="91"/>
      <c r="M52" s="15"/>
      <c r="N52" s="211"/>
      <c r="O52" s="91"/>
      <c r="P52" s="15"/>
      <c r="Q52" s="211"/>
      <c r="R52" s="91"/>
      <c r="S52" s="15"/>
      <c r="T52" s="211"/>
      <c r="U52" s="91"/>
      <c r="V52" s="15"/>
      <c r="W52" s="211"/>
      <c r="X52" s="91"/>
      <c r="Y52" s="15"/>
      <c r="Z52" s="211"/>
      <c r="AA52" s="91"/>
      <c r="AB52" s="15"/>
      <c r="AC52" s="211"/>
      <c r="AD52" s="91"/>
      <c r="AE52" s="15"/>
      <c r="AF52" s="211"/>
      <c r="AG52" s="91"/>
      <c r="AH52" s="15"/>
      <c r="AI52" s="211"/>
      <c r="AJ52" s="91"/>
      <c r="AK52" s="15"/>
      <c r="AL52" s="211"/>
      <c r="AM52" s="91"/>
      <c r="AN52" s="15"/>
      <c r="AO52" s="211"/>
      <c r="AP52" s="91"/>
      <c r="AQ52" s="15"/>
      <c r="AR52" s="211"/>
      <c r="AS52" s="91"/>
      <c r="AT52" s="15"/>
      <c r="AU52" s="211"/>
      <c r="AV52" s="91"/>
      <c r="AW52" s="15"/>
      <c r="AX52" s="211"/>
      <c r="AY52" s="91"/>
      <c r="AZ52" s="15"/>
      <c r="BA52" s="211"/>
      <c r="BB52" s="91"/>
      <c r="BC52" s="15"/>
      <c r="BD52" s="211"/>
      <c r="BE52" s="91"/>
      <c r="BF52" s="15"/>
      <c r="BG52" s="211"/>
      <c r="BH52" s="91"/>
      <c r="BI52" s="15"/>
      <c r="BJ52" s="211"/>
      <c r="BK52" s="91"/>
      <c r="BL52" s="15"/>
      <c r="BM52" s="211"/>
      <c r="BN52" s="91"/>
      <c r="BO52" s="15"/>
      <c r="BP52" s="211"/>
      <c r="BQ52" s="91"/>
      <c r="BR52" s="15"/>
      <c r="BS52" s="211"/>
      <c r="BT52" s="91"/>
      <c r="BU52" s="15"/>
      <c r="BV52" s="52"/>
      <c r="BW52" s="91"/>
      <c r="BX52" s="16"/>
      <c r="BY52" s="52"/>
      <c r="BZ52" s="91"/>
      <c r="CA52" s="15"/>
      <c r="CB52" s="52"/>
      <c r="CC52" s="91"/>
      <c r="CD52" s="15"/>
      <c r="CE52" s="52"/>
      <c r="CF52" s="91"/>
      <c r="CG52" s="15"/>
      <c r="CH52" s="52"/>
      <c r="CI52" s="91"/>
      <c r="CJ52" s="15"/>
      <c r="CK52" s="52"/>
      <c r="CL52" s="91"/>
      <c r="CM52" s="16"/>
      <c r="CN52" s="52"/>
      <c r="CO52" s="91"/>
      <c r="CP52" s="15"/>
      <c r="CQ52" s="52"/>
      <c r="CR52" s="91"/>
      <c r="CS52" s="15"/>
      <c r="CT52" s="52"/>
      <c r="CU52" s="91"/>
      <c r="CV52" s="15"/>
      <c r="CW52" s="52"/>
      <c r="CX52" s="91"/>
      <c r="CY52" s="15"/>
      <c r="CZ52" s="52"/>
      <c r="DA52" s="91"/>
      <c r="DB52" s="15"/>
      <c r="DC52" s="52"/>
      <c r="DD52" s="91"/>
      <c r="DE52" s="15"/>
      <c r="DF52" s="52"/>
      <c r="DG52" s="91"/>
      <c r="DH52" s="15"/>
      <c r="DI52" s="52"/>
      <c r="DJ52" s="91"/>
      <c r="DK52" s="15"/>
      <c r="DL52" s="52"/>
      <c r="DM52" s="91"/>
      <c r="DN52" s="15"/>
      <c r="DO52" s="52"/>
      <c r="DP52" s="91"/>
      <c r="DQ52" s="15"/>
      <c r="DR52" s="52"/>
      <c r="DS52" s="91"/>
      <c r="DT52" s="15"/>
      <c r="DU52" s="52"/>
      <c r="DV52" s="91"/>
      <c r="DW52" s="15"/>
      <c r="DX52" s="52"/>
      <c r="DY52" s="91"/>
      <c r="DZ52" s="15"/>
      <c r="EA52" s="52"/>
      <c r="EB52" s="91"/>
      <c r="EC52" s="15"/>
      <c r="ED52" s="52"/>
      <c r="EE52" s="91"/>
      <c r="EF52" s="15"/>
      <c r="EG52" s="52"/>
      <c r="EH52" s="91"/>
      <c r="EI52" s="15"/>
      <c r="EJ52" s="52"/>
      <c r="EK52" s="91"/>
      <c r="EL52" s="16"/>
      <c r="EM52" s="52"/>
      <c r="EN52" s="91"/>
      <c r="EO52" s="15"/>
      <c r="EP52" s="52"/>
      <c r="EQ52" s="91"/>
      <c r="ER52" s="15"/>
      <c r="ES52" s="52"/>
      <c r="ET52" s="91"/>
      <c r="EU52" s="15"/>
      <c r="EV52" s="52"/>
      <c r="EW52" s="91"/>
      <c r="EX52" s="15"/>
      <c r="EY52" s="52"/>
      <c r="EZ52" s="91"/>
      <c r="FA52" s="15"/>
      <c r="FB52" s="52"/>
      <c r="FC52" s="91"/>
      <c r="FD52" s="15"/>
      <c r="FE52" s="52"/>
      <c r="FF52" s="91"/>
      <c r="FG52" s="15"/>
      <c r="FH52" s="52"/>
      <c r="FI52" s="91"/>
      <c r="FJ52" s="16"/>
      <c r="FK52" s="52"/>
      <c r="FL52" s="91"/>
      <c r="FM52" s="15"/>
      <c r="FN52" s="52"/>
      <c r="FO52" s="91"/>
      <c r="FP52" s="15"/>
      <c r="FQ52" s="52"/>
      <c r="FR52" s="91"/>
      <c r="FS52" s="15"/>
      <c r="FT52" s="52"/>
      <c r="FU52" s="91"/>
      <c r="FV52" s="15"/>
      <c r="FW52" s="52"/>
      <c r="FX52" s="91"/>
      <c r="FY52" s="15"/>
      <c r="FZ52" s="52"/>
      <c r="GA52" s="91"/>
      <c r="GB52" s="15"/>
      <c r="GC52" s="52"/>
      <c r="GD52" s="91"/>
      <c r="GE52" s="16"/>
      <c r="GF52" s="52"/>
      <c r="GG52" s="91"/>
      <c r="GH52" s="15"/>
      <c r="GI52" s="52"/>
      <c r="GJ52" s="91"/>
      <c r="GK52" s="15"/>
      <c r="GL52" s="52"/>
      <c r="GM52" s="91"/>
      <c r="GN52" s="15"/>
      <c r="GO52" s="52"/>
      <c r="GP52" s="91"/>
      <c r="GQ52" s="15"/>
      <c r="GR52" s="52"/>
      <c r="GS52" s="91"/>
      <c r="GT52" s="16"/>
      <c r="GU52" s="52"/>
      <c r="GV52" s="91"/>
      <c r="GW52" s="15"/>
      <c r="GX52" s="52"/>
      <c r="GY52" s="91"/>
      <c r="GZ52" s="15"/>
      <c r="HA52" s="52"/>
      <c r="HB52" s="91"/>
      <c r="HC52" s="16"/>
      <c r="HD52" s="52"/>
      <c r="HE52" s="91"/>
      <c r="HF52" s="15"/>
      <c r="HG52" s="52"/>
      <c r="HH52" s="91"/>
      <c r="HI52" s="15"/>
      <c r="HJ52" s="52"/>
      <c r="HK52" s="91"/>
      <c r="HL52" s="15"/>
      <c r="HM52" s="52"/>
      <c r="HN52" s="91"/>
      <c r="HO52" s="15"/>
      <c r="HP52" s="52"/>
      <c r="HQ52" s="91"/>
      <c r="HR52" s="15"/>
      <c r="HS52" s="52"/>
      <c r="HT52" s="91"/>
      <c r="HU52" s="16"/>
      <c r="HV52" s="52"/>
      <c r="HW52" s="91"/>
      <c r="HX52" s="15"/>
      <c r="HY52" s="52"/>
      <c r="HZ52" s="91"/>
      <c r="IA52" s="15"/>
      <c r="IB52" s="52"/>
      <c r="IC52" s="91"/>
      <c r="ID52" s="16"/>
      <c r="IE52" s="52"/>
      <c r="IF52" s="91"/>
      <c r="IG52" s="15"/>
      <c r="IH52" s="52"/>
      <c r="II52" s="91"/>
      <c r="IJ52" s="15"/>
      <c r="IK52" s="52"/>
      <c r="IL52" s="91"/>
      <c r="IM52" s="15"/>
      <c r="IN52" s="52"/>
      <c r="IO52" s="91"/>
      <c r="IP52" s="15"/>
      <c r="IQ52" s="52"/>
      <c r="IR52" s="91"/>
      <c r="IS52" s="16"/>
      <c r="IT52" s="52"/>
      <c r="IU52" s="91"/>
      <c r="IV52" s="15"/>
      <c r="IW52" s="52"/>
      <c r="IX52" s="91"/>
      <c r="IY52" s="15"/>
      <c r="IZ52" s="52"/>
      <c r="JA52" s="91"/>
      <c r="JB52" s="15"/>
      <c r="JC52" s="52"/>
      <c r="JD52" s="91"/>
      <c r="JE52" s="16"/>
      <c r="JF52" s="52"/>
      <c r="JG52" s="91"/>
      <c r="JH52" s="15"/>
      <c r="JI52" s="52"/>
      <c r="JJ52" s="91"/>
      <c r="JK52" s="15"/>
      <c r="JL52" s="52"/>
      <c r="JM52" s="91"/>
      <c r="JN52" s="15"/>
      <c r="JO52" s="52"/>
      <c r="JP52" s="91"/>
      <c r="JQ52" s="15"/>
      <c r="JR52" s="52"/>
      <c r="JS52" s="91"/>
      <c r="JT52" s="16"/>
      <c r="JU52" s="52"/>
      <c r="JV52" s="91"/>
      <c r="JW52" s="15"/>
      <c r="JX52" s="52"/>
      <c r="JY52" s="91"/>
      <c r="JZ52" s="15"/>
      <c r="KA52" s="52"/>
      <c r="KB52" s="91"/>
      <c r="KC52" s="15"/>
      <c r="KD52" s="52"/>
      <c r="KE52" s="91"/>
      <c r="KF52" s="16"/>
      <c r="KG52" s="52"/>
      <c r="KH52" s="91"/>
      <c r="KI52" s="15"/>
      <c r="KJ52" s="52"/>
      <c r="KK52" s="91"/>
      <c r="KL52" s="15"/>
      <c r="KM52" s="52"/>
      <c r="KN52" s="91"/>
      <c r="KO52" s="15"/>
      <c r="KP52" s="52"/>
      <c r="KQ52" s="91"/>
      <c r="KR52" s="15"/>
      <c r="KS52" s="52"/>
      <c r="KT52" s="91"/>
      <c r="KU52" s="15"/>
      <c r="KV52" s="52"/>
      <c r="KW52" s="91"/>
      <c r="KX52" s="15"/>
      <c r="KY52" s="52"/>
      <c r="KZ52" s="91"/>
      <c r="LA52" s="15"/>
      <c r="LB52" s="52"/>
      <c r="LC52" s="91"/>
      <c r="LD52" s="15"/>
      <c r="LE52" s="52"/>
      <c r="LF52" s="91"/>
      <c r="LG52" s="15"/>
      <c r="LH52" s="52"/>
      <c r="LI52" s="91"/>
      <c r="LJ52" s="16"/>
      <c r="LK52" s="52"/>
      <c r="LL52" s="91"/>
      <c r="LM52" s="15"/>
      <c r="LN52" s="52"/>
      <c r="LO52" s="91"/>
      <c r="LP52" s="15"/>
      <c r="LQ52" s="52"/>
      <c r="LR52" s="91"/>
      <c r="LS52" s="16"/>
      <c r="LT52" s="52"/>
      <c r="LU52" s="91"/>
      <c r="LV52" s="15"/>
      <c r="LW52" s="52"/>
      <c r="LX52" s="91"/>
      <c r="LY52" s="16"/>
      <c r="LZ52" s="52"/>
      <c r="MA52" s="91"/>
      <c r="MB52" s="15"/>
      <c r="MC52" s="52"/>
      <c r="MD52" s="91"/>
      <c r="ME52" s="15"/>
      <c r="MF52" s="52"/>
      <c r="MG52" s="91"/>
      <c r="MH52" s="15"/>
      <c r="MI52" s="52"/>
      <c r="MJ52" s="91"/>
      <c r="MK52" s="15"/>
      <c r="ML52" s="52"/>
      <c r="MM52" s="91"/>
      <c r="MN52" s="15"/>
      <c r="MO52" s="52"/>
      <c r="MP52" s="91"/>
      <c r="MQ52" s="15"/>
      <c r="MR52" s="52"/>
      <c r="MS52" s="91"/>
      <c r="MT52" s="15"/>
      <c r="MU52" s="52"/>
      <c r="MV52" s="91"/>
      <c r="MW52" s="15"/>
      <c r="MX52" s="52"/>
      <c r="MY52" s="91"/>
      <c r="MZ52" s="15"/>
      <c r="NA52" s="52"/>
      <c r="NB52" s="91"/>
      <c r="NC52" s="15"/>
      <c r="ND52" s="52"/>
      <c r="NE52" s="91"/>
      <c r="NF52" s="15"/>
      <c r="NG52" s="52"/>
      <c r="NH52" s="91"/>
      <c r="NI52" s="15"/>
      <c r="NJ52" s="52"/>
      <c r="NK52" s="91"/>
      <c r="NL52" s="15"/>
      <c r="NM52" s="52"/>
      <c r="NN52" s="91"/>
      <c r="NO52" s="15"/>
      <c r="NP52" s="52"/>
      <c r="NQ52" s="51"/>
      <c r="NR52" s="15"/>
      <c r="NS52" s="52"/>
      <c r="NT52" s="91"/>
      <c r="NU52" s="15"/>
      <c r="NV52" s="52"/>
      <c r="NW52" s="91"/>
      <c r="NX52" s="15"/>
      <c r="NY52" s="52"/>
      <c r="NZ52" s="91">
        <v>1630756</v>
      </c>
      <c r="OA52" s="15">
        <v>1595053</v>
      </c>
      <c r="OB52" s="52">
        <f t="shared" ref="OB52:OB65" si="222">SUM(OA52/NZ52)</f>
        <v>0.97810647331667033</v>
      </c>
      <c r="OC52" s="91"/>
      <c r="OD52" s="15"/>
      <c r="OE52" s="52"/>
      <c r="OF52" s="91"/>
      <c r="OG52" s="15"/>
      <c r="OH52" s="52"/>
      <c r="OI52" s="91"/>
      <c r="OJ52" s="15"/>
      <c r="OK52" s="52"/>
      <c r="OL52" s="91"/>
      <c r="OM52" s="15"/>
      <c r="ON52" s="52"/>
      <c r="OO52" s="91"/>
      <c r="OP52" s="15"/>
      <c r="OQ52" s="52"/>
      <c r="OR52" s="91"/>
      <c r="OS52" s="15"/>
      <c r="OT52" s="52"/>
      <c r="OU52" s="91"/>
      <c r="OV52" s="15"/>
      <c r="OW52" s="52"/>
      <c r="OX52" s="91">
        <f t="shared" ref="OX52:OX53" si="223">+NT52+NW52+NZ52+OC52+OF52+OI52+OL52+OO52+OR52+OU52</f>
        <v>1630756</v>
      </c>
      <c r="OY52" s="16">
        <f t="shared" ref="OY52:OY53" si="224">+NU52+NX52+OA52+OD52+OG52+OJ52+OM52+OP52+OS52+OV52</f>
        <v>1595053</v>
      </c>
      <c r="OZ52" s="52">
        <f t="shared" si="213"/>
        <v>0.97810647331667033</v>
      </c>
      <c r="PA52" s="91"/>
      <c r="PB52" s="15"/>
      <c r="PC52" s="52"/>
      <c r="PD52" s="91"/>
      <c r="PE52" s="15"/>
      <c r="PF52" s="52"/>
      <c r="PG52" s="91"/>
      <c r="PH52" s="15"/>
      <c r="PI52" s="52"/>
      <c r="PJ52" s="91"/>
      <c r="PK52" s="15"/>
      <c r="PL52" s="52"/>
      <c r="PM52" s="91"/>
      <c r="PN52" s="15"/>
      <c r="PO52" s="52"/>
      <c r="PP52" s="91"/>
      <c r="PQ52" s="15"/>
      <c r="PR52" s="52"/>
      <c r="PS52" s="91"/>
      <c r="PT52" s="15"/>
      <c r="PU52" s="52"/>
      <c r="PV52" s="91"/>
      <c r="PW52" s="15"/>
      <c r="PX52" s="52"/>
      <c r="PY52" s="91"/>
      <c r="PZ52" s="15"/>
      <c r="QA52" s="52"/>
      <c r="QB52" s="91"/>
      <c r="QC52" s="15"/>
      <c r="QD52" s="52"/>
      <c r="QE52" s="91"/>
      <c r="QF52" s="15"/>
      <c r="QG52" s="52"/>
      <c r="QH52" s="91"/>
      <c r="QI52" s="15"/>
      <c r="QJ52" s="52"/>
      <c r="QK52" s="91"/>
      <c r="QL52" s="15"/>
      <c r="QM52" s="52"/>
      <c r="QN52" s="91"/>
      <c r="QO52" s="15"/>
      <c r="QP52" s="52"/>
      <c r="QQ52" s="91"/>
      <c r="QR52" s="15"/>
      <c r="QS52" s="52"/>
      <c r="QT52" s="91"/>
      <c r="QU52" s="15"/>
      <c r="QV52" s="52"/>
      <c r="QW52" s="91"/>
      <c r="QX52" s="15"/>
      <c r="QY52" s="52"/>
      <c r="QZ52" s="91"/>
      <c r="RA52" s="16"/>
      <c r="RB52" s="52"/>
      <c r="RC52" s="91"/>
      <c r="RD52" s="15"/>
      <c r="RE52" s="52"/>
      <c r="RF52" s="91"/>
      <c r="RG52" s="15"/>
      <c r="RH52" s="52"/>
      <c r="RI52" s="91"/>
      <c r="RJ52" s="15"/>
      <c r="RK52" s="52"/>
      <c r="RL52" s="91"/>
      <c r="RM52" s="15"/>
      <c r="RN52" s="52"/>
      <c r="RO52" s="91"/>
      <c r="RP52" s="15"/>
      <c r="RQ52" s="52"/>
      <c r="RR52" s="91">
        <f t="shared" si="68"/>
        <v>1630756</v>
      </c>
      <c r="RS52" s="15">
        <f>+HF52+LY52+NR52+OY52+RA52+RG52</f>
        <v>1595053</v>
      </c>
      <c r="RT52" s="52">
        <f t="shared" si="216"/>
        <v>0.97810647331667033</v>
      </c>
      <c r="RU52" s="91"/>
      <c r="RV52" s="15"/>
      <c r="RW52" s="52"/>
      <c r="RX52" s="91">
        <f t="shared" si="221"/>
        <v>1630756</v>
      </c>
      <c r="RY52" s="15">
        <f t="shared" si="221"/>
        <v>1595053</v>
      </c>
      <c r="RZ52" s="52">
        <f t="shared" si="217"/>
        <v>0.97810647331667033</v>
      </c>
      <c r="SA52" s="91">
        <f t="shared" ref="SA52:SB55" si="225">BW52+RX52+CL52</f>
        <v>1630756</v>
      </c>
      <c r="SB52" s="15">
        <f t="shared" si="225"/>
        <v>1595053</v>
      </c>
      <c r="SC52" s="52">
        <f t="shared" si="69"/>
        <v>0.97810647331667033</v>
      </c>
      <c r="SD52" s="220"/>
    </row>
    <row r="53" spans="1:498" s="17" customFormat="1" ht="15.75">
      <c r="A53" s="14">
        <v>41</v>
      </c>
      <c r="B53" s="1" t="s">
        <v>22</v>
      </c>
      <c r="C53" s="91">
        <v>5800</v>
      </c>
      <c r="D53" s="15">
        <v>3800</v>
      </c>
      <c r="E53" s="187">
        <v>0.65517241379310343</v>
      </c>
      <c r="F53" s="91">
        <v>144818</v>
      </c>
      <c r="G53" s="15">
        <v>151937</v>
      </c>
      <c r="H53" s="49">
        <v>1.0491582538082282</v>
      </c>
      <c r="I53" s="91">
        <f t="shared" si="70"/>
        <v>150618</v>
      </c>
      <c r="J53" s="15">
        <f t="shared" si="0"/>
        <v>155737</v>
      </c>
      <c r="K53" s="52">
        <f t="shared" si="41"/>
        <v>1.0339866417028509</v>
      </c>
      <c r="L53" s="91"/>
      <c r="M53" s="15"/>
      <c r="N53" s="211"/>
      <c r="O53" s="91"/>
      <c r="P53" s="15"/>
      <c r="Q53" s="211"/>
      <c r="R53" s="91"/>
      <c r="S53" s="15"/>
      <c r="T53" s="211"/>
      <c r="U53" s="91"/>
      <c r="V53" s="15"/>
      <c r="W53" s="211"/>
      <c r="X53" s="91"/>
      <c r="Y53" s="15"/>
      <c r="Z53" s="211"/>
      <c r="AA53" s="91"/>
      <c r="AB53" s="15"/>
      <c r="AC53" s="211"/>
      <c r="AD53" s="91"/>
      <c r="AE53" s="15"/>
      <c r="AF53" s="211"/>
      <c r="AG53" s="91"/>
      <c r="AH53" s="15"/>
      <c r="AI53" s="211"/>
      <c r="AJ53" s="91"/>
      <c r="AK53" s="15"/>
      <c r="AL53" s="211"/>
      <c r="AM53" s="91"/>
      <c r="AN53" s="15"/>
      <c r="AO53" s="211"/>
      <c r="AP53" s="91"/>
      <c r="AQ53" s="15"/>
      <c r="AR53" s="211"/>
      <c r="AS53" s="91"/>
      <c r="AT53" s="15"/>
      <c r="AU53" s="211"/>
      <c r="AV53" s="91"/>
      <c r="AW53" s="15"/>
      <c r="AX53" s="211"/>
      <c r="AY53" s="91"/>
      <c r="AZ53" s="15"/>
      <c r="BA53" s="211"/>
      <c r="BB53" s="91"/>
      <c r="BC53" s="15"/>
      <c r="BD53" s="211"/>
      <c r="BE53" s="91"/>
      <c r="BF53" s="15"/>
      <c r="BG53" s="211"/>
      <c r="BH53" s="91"/>
      <c r="BI53" s="15"/>
      <c r="BJ53" s="211"/>
      <c r="BK53" s="91"/>
      <c r="BL53" s="15"/>
      <c r="BM53" s="211"/>
      <c r="BN53" s="91"/>
      <c r="BO53" s="15"/>
      <c r="BP53" s="211"/>
      <c r="BQ53" s="91"/>
      <c r="BR53" s="15"/>
      <c r="BS53" s="211"/>
      <c r="BT53" s="91"/>
      <c r="BU53" s="15"/>
      <c r="BV53" s="52"/>
      <c r="BW53" s="91">
        <f>+I53+BQ53+BT53</f>
        <v>150618</v>
      </c>
      <c r="BX53" s="16">
        <f>+J53+BR53+BU53</f>
        <v>155737</v>
      </c>
      <c r="BY53" s="52">
        <f t="shared" si="195"/>
        <v>1.0339866417028509</v>
      </c>
      <c r="BZ53" s="91"/>
      <c r="CA53" s="15"/>
      <c r="CB53" s="52"/>
      <c r="CC53" s="91"/>
      <c r="CD53" s="15"/>
      <c r="CE53" s="52"/>
      <c r="CF53" s="91"/>
      <c r="CG53" s="15"/>
      <c r="CH53" s="52"/>
      <c r="CI53" s="91"/>
      <c r="CJ53" s="15"/>
      <c r="CK53" s="52"/>
      <c r="CL53" s="91"/>
      <c r="CM53" s="16"/>
      <c r="CN53" s="52"/>
      <c r="CO53" s="91"/>
      <c r="CP53" s="15"/>
      <c r="CQ53" s="52"/>
      <c r="CR53" s="91"/>
      <c r="CS53" s="15"/>
      <c r="CT53" s="52"/>
      <c r="CU53" s="91"/>
      <c r="CV53" s="15"/>
      <c r="CW53" s="52"/>
      <c r="CX53" s="91"/>
      <c r="CY53" s="15"/>
      <c r="CZ53" s="52"/>
      <c r="DA53" s="91"/>
      <c r="DB53" s="15"/>
      <c r="DC53" s="52"/>
      <c r="DD53" s="91"/>
      <c r="DE53" s="15"/>
      <c r="DF53" s="52"/>
      <c r="DG53" s="91"/>
      <c r="DH53" s="15"/>
      <c r="DI53" s="52"/>
      <c r="DJ53" s="91"/>
      <c r="DK53" s="15"/>
      <c r="DL53" s="52"/>
      <c r="DM53" s="91"/>
      <c r="DN53" s="15"/>
      <c r="DO53" s="52"/>
      <c r="DP53" s="91"/>
      <c r="DQ53" s="15"/>
      <c r="DR53" s="52"/>
      <c r="DS53" s="91"/>
      <c r="DT53" s="15"/>
      <c r="DU53" s="52"/>
      <c r="DV53" s="91"/>
      <c r="DW53" s="15"/>
      <c r="DX53" s="52"/>
      <c r="DY53" s="91"/>
      <c r="DZ53" s="15"/>
      <c r="EA53" s="52"/>
      <c r="EB53" s="91"/>
      <c r="EC53" s="15"/>
      <c r="ED53" s="52"/>
      <c r="EE53" s="91"/>
      <c r="EF53" s="15"/>
      <c r="EG53" s="52"/>
      <c r="EH53" s="91"/>
      <c r="EI53" s="15"/>
      <c r="EJ53" s="52"/>
      <c r="EK53" s="91"/>
      <c r="EL53" s="16"/>
      <c r="EM53" s="52"/>
      <c r="EN53" s="91"/>
      <c r="EO53" s="15"/>
      <c r="EP53" s="52"/>
      <c r="EQ53" s="91"/>
      <c r="ER53" s="15"/>
      <c r="ES53" s="52"/>
      <c r="ET53" s="91"/>
      <c r="EU53" s="15"/>
      <c r="EV53" s="52"/>
      <c r="EW53" s="91"/>
      <c r="EX53" s="15"/>
      <c r="EY53" s="52"/>
      <c r="EZ53" s="91"/>
      <c r="FA53" s="15"/>
      <c r="FB53" s="52"/>
      <c r="FC53" s="91"/>
      <c r="FD53" s="15"/>
      <c r="FE53" s="52"/>
      <c r="FF53" s="91"/>
      <c r="FG53" s="15"/>
      <c r="FH53" s="52"/>
      <c r="FI53" s="91"/>
      <c r="FJ53" s="16"/>
      <c r="FK53" s="52"/>
      <c r="FL53" s="91"/>
      <c r="FM53" s="15"/>
      <c r="FN53" s="52"/>
      <c r="FO53" s="91"/>
      <c r="FP53" s="15"/>
      <c r="FQ53" s="52"/>
      <c r="FR53" s="91"/>
      <c r="FS53" s="15"/>
      <c r="FT53" s="52"/>
      <c r="FU53" s="91"/>
      <c r="FV53" s="15"/>
      <c r="FW53" s="52"/>
      <c r="FX53" s="91"/>
      <c r="FY53" s="15"/>
      <c r="FZ53" s="52"/>
      <c r="GA53" s="91"/>
      <c r="GB53" s="15"/>
      <c r="GC53" s="52"/>
      <c r="GD53" s="91"/>
      <c r="GE53" s="16"/>
      <c r="GF53" s="52"/>
      <c r="GG53" s="91"/>
      <c r="GH53" s="15"/>
      <c r="GI53" s="52"/>
      <c r="GJ53" s="91"/>
      <c r="GK53" s="15"/>
      <c r="GL53" s="52"/>
      <c r="GM53" s="91"/>
      <c r="GN53" s="15"/>
      <c r="GO53" s="52"/>
      <c r="GP53" s="91"/>
      <c r="GQ53" s="15"/>
      <c r="GR53" s="52"/>
      <c r="GS53" s="91"/>
      <c r="GT53" s="16"/>
      <c r="GU53" s="52"/>
      <c r="GV53" s="91"/>
      <c r="GW53" s="15"/>
      <c r="GX53" s="52"/>
      <c r="GY53" s="91"/>
      <c r="GZ53" s="15"/>
      <c r="HA53" s="52"/>
      <c r="HB53" s="91"/>
      <c r="HC53" s="16"/>
      <c r="HD53" s="52"/>
      <c r="HE53" s="91"/>
      <c r="HF53" s="15"/>
      <c r="HG53" s="52"/>
      <c r="HH53" s="91"/>
      <c r="HI53" s="15"/>
      <c r="HJ53" s="52"/>
      <c r="HK53" s="91"/>
      <c r="HL53" s="15"/>
      <c r="HM53" s="52"/>
      <c r="HN53" s="91"/>
      <c r="HO53" s="15"/>
      <c r="HP53" s="52"/>
      <c r="HQ53" s="91"/>
      <c r="HR53" s="15"/>
      <c r="HS53" s="52"/>
      <c r="HT53" s="91"/>
      <c r="HU53" s="16"/>
      <c r="HV53" s="52"/>
      <c r="HW53" s="91"/>
      <c r="HX53" s="15"/>
      <c r="HY53" s="52"/>
      <c r="HZ53" s="91"/>
      <c r="IA53" s="15"/>
      <c r="IB53" s="52"/>
      <c r="IC53" s="91"/>
      <c r="ID53" s="16"/>
      <c r="IE53" s="52"/>
      <c r="IF53" s="91"/>
      <c r="IG53" s="15"/>
      <c r="IH53" s="52"/>
      <c r="II53" s="91"/>
      <c r="IJ53" s="15"/>
      <c r="IK53" s="52"/>
      <c r="IL53" s="91"/>
      <c r="IM53" s="15"/>
      <c r="IN53" s="52"/>
      <c r="IO53" s="91"/>
      <c r="IP53" s="15"/>
      <c r="IQ53" s="52"/>
      <c r="IR53" s="91"/>
      <c r="IS53" s="16"/>
      <c r="IT53" s="52"/>
      <c r="IU53" s="91"/>
      <c r="IV53" s="15"/>
      <c r="IW53" s="52"/>
      <c r="IX53" s="91"/>
      <c r="IY53" s="15"/>
      <c r="IZ53" s="52"/>
      <c r="JA53" s="91"/>
      <c r="JB53" s="15"/>
      <c r="JC53" s="52"/>
      <c r="JD53" s="91"/>
      <c r="JE53" s="16"/>
      <c r="JF53" s="52"/>
      <c r="JG53" s="91"/>
      <c r="JH53" s="15"/>
      <c r="JI53" s="52"/>
      <c r="JJ53" s="91"/>
      <c r="JK53" s="15"/>
      <c r="JL53" s="52"/>
      <c r="JM53" s="91"/>
      <c r="JN53" s="15"/>
      <c r="JO53" s="52"/>
      <c r="JP53" s="91"/>
      <c r="JQ53" s="15"/>
      <c r="JR53" s="52"/>
      <c r="JS53" s="91"/>
      <c r="JT53" s="16"/>
      <c r="JU53" s="52"/>
      <c r="JV53" s="91"/>
      <c r="JW53" s="15"/>
      <c r="JX53" s="52"/>
      <c r="JY53" s="91"/>
      <c r="JZ53" s="15"/>
      <c r="KA53" s="52"/>
      <c r="KB53" s="91"/>
      <c r="KC53" s="15"/>
      <c r="KD53" s="52"/>
      <c r="KE53" s="91"/>
      <c r="KF53" s="16"/>
      <c r="KG53" s="52"/>
      <c r="KH53" s="91">
        <v>210</v>
      </c>
      <c r="KI53" s="15">
        <v>215</v>
      </c>
      <c r="KJ53" s="52">
        <f>+KI53/KH53</f>
        <v>1.0238095238095237</v>
      </c>
      <c r="KK53" s="91">
        <v>210</v>
      </c>
      <c r="KL53" s="15">
        <v>215</v>
      </c>
      <c r="KM53" s="52">
        <f>+KL53/KK53</f>
        <v>1.0238095238095237</v>
      </c>
      <c r="KN53" s="91">
        <v>210</v>
      </c>
      <c r="KO53" s="15">
        <v>215</v>
      </c>
      <c r="KP53" s="52">
        <f>+KO53/KN53</f>
        <v>1.0238095238095237</v>
      </c>
      <c r="KQ53" s="91">
        <v>209</v>
      </c>
      <c r="KR53" s="15">
        <v>215</v>
      </c>
      <c r="KS53" s="52">
        <f>+KR53/KQ53</f>
        <v>1.0287081339712918</v>
      </c>
      <c r="KT53" s="91">
        <v>209</v>
      </c>
      <c r="KU53" s="15">
        <v>215</v>
      </c>
      <c r="KV53" s="52">
        <f>+KU53/KT53</f>
        <v>1.0287081339712918</v>
      </c>
      <c r="KW53" s="91">
        <v>209</v>
      </c>
      <c r="KX53" s="15">
        <v>215</v>
      </c>
      <c r="KY53" s="52">
        <f>+KX53/KW53</f>
        <v>1.0287081339712918</v>
      </c>
      <c r="KZ53" s="91">
        <v>210</v>
      </c>
      <c r="LA53" s="15">
        <v>214</v>
      </c>
      <c r="LB53" s="52">
        <f>+LA53/KZ53</f>
        <v>1.019047619047619</v>
      </c>
      <c r="LC53" s="91">
        <v>209</v>
      </c>
      <c r="LD53" s="15">
        <v>214</v>
      </c>
      <c r="LE53" s="52">
        <f>+LD53/LC53</f>
        <v>1.0239234449760766</v>
      </c>
      <c r="LF53" s="91">
        <v>210</v>
      </c>
      <c r="LG53" s="15">
        <v>214</v>
      </c>
      <c r="LH53" s="52">
        <f>+LG53/LF53</f>
        <v>1.019047619047619</v>
      </c>
      <c r="LI53" s="91">
        <f>+KH53+KK53+KN53+KQ53+KT53+KW53+KZ53+LC53+LF53</f>
        <v>1886</v>
      </c>
      <c r="LJ53" s="16">
        <f t="shared" ref="LJ53" si="226">+KI53+KL53+KO53+KR53+KU53+KX53+LA53+LD53+LG53</f>
        <v>1932</v>
      </c>
      <c r="LK53" s="52">
        <f t="shared" ref="LK53:LK65" si="227">SUM(LJ53/LI53)</f>
        <v>1.024390243902439</v>
      </c>
      <c r="LL53" s="91"/>
      <c r="LM53" s="15"/>
      <c r="LN53" s="52"/>
      <c r="LO53" s="91"/>
      <c r="LP53" s="15"/>
      <c r="LQ53" s="52"/>
      <c r="LR53" s="91"/>
      <c r="LS53" s="16"/>
      <c r="LT53" s="52"/>
      <c r="LU53" s="91"/>
      <c r="LV53" s="15"/>
      <c r="LW53" s="52"/>
      <c r="LX53" s="91">
        <f t="shared" si="220"/>
        <v>1886</v>
      </c>
      <c r="LY53" s="16">
        <f t="shared" ref="LY53" si="228">+HU53+ID53+IS53+JE53+JT53+KF53+LJ53+LS53+LV53</f>
        <v>1932</v>
      </c>
      <c r="LZ53" s="52">
        <f t="shared" ref="LZ53:LZ65" si="229">SUM(LY53/LX53)</f>
        <v>1.024390243902439</v>
      </c>
      <c r="MA53" s="91"/>
      <c r="MB53" s="15"/>
      <c r="MC53" s="52"/>
      <c r="MD53" s="91"/>
      <c r="ME53" s="15"/>
      <c r="MF53" s="52"/>
      <c r="MG53" s="91"/>
      <c r="MH53" s="15"/>
      <c r="MI53" s="52"/>
      <c r="MJ53" s="91"/>
      <c r="MK53" s="15"/>
      <c r="ML53" s="52"/>
      <c r="MM53" s="91"/>
      <c r="MN53" s="15"/>
      <c r="MO53" s="52"/>
      <c r="MP53" s="91"/>
      <c r="MQ53" s="15"/>
      <c r="MR53" s="52"/>
      <c r="MS53" s="91"/>
      <c r="MT53" s="15"/>
      <c r="MU53" s="52"/>
      <c r="MV53" s="91"/>
      <c r="MW53" s="15"/>
      <c r="MX53" s="52"/>
      <c r="MY53" s="91"/>
      <c r="MZ53" s="15"/>
      <c r="NA53" s="52"/>
      <c r="NB53" s="91"/>
      <c r="NC53" s="15"/>
      <c r="ND53" s="52"/>
      <c r="NE53" s="91"/>
      <c r="NF53" s="15"/>
      <c r="NG53" s="52"/>
      <c r="NH53" s="91"/>
      <c r="NI53" s="15"/>
      <c r="NJ53" s="52"/>
      <c r="NK53" s="91"/>
      <c r="NL53" s="15"/>
      <c r="NM53" s="52"/>
      <c r="NN53" s="91"/>
      <c r="NO53" s="15"/>
      <c r="NP53" s="52"/>
      <c r="NQ53" s="51"/>
      <c r="NR53" s="15"/>
      <c r="NS53" s="52"/>
      <c r="NT53" s="91"/>
      <c r="NU53" s="15"/>
      <c r="NV53" s="52"/>
      <c r="NW53" s="91"/>
      <c r="NX53" s="15"/>
      <c r="NY53" s="52"/>
      <c r="NZ53" s="91"/>
      <c r="OA53" s="15"/>
      <c r="OB53" s="52"/>
      <c r="OC53" s="91">
        <v>0</v>
      </c>
      <c r="OD53" s="15">
        <v>17485</v>
      </c>
      <c r="OE53" s="52">
        <v>0</v>
      </c>
      <c r="OF53" s="91"/>
      <c r="OG53" s="15"/>
      <c r="OH53" s="52"/>
      <c r="OI53" s="91"/>
      <c r="OJ53" s="15"/>
      <c r="OK53" s="52"/>
      <c r="OL53" s="91"/>
      <c r="OM53" s="15"/>
      <c r="ON53" s="52"/>
      <c r="OO53" s="91"/>
      <c r="OP53" s="15"/>
      <c r="OQ53" s="52"/>
      <c r="OR53" s="91"/>
      <c r="OS53" s="15"/>
      <c r="OT53" s="52"/>
      <c r="OU53" s="91"/>
      <c r="OV53" s="15"/>
      <c r="OW53" s="52"/>
      <c r="OX53" s="91">
        <f t="shared" si="223"/>
        <v>0</v>
      </c>
      <c r="OY53" s="16">
        <f t="shared" si="224"/>
        <v>17485</v>
      </c>
      <c r="OZ53" s="52">
        <v>0</v>
      </c>
      <c r="PA53" s="91">
        <v>80841</v>
      </c>
      <c r="PB53" s="15"/>
      <c r="PC53" s="52">
        <f t="shared" ref="PC53:PC65" si="230">SUM(PB53/PA53)</f>
        <v>0</v>
      </c>
      <c r="PD53" s="91"/>
      <c r="PE53" s="15"/>
      <c r="PF53" s="52"/>
      <c r="PG53" s="91">
        <v>9130</v>
      </c>
      <c r="PH53" s="15">
        <v>2020</v>
      </c>
      <c r="PI53" s="52">
        <f t="shared" ref="PI53:PI65" si="231">SUM(PH53/PG53)</f>
        <v>0.2212486308871851</v>
      </c>
      <c r="PJ53" s="91"/>
      <c r="PK53" s="15"/>
      <c r="PL53" s="52"/>
      <c r="PM53" s="91">
        <v>0</v>
      </c>
      <c r="PN53" s="15">
        <v>16528</v>
      </c>
      <c r="PO53" s="52">
        <v>0</v>
      </c>
      <c r="PP53" s="91">
        <v>0</v>
      </c>
      <c r="PQ53" s="15">
        <v>3400</v>
      </c>
      <c r="PR53" s="52">
        <v>0</v>
      </c>
      <c r="PS53" s="91">
        <v>0</v>
      </c>
      <c r="PT53" s="15">
        <v>19329</v>
      </c>
      <c r="PU53" s="52">
        <v>0</v>
      </c>
      <c r="PV53" s="91">
        <f t="shared" si="64"/>
        <v>89971</v>
      </c>
      <c r="PW53" s="15">
        <f t="shared" ref="PW53:PW55" si="232">+PB53+PE53+PH53+PK53+PN53+PQ53+PT53</f>
        <v>41277</v>
      </c>
      <c r="PX53" s="52">
        <f t="shared" ref="PX53:PX65" si="233">SUM(PW53/PV53)</f>
        <v>0.45878116281913062</v>
      </c>
      <c r="PY53" s="91"/>
      <c r="PZ53" s="15"/>
      <c r="QA53" s="52"/>
      <c r="QB53" s="91"/>
      <c r="QC53" s="15"/>
      <c r="QD53" s="52"/>
      <c r="QE53" s="91">
        <v>0</v>
      </c>
      <c r="QF53" s="15">
        <v>434</v>
      </c>
      <c r="QG53" s="52">
        <v>0</v>
      </c>
      <c r="QH53" s="91">
        <v>0</v>
      </c>
      <c r="QI53" s="15">
        <v>514</v>
      </c>
      <c r="QJ53" s="52">
        <v>0</v>
      </c>
      <c r="QK53" s="91"/>
      <c r="QL53" s="15"/>
      <c r="QM53" s="52"/>
      <c r="QN53" s="91">
        <v>0</v>
      </c>
      <c r="QO53" s="15">
        <v>450</v>
      </c>
      <c r="QP53" s="52">
        <v>0</v>
      </c>
      <c r="QQ53" s="91"/>
      <c r="QR53" s="15"/>
      <c r="QS53" s="52"/>
      <c r="QT53" s="91"/>
      <c r="QU53" s="15"/>
      <c r="QV53" s="52"/>
      <c r="QW53" s="91">
        <f t="shared" si="101"/>
        <v>0</v>
      </c>
      <c r="QX53" s="15">
        <f t="shared" ref="QX53" si="234">+PZ53+QC53+QF53+QI53+QL53+QO53+QR53+QU53</f>
        <v>1398</v>
      </c>
      <c r="QY53" s="52">
        <v>0</v>
      </c>
      <c r="QZ53" s="91">
        <f t="shared" si="66"/>
        <v>157736</v>
      </c>
      <c r="RA53" s="16">
        <f t="shared" ref="RA53:RA55" si="235">+PW53+QX53</f>
        <v>42675</v>
      </c>
      <c r="RB53" s="52">
        <f t="shared" ref="RB53:RB65" si="236">SUM(RA53/QZ53)</f>
        <v>0.27054698990718667</v>
      </c>
      <c r="RC53" s="91"/>
      <c r="RD53" s="15"/>
      <c r="RE53" s="52"/>
      <c r="RF53" s="91"/>
      <c r="RG53" s="15"/>
      <c r="RH53" s="52"/>
      <c r="RI53" s="91"/>
      <c r="RJ53" s="15"/>
      <c r="RK53" s="52"/>
      <c r="RL53" s="91">
        <f>46465+17000+300+4000</f>
        <v>67765</v>
      </c>
      <c r="RM53" s="15">
        <v>0</v>
      </c>
      <c r="RN53" s="52">
        <f t="shared" ref="RN53:RN65" si="237">SUM(RM53/RL53)</f>
        <v>0</v>
      </c>
      <c r="RO53" s="91">
        <f>+RF53+RI53+RL53</f>
        <v>67765</v>
      </c>
      <c r="RP53" s="15">
        <f>+RG53+RJ53+RM53</f>
        <v>0</v>
      </c>
      <c r="RQ53" s="52">
        <f t="shared" si="215"/>
        <v>0</v>
      </c>
      <c r="RR53" s="91">
        <f t="shared" si="68"/>
        <v>159622</v>
      </c>
      <c r="RS53" s="15">
        <f>+HF53+LY53+NR53+OY53+RA53+RG53</f>
        <v>62092</v>
      </c>
      <c r="RT53" s="52">
        <f t="shared" si="216"/>
        <v>0.38899399832103343</v>
      </c>
      <c r="RU53" s="91"/>
      <c r="RV53" s="15"/>
      <c r="RW53" s="52"/>
      <c r="RX53" s="91">
        <f t="shared" si="221"/>
        <v>159622</v>
      </c>
      <c r="RY53" s="15">
        <f t="shared" si="221"/>
        <v>62092</v>
      </c>
      <c r="RZ53" s="52">
        <f t="shared" si="217"/>
        <v>0.38899399832103343</v>
      </c>
      <c r="SA53" s="91">
        <f t="shared" si="225"/>
        <v>310240</v>
      </c>
      <c r="SB53" s="15">
        <f t="shared" si="225"/>
        <v>217829</v>
      </c>
      <c r="SC53" s="52">
        <f t="shared" si="69"/>
        <v>0.70213060856111398</v>
      </c>
      <c r="SD53" s="220"/>
    </row>
    <row r="54" spans="1:498" s="17" customFormat="1" ht="15.75">
      <c r="A54" s="92">
        <v>42</v>
      </c>
      <c r="B54" s="175" t="s">
        <v>369</v>
      </c>
      <c r="C54" s="95"/>
      <c r="D54" s="93"/>
      <c r="E54" s="195"/>
      <c r="F54" s="95">
        <v>147818</v>
      </c>
      <c r="G54" s="93">
        <v>151937</v>
      </c>
      <c r="H54" s="94">
        <v>1.0491582538082282</v>
      </c>
      <c r="I54" s="95">
        <f t="shared" si="70"/>
        <v>147818</v>
      </c>
      <c r="J54" s="93">
        <f t="shared" si="0"/>
        <v>151937</v>
      </c>
      <c r="K54" s="96">
        <f t="shared" si="41"/>
        <v>1.0278653479278572</v>
      </c>
      <c r="L54" s="95"/>
      <c r="M54" s="93"/>
      <c r="N54" s="212"/>
      <c r="O54" s="95"/>
      <c r="P54" s="93"/>
      <c r="Q54" s="212"/>
      <c r="R54" s="95"/>
      <c r="S54" s="93"/>
      <c r="T54" s="212"/>
      <c r="U54" s="95"/>
      <c r="V54" s="93"/>
      <c r="W54" s="212"/>
      <c r="X54" s="95"/>
      <c r="Y54" s="93"/>
      <c r="Z54" s="212"/>
      <c r="AA54" s="95"/>
      <c r="AB54" s="93"/>
      <c r="AC54" s="212"/>
      <c r="AD54" s="95"/>
      <c r="AE54" s="93"/>
      <c r="AF54" s="212"/>
      <c r="AG54" s="95"/>
      <c r="AH54" s="93"/>
      <c r="AI54" s="212"/>
      <c r="AJ54" s="95"/>
      <c r="AK54" s="93"/>
      <c r="AL54" s="212"/>
      <c r="AM54" s="95"/>
      <c r="AN54" s="93"/>
      <c r="AO54" s="212"/>
      <c r="AP54" s="95"/>
      <c r="AQ54" s="93"/>
      <c r="AR54" s="212"/>
      <c r="AS54" s="95"/>
      <c r="AT54" s="93"/>
      <c r="AU54" s="212"/>
      <c r="AV54" s="95"/>
      <c r="AW54" s="93"/>
      <c r="AX54" s="212"/>
      <c r="AY54" s="95"/>
      <c r="AZ54" s="93"/>
      <c r="BA54" s="212"/>
      <c r="BB54" s="95"/>
      <c r="BC54" s="93"/>
      <c r="BD54" s="212"/>
      <c r="BE54" s="95"/>
      <c r="BF54" s="93"/>
      <c r="BG54" s="212"/>
      <c r="BH54" s="95"/>
      <c r="BI54" s="93"/>
      <c r="BJ54" s="212"/>
      <c r="BK54" s="95"/>
      <c r="BL54" s="93"/>
      <c r="BM54" s="212"/>
      <c r="BN54" s="95"/>
      <c r="BO54" s="93"/>
      <c r="BP54" s="212"/>
      <c r="BQ54" s="95"/>
      <c r="BR54" s="93"/>
      <c r="BS54" s="212"/>
      <c r="BT54" s="95"/>
      <c r="BU54" s="93"/>
      <c r="BV54" s="96"/>
      <c r="BW54" s="91">
        <f>+I54+BQ54+BT54</f>
        <v>147818</v>
      </c>
      <c r="BX54" s="16">
        <f>+J54+BR54+BU54</f>
        <v>151937</v>
      </c>
      <c r="BY54" s="96">
        <f t="shared" si="195"/>
        <v>1.0278653479278572</v>
      </c>
      <c r="BZ54" s="95"/>
      <c r="CA54" s="93"/>
      <c r="CB54" s="96"/>
      <c r="CC54" s="95"/>
      <c r="CD54" s="93"/>
      <c r="CE54" s="96"/>
      <c r="CF54" s="95"/>
      <c r="CG54" s="93"/>
      <c r="CH54" s="96"/>
      <c r="CI54" s="95"/>
      <c r="CJ54" s="93"/>
      <c r="CK54" s="96"/>
      <c r="CL54" s="91"/>
      <c r="CM54" s="16"/>
      <c r="CN54" s="96"/>
      <c r="CO54" s="95"/>
      <c r="CP54" s="93"/>
      <c r="CQ54" s="96"/>
      <c r="CR54" s="95"/>
      <c r="CS54" s="93"/>
      <c r="CT54" s="96"/>
      <c r="CU54" s="95"/>
      <c r="CV54" s="93"/>
      <c r="CW54" s="96"/>
      <c r="CX54" s="95"/>
      <c r="CY54" s="93"/>
      <c r="CZ54" s="96"/>
      <c r="DA54" s="95"/>
      <c r="DB54" s="93"/>
      <c r="DC54" s="96"/>
      <c r="DD54" s="95"/>
      <c r="DE54" s="93"/>
      <c r="DF54" s="96"/>
      <c r="DG54" s="95"/>
      <c r="DH54" s="93"/>
      <c r="DI54" s="96"/>
      <c r="DJ54" s="91"/>
      <c r="DK54" s="15"/>
      <c r="DL54" s="96"/>
      <c r="DM54" s="95"/>
      <c r="DN54" s="93"/>
      <c r="DO54" s="96"/>
      <c r="DP54" s="95"/>
      <c r="DQ54" s="93"/>
      <c r="DR54" s="96"/>
      <c r="DS54" s="95"/>
      <c r="DT54" s="93"/>
      <c r="DU54" s="96"/>
      <c r="DV54" s="95"/>
      <c r="DW54" s="15"/>
      <c r="DX54" s="96"/>
      <c r="DY54" s="95"/>
      <c r="DZ54" s="93"/>
      <c r="EA54" s="96"/>
      <c r="EB54" s="95"/>
      <c r="EC54" s="93"/>
      <c r="ED54" s="96"/>
      <c r="EE54" s="95"/>
      <c r="EF54" s="93"/>
      <c r="EG54" s="96"/>
      <c r="EH54" s="95"/>
      <c r="EI54" s="93"/>
      <c r="EJ54" s="96"/>
      <c r="EK54" s="91"/>
      <c r="EL54" s="16"/>
      <c r="EM54" s="96"/>
      <c r="EN54" s="95"/>
      <c r="EO54" s="93"/>
      <c r="EP54" s="96"/>
      <c r="EQ54" s="95"/>
      <c r="ER54" s="93"/>
      <c r="ES54" s="96"/>
      <c r="ET54" s="95"/>
      <c r="EU54" s="93"/>
      <c r="EV54" s="96"/>
      <c r="EW54" s="95"/>
      <c r="EX54" s="93"/>
      <c r="EY54" s="96"/>
      <c r="EZ54" s="95"/>
      <c r="FA54" s="93"/>
      <c r="FB54" s="96"/>
      <c r="FC54" s="95"/>
      <c r="FD54" s="93"/>
      <c r="FE54" s="96"/>
      <c r="FF54" s="95"/>
      <c r="FG54" s="93"/>
      <c r="FH54" s="96"/>
      <c r="FI54" s="91"/>
      <c r="FJ54" s="16"/>
      <c r="FK54" s="96"/>
      <c r="FL54" s="95"/>
      <c r="FM54" s="93"/>
      <c r="FN54" s="96"/>
      <c r="FO54" s="95"/>
      <c r="FP54" s="93"/>
      <c r="FQ54" s="96"/>
      <c r="FR54" s="95"/>
      <c r="FS54" s="93"/>
      <c r="FT54" s="96"/>
      <c r="FU54" s="95"/>
      <c r="FV54" s="93"/>
      <c r="FW54" s="96"/>
      <c r="FX54" s="95"/>
      <c r="FY54" s="93"/>
      <c r="FZ54" s="96"/>
      <c r="GA54" s="95"/>
      <c r="GB54" s="93"/>
      <c r="GC54" s="96"/>
      <c r="GD54" s="91"/>
      <c r="GE54" s="16"/>
      <c r="GF54" s="96"/>
      <c r="GG54" s="95"/>
      <c r="GH54" s="93"/>
      <c r="GI54" s="96"/>
      <c r="GJ54" s="95"/>
      <c r="GK54" s="93"/>
      <c r="GL54" s="96"/>
      <c r="GM54" s="95"/>
      <c r="GN54" s="93"/>
      <c r="GO54" s="96"/>
      <c r="GP54" s="95"/>
      <c r="GQ54" s="93"/>
      <c r="GR54" s="96"/>
      <c r="GS54" s="91"/>
      <c r="GT54" s="16"/>
      <c r="GU54" s="96"/>
      <c r="GV54" s="95"/>
      <c r="GW54" s="93"/>
      <c r="GX54" s="96"/>
      <c r="GY54" s="95"/>
      <c r="GZ54" s="93"/>
      <c r="HA54" s="96"/>
      <c r="HB54" s="91"/>
      <c r="HC54" s="16"/>
      <c r="HD54" s="96"/>
      <c r="HE54" s="91"/>
      <c r="HF54" s="15"/>
      <c r="HG54" s="96"/>
      <c r="HH54" s="95"/>
      <c r="HI54" s="93"/>
      <c r="HJ54" s="96"/>
      <c r="HK54" s="95"/>
      <c r="HL54" s="93"/>
      <c r="HM54" s="96"/>
      <c r="HN54" s="95"/>
      <c r="HO54" s="93"/>
      <c r="HP54" s="96"/>
      <c r="HQ54" s="95"/>
      <c r="HR54" s="93"/>
      <c r="HS54" s="96"/>
      <c r="HT54" s="91"/>
      <c r="HU54" s="16"/>
      <c r="HV54" s="96"/>
      <c r="HW54" s="95"/>
      <c r="HX54" s="93"/>
      <c r="HY54" s="96"/>
      <c r="HZ54" s="95"/>
      <c r="IA54" s="93"/>
      <c r="IB54" s="96"/>
      <c r="IC54" s="91"/>
      <c r="ID54" s="16"/>
      <c r="IE54" s="96"/>
      <c r="IF54" s="95"/>
      <c r="IG54" s="93"/>
      <c r="IH54" s="96"/>
      <c r="II54" s="95"/>
      <c r="IJ54" s="93"/>
      <c r="IK54" s="96"/>
      <c r="IL54" s="95"/>
      <c r="IM54" s="93"/>
      <c r="IN54" s="96"/>
      <c r="IO54" s="95"/>
      <c r="IP54" s="93"/>
      <c r="IQ54" s="96"/>
      <c r="IR54" s="91"/>
      <c r="IS54" s="16"/>
      <c r="IT54" s="96"/>
      <c r="IU54" s="95"/>
      <c r="IV54" s="93"/>
      <c r="IW54" s="96"/>
      <c r="IX54" s="95"/>
      <c r="IY54" s="93"/>
      <c r="IZ54" s="96"/>
      <c r="JA54" s="95"/>
      <c r="JB54" s="93"/>
      <c r="JC54" s="96"/>
      <c r="JD54" s="91"/>
      <c r="JE54" s="16"/>
      <c r="JF54" s="96"/>
      <c r="JG54" s="95"/>
      <c r="JH54" s="93"/>
      <c r="JI54" s="96"/>
      <c r="JJ54" s="95"/>
      <c r="JK54" s="93"/>
      <c r="JL54" s="96"/>
      <c r="JM54" s="95"/>
      <c r="JN54" s="93"/>
      <c r="JO54" s="96"/>
      <c r="JP54" s="95"/>
      <c r="JQ54" s="93"/>
      <c r="JR54" s="96"/>
      <c r="JS54" s="91"/>
      <c r="JT54" s="16"/>
      <c r="JU54" s="96"/>
      <c r="JV54" s="95"/>
      <c r="JW54" s="93"/>
      <c r="JX54" s="96"/>
      <c r="JY54" s="95"/>
      <c r="JZ54" s="93"/>
      <c r="KA54" s="96"/>
      <c r="KB54" s="95"/>
      <c r="KC54" s="93"/>
      <c r="KD54" s="96"/>
      <c r="KE54" s="91"/>
      <c r="KF54" s="16"/>
      <c r="KG54" s="96"/>
      <c r="KH54" s="95"/>
      <c r="KI54" s="93"/>
      <c r="KJ54" s="96"/>
      <c r="KK54" s="95"/>
      <c r="KL54" s="93"/>
      <c r="KM54" s="96"/>
      <c r="KN54" s="95"/>
      <c r="KO54" s="93"/>
      <c r="KP54" s="96"/>
      <c r="KQ54" s="95"/>
      <c r="KR54" s="93"/>
      <c r="KS54" s="96"/>
      <c r="KT54" s="95"/>
      <c r="KU54" s="93"/>
      <c r="KV54" s="96"/>
      <c r="KW54" s="95"/>
      <c r="KX54" s="93"/>
      <c r="KY54" s="96"/>
      <c r="KZ54" s="95"/>
      <c r="LA54" s="93"/>
      <c r="LB54" s="96"/>
      <c r="LC54" s="95"/>
      <c r="LD54" s="93"/>
      <c r="LE54" s="96"/>
      <c r="LF54" s="95"/>
      <c r="LG54" s="93"/>
      <c r="LH54" s="96"/>
      <c r="LI54" s="91"/>
      <c r="LJ54" s="16"/>
      <c r="LK54" s="96"/>
      <c r="LL54" s="95"/>
      <c r="LM54" s="93"/>
      <c r="LN54" s="96"/>
      <c r="LO54" s="95"/>
      <c r="LP54" s="93"/>
      <c r="LQ54" s="96"/>
      <c r="LR54" s="91"/>
      <c r="LS54" s="16"/>
      <c r="LT54" s="96"/>
      <c r="LU54" s="95"/>
      <c r="LV54" s="93"/>
      <c r="LW54" s="96"/>
      <c r="LX54" s="91"/>
      <c r="LY54" s="16"/>
      <c r="LZ54" s="96"/>
      <c r="MA54" s="95"/>
      <c r="MB54" s="93"/>
      <c r="MC54" s="96"/>
      <c r="MD54" s="95"/>
      <c r="ME54" s="93"/>
      <c r="MF54" s="96"/>
      <c r="MG54" s="95"/>
      <c r="MH54" s="93"/>
      <c r="MI54" s="96"/>
      <c r="MJ54" s="95"/>
      <c r="MK54" s="15"/>
      <c r="ML54" s="96"/>
      <c r="MM54" s="95"/>
      <c r="MN54" s="93"/>
      <c r="MO54" s="96"/>
      <c r="MP54" s="95"/>
      <c r="MQ54" s="93"/>
      <c r="MR54" s="96"/>
      <c r="MS54" s="95"/>
      <c r="MT54" s="93"/>
      <c r="MU54" s="96"/>
      <c r="MV54" s="95"/>
      <c r="MW54" s="93"/>
      <c r="MX54" s="96"/>
      <c r="MY54" s="95"/>
      <c r="MZ54" s="93"/>
      <c r="NA54" s="96"/>
      <c r="NB54" s="95"/>
      <c r="NC54" s="93"/>
      <c r="ND54" s="96"/>
      <c r="NE54" s="95"/>
      <c r="NF54" s="15"/>
      <c r="NG54" s="96"/>
      <c r="NH54" s="95"/>
      <c r="NI54" s="93"/>
      <c r="NJ54" s="96"/>
      <c r="NK54" s="95"/>
      <c r="NL54" s="93"/>
      <c r="NM54" s="96"/>
      <c r="NN54" s="95"/>
      <c r="NO54" s="93"/>
      <c r="NP54" s="96"/>
      <c r="NQ54" s="51"/>
      <c r="NR54" s="15"/>
      <c r="NS54" s="96"/>
      <c r="NT54" s="95"/>
      <c r="NU54" s="93"/>
      <c r="NV54" s="96"/>
      <c r="NW54" s="95"/>
      <c r="NX54" s="93"/>
      <c r="NY54" s="96"/>
      <c r="NZ54" s="95"/>
      <c r="OA54" s="93"/>
      <c r="OB54" s="96"/>
      <c r="OC54" s="95"/>
      <c r="OD54" s="93"/>
      <c r="OE54" s="96"/>
      <c r="OF54" s="95"/>
      <c r="OG54" s="93"/>
      <c r="OH54" s="96"/>
      <c r="OI54" s="95"/>
      <c r="OJ54" s="93"/>
      <c r="OK54" s="96"/>
      <c r="OL54" s="95"/>
      <c r="OM54" s="93"/>
      <c r="ON54" s="96"/>
      <c r="OO54" s="95"/>
      <c r="OP54" s="93"/>
      <c r="OQ54" s="96"/>
      <c r="OR54" s="95"/>
      <c r="OS54" s="93"/>
      <c r="OT54" s="96"/>
      <c r="OU54" s="95"/>
      <c r="OV54" s="93"/>
      <c r="OW54" s="96"/>
      <c r="OX54" s="91"/>
      <c r="OY54" s="16"/>
      <c r="OZ54" s="96"/>
      <c r="PA54" s="95"/>
      <c r="PB54" s="93"/>
      <c r="PC54" s="96"/>
      <c r="PD54" s="95"/>
      <c r="PE54" s="93"/>
      <c r="PF54" s="96"/>
      <c r="PG54" s="95"/>
      <c r="PH54" s="93"/>
      <c r="PI54" s="96"/>
      <c r="PJ54" s="95"/>
      <c r="PK54" s="93"/>
      <c r="PL54" s="96"/>
      <c r="PM54" s="95"/>
      <c r="PN54" s="93"/>
      <c r="PO54" s="96"/>
      <c r="PP54" s="95"/>
      <c r="PQ54" s="93"/>
      <c r="PR54" s="96"/>
      <c r="PS54" s="95"/>
      <c r="PT54" s="93"/>
      <c r="PU54" s="96"/>
      <c r="PV54" s="95"/>
      <c r="PW54" s="15"/>
      <c r="PX54" s="96"/>
      <c r="PY54" s="95"/>
      <c r="PZ54" s="93"/>
      <c r="QA54" s="96"/>
      <c r="QB54" s="95"/>
      <c r="QC54" s="93"/>
      <c r="QD54" s="96"/>
      <c r="QE54" s="95"/>
      <c r="QF54" s="93"/>
      <c r="QG54" s="96"/>
      <c r="QH54" s="95"/>
      <c r="QI54" s="93"/>
      <c r="QJ54" s="96"/>
      <c r="QK54" s="95"/>
      <c r="QL54" s="93"/>
      <c r="QM54" s="96"/>
      <c r="QN54" s="95"/>
      <c r="QO54" s="93"/>
      <c r="QP54" s="96"/>
      <c r="QQ54" s="95"/>
      <c r="QR54" s="93"/>
      <c r="QS54" s="96"/>
      <c r="QT54" s="95"/>
      <c r="QU54" s="93"/>
      <c r="QV54" s="96"/>
      <c r="QW54" s="95"/>
      <c r="QX54" s="15"/>
      <c r="QY54" s="96"/>
      <c r="QZ54" s="91"/>
      <c r="RA54" s="16"/>
      <c r="RB54" s="96"/>
      <c r="RC54" s="95"/>
      <c r="RD54" s="93"/>
      <c r="RE54" s="96"/>
      <c r="RF54" s="95"/>
      <c r="RG54" s="93"/>
      <c r="RH54" s="96"/>
      <c r="RI54" s="95"/>
      <c r="RJ54" s="93"/>
      <c r="RK54" s="96"/>
      <c r="RL54" s="95"/>
      <c r="RM54" s="93"/>
      <c r="RN54" s="96"/>
      <c r="RO54" s="91"/>
      <c r="RP54" s="93"/>
      <c r="RQ54" s="96"/>
      <c r="RR54" s="95"/>
      <c r="RS54" s="93"/>
      <c r="RT54" s="96"/>
      <c r="RU54" s="95"/>
      <c r="RV54" s="93"/>
      <c r="RW54" s="96"/>
      <c r="RX54" s="95"/>
      <c r="RY54" s="93"/>
      <c r="RZ54" s="96"/>
      <c r="SA54" s="95">
        <f t="shared" si="225"/>
        <v>147818</v>
      </c>
      <c r="SB54" s="93">
        <f t="shared" si="225"/>
        <v>151937</v>
      </c>
      <c r="SC54" s="96">
        <f t="shared" si="69"/>
        <v>1.0278653479278572</v>
      </c>
      <c r="SD54" s="220"/>
    </row>
    <row r="55" spans="1:498" s="17" customFormat="1" ht="15.75">
      <c r="A55" s="14">
        <v>43</v>
      </c>
      <c r="B55" s="1" t="s">
        <v>17</v>
      </c>
      <c r="C55" s="91"/>
      <c r="D55" s="15"/>
      <c r="E55" s="187"/>
      <c r="F55" s="91"/>
      <c r="G55" s="15"/>
      <c r="H55" s="49"/>
      <c r="I55" s="91"/>
      <c r="J55" s="15"/>
      <c r="K55" s="52"/>
      <c r="L55" s="91"/>
      <c r="M55" s="15"/>
      <c r="N55" s="211"/>
      <c r="O55" s="91"/>
      <c r="P55" s="15"/>
      <c r="Q55" s="211"/>
      <c r="R55" s="91"/>
      <c r="S55" s="15"/>
      <c r="T55" s="211"/>
      <c r="U55" s="91"/>
      <c r="V55" s="15"/>
      <c r="W55" s="211"/>
      <c r="X55" s="91"/>
      <c r="Y55" s="15"/>
      <c r="Z55" s="211"/>
      <c r="AA55" s="91"/>
      <c r="AB55" s="15"/>
      <c r="AC55" s="211"/>
      <c r="AD55" s="91"/>
      <c r="AE55" s="15"/>
      <c r="AF55" s="211"/>
      <c r="AG55" s="91"/>
      <c r="AH55" s="15"/>
      <c r="AI55" s="211"/>
      <c r="AJ55" s="91"/>
      <c r="AK55" s="15"/>
      <c r="AL55" s="211"/>
      <c r="AM55" s="91"/>
      <c r="AN55" s="15"/>
      <c r="AO55" s="211"/>
      <c r="AP55" s="91"/>
      <c r="AQ55" s="15"/>
      <c r="AR55" s="211"/>
      <c r="AS55" s="91"/>
      <c r="AT55" s="15"/>
      <c r="AU55" s="211"/>
      <c r="AV55" s="91"/>
      <c r="AW55" s="15"/>
      <c r="AX55" s="211"/>
      <c r="AY55" s="91"/>
      <c r="AZ55" s="15"/>
      <c r="BA55" s="211"/>
      <c r="BB55" s="91"/>
      <c r="BC55" s="15"/>
      <c r="BD55" s="211"/>
      <c r="BE55" s="91"/>
      <c r="BF55" s="15"/>
      <c r="BG55" s="211"/>
      <c r="BH55" s="91"/>
      <c r="BI55" s="15"/>
      <c r="BJ55" s="211"/>
      <c r="BK55" s="91"/>
      <c r="BL55" s="15"/>
      <c r="BM55" s="211"/>
      <c r="BN55" s="91"/>
      <c r="BO55" s="15"/>
      <c r="BP55" s="211"/>
      <c r="BQ55" s="91"/>
      <c r="BR55" s="15"/>
      <c r="BS55" s="211"/>
      <c r="BT55" s="91"/>
      <c r="BU55" s="15"/>
      <c r="BV55" s="52"/>
      <c r="BW55" s="91"/>
      <c r="BX55" s="16"/>
      <c r="BY55" s="52"/>
      <c r="BZ55" s="91"/>
      <c r="CA55" s="15"/>
      <c r="CB55" s="52"/>
      <c r="CC55" s="91"/>
      <c r="CD55" s="15"/>
      <c r="CE55" s="52"/>
      <c r="CF55" s="91"/>
      <c r="CG55" s="15"/>
      <c r="CH55" s="52"/>
      <c r="CI55" s="91"/>
      <c r="CJ55" s="15"/>
      <c r="CK55" s="52"/>
      <c r="CL55" s="91"/>
      <c r="CM55" s="16"/>
      <c r="CN55" s="52"/>
      <c r="CO55" s="91"/>
      <c r="CP55" s="15"/>
      <c r="CQ55" s="52"/>
      <c r="CR55" s="91"/>
      <c r="CS55" s="15"/>
      <c r="CT55" s="52"/>
      <c r="CU55" s="91"/>
      <c r="CV55" s="15"/>
      <c r="CW55" s="52"/>
      <c r="CX55" s="91"/>
      <c r="CY55" s="15"/>
      <c r="CZ55" s="52"/>
      <c r="DA55" s="91"/>
      <c r="DB55" s="15"/>
      <c r="DC55" s="52"/>
      <c r="DD55" s="91"/>
      <c r="DE55" s="15"/>
      <c r="DF55" s="52"/>
      <c r="DG55" s="91"/>
      <c r="DH55" s="15"/>
      <c r="DI55" s="52"/>
      <c r="DJ55" s="91"/>
      <c r="DK55" s="15"/>
      <c r="DL55" s="52"/>
      <c r="DM55" s="91"/>
      <c r="DN55" s="15"/>
      <c r="DO55" s="52"/>
      <c r="DP55" s="91"/>
      <c r="DQ55" s="15"/>
      <c r="DR55" s="52"/>
      <c r="DS55" s="91"/>
      <c r="DT55" s="15"/>
      <c r="DU55" s="52"/>
      <c r="DV55" s="91"/>
      <c r="DW55" s="15"/>
      <c r="DX55" s="52"/>
      <c r="DY55" s="91"/>
      <c r="DZ55" s="15"/>
      <c r="EA55" s="52"/>
      <c r="EB55" s="91"/>
      <c r="EC55" s="15"/>
      <c r="ED55" s="52"/>
      <c r="EE55" s="91"/>
      <c r="EF55" s="15"/>
      <c r="EG55" s="52"/>
      <c r="EH55" s="91"/>
      <c r="EI55" s="15"/>
      <c r="EJ55" s="52"/>
      <c r="EK55" s="91"/>
      <c r="EL55" s="16"/>
      <c r="EM55" s="52"/>
      <c r="EN55" s="91"/>
      <c r="EO55" s="15"/>
      <c r="EP55" s="52"/>
      <c r="EQ55" s="91"/>
      <c r="ER55" s="15"/>
      <c r="ES55" s="52"/>
      <c r="ET55" s="91"/>
      <c r="EU55" s="15"/>
      <c r="EV55" s="52"/>
      <c r="EW55" s="91"/>
      <c r="EX55" s="15"/>
      <c r="EY55" s="52"/>
      <c r="EZ55" s="91"/>
      <c r="FA55" s="15"/>
      <c r="FB55" s="52"/>
      <c r="FC55" s="91"/>
      <c r="FD55" s="15"/>
      <c r="FE55" s="52"/>
      <c r="FF55" s="91"/>
      <c r="FG55" s="15"/>
      <c r="FH55" s="52"/>
      <c r="FI55" s="91"/>
      <c r="FJ55" s="16"/>
      <c r="FK55" s="52"/>
      <c r="FL55" s="91"/>
      <c r="FM55" s="15"/>
      <c r="FN55" s="52"/>
      <c r="FO55" s="91"/>
      <c r="FP55" s="15"/>
      <c r="FQ55" s="52"/>
      <c r="FR55" s="91"/>
      <c r="FS55" s="15"/>
      <c r="FT55" s="52"/>
      <c r="FU55" s="91"/>
      <c r="FV55" s="15"/>
      <c r="FW55" s="52"/>
      <c r="FX55" s="91"/>
      <c r="FY55" s="15"/>
      <c r="FZ55" s="52"/>
      <c r="GA55" s="91"/>
      <c r="GB55" s="15"/>
      <c r="GC55" s="52"/>
      <c r="GD55" s="91"/>
      <c r="GE55" s="16"/>
      <c r="GF55" s="52"/>
      <c r="GG55" s="91"/>
      <c r="GH55" s="15"/>
      <c r="GI55" s="52"/>
      <c r="GJ55" s="91"/>
      <c r="GK55" s="15"/>
      <c r="GL55" s="52"/>
      <c r="GM55" s="91"/>
      <c r="GN55" s="15"/>
      <c r="GO55" s="52"/>
      <c r="GP55" s="91"/>
      <c r="GQ55" s="15"/>
      <c r="GR55" s="52"/>
      <c r="GS55" s="91"/>
      <c r="GT55" s="16"/>
      <c r="GU55" s="52"/>
      <c r="GV55" s="91"/>
      <c r="GW55" s="15"/>
      <c r="GX55" s="52"/>
      <c r="GY55" s="91"/>
      <c r="GZ55" s="15"/>
      <c r="HA55" s="52"/>
      <c r="HB55" s="91"/>
      <c r="HC55" s="16"/>
      <c r="HD55" s="52"/>
      <c r="HE55" s="91"/>
      <c r="HF55" s="15"/>
      <c r="HG55" s="52"/>
      <c r="HH55" s="91"/>
      <c r="HI55" s="15"/>
      <c r="HJ55" s="52"/>
      <c r="HK55" s="91"/>
      <c r="HL55" s="15"/>
      <c r="HM55" s="52"/>
      <c r="HN55" s="91"/>
      <c r="HO55" s="15"/>
      <c r="HP55" s="52"/>
      <c r="HQ55" s="91"/>
      <c r="HR55" s="15"/>
      <c r="HS55" s="52"/>
      <c r="HT55" s="91"/>
      <c r="HU55" s="16"/>
      <c r="HV55" s="52"/>
      <c r="HW55" s="91"/>
      <c r="HX55" s="15"/>
      <c r="HY55" s="52"/>
      <c r="HZ55" s="91"/>
      <c r="IA55" s="15"/>
      <c r="IB55" s="52"/>
      <c r="IC55" s="91"/>
      <c r="ID55" s="16"/>
      <c r="IE55" s="52"/>
      <c r="IF55" s="91"/>
      <c r="IG55" s="15"/>
      <c r="IH55" s="52"/>
      <c r="II55" s="91"/>
      <c r="IJ55" s="15"/>
      <c r="IK55" s="52"/>
      <c r="IL55" s="91"/>
      <c r="IM55" s="15"/>
      <c r="IN55" s="52"/>
      <c r="IO55" s="91"/>
      <c r="IP55" s="15"/>
      <c r="IQ55" s="52"/>
      <c r="IR55" s="91"/>
      <c r="IS55" s="16"/>
      <c r="IT55" s="52"/>
      <c r="IU55" s="91"/>
      <c r="IV55" s="15"/>
      <c r="IW55" s="52"/>
      <c r="IX55" s="91"/>
      <c r="IY55" s="15"/>
      <c r="IZ55" s="52"/>
      <c r="JA55" s="91"/>
      <c r="JB55" s="15"/>
      <c r="JC55" s="52"/>
      <c r="JD55" s="91"/>
      <c r="JE55" s="16"/>
      <c r="JF55" s="52"/>
      <c r="JG55" s="91"/>
      <c r="JH55" s="15"/>
      <c r="JI55" s="52"/>
      <c r="JJ55" s="91"/>
      <c r="JK55" s="15"/>
      <c r="JL55" s="52"/>
      <c r="JM55" s="91"/>
      <c r="JN55" s="15"/>
      <c r="JO55" s="52"/>
      <c r="JP55" s="91"/>
      <c r="JQ55" s="15"/>
      <c r="JR55" s="52"/>
      <c r="JS55" s="91"/>
      <c r="JT55" s="16"/>
      <c r="JU55" s="52"/>
      <c r="JV55" s="91"/>
      <c r="JW55" s="15"/>
      <c r="JX55" s="52"/>
      <c r="JY55" s="91"/>
      <c r="JZ55" s="15"/>
      <c r="KA55" s="52"/>
      <c r="KB55" s="91"/>
      <c r="KC55" s="15"/>
      <c r="KD55" s="52"/>
      <c r="KE55" s="91"/>
      <c r="KF55" s="16"/>
      <c r="KG55" s="52"/>
      <c r="KH55" s="91"/>
      <c r="KI55" s="15"/>
      <c r="KJ55" s="52"/>
      <c r="KK55" s="91"/>
      <c r="KL55" s="15"/>
      <c r="KM55" s="52"/>
      <c r="KN55" s="91"/>
      <c r="KO55" s="15"/>
      <c r="KP55" s="52"/>
      <c r="KQ55" s="91"/>
      <c r="KR55" s="15"/>
      <c r="KS55" s="52"/>
      <c r="KT55" s="91"/>
      <c r="KU55" s="15"/>
      <c r="KV55" s="52"/>
      <c r="KW55" s="91"/>
      <c r="KX55" s="15"/>
      <c r="KY55" s="52"/>
      <c r="KZ55" s="91"/>
      <c r="LA55" s="15"/>
      <c r="LB55" s="52"/>
      <c r="LC55" s="91"/>
      <c r="LD55" s="15"/>
      <c r="LE55" s="52"/>
      <c r="LF55" s="91"/>
      <c r="LG55" s="15"/>
      <c r="LH55" s="52"/>
      <c r="LI55" s="91"/>
      <c r="LJ55" s="16"/>
      <c r="LK55" s="52"/>
      <c r="LL55" s="91"/>
      <c r="LM55" s="15"/>
      <c r="LN55" s="52"/>
      <c r="LO55" s="91"/>
      <c r="LP55" s="15"/>
      <c r="LQ55" s="52"/>
      <c r="LR55" s="91"/>
      <c r="LS55" s="16"/>
      <c r="LT55" s="52"/>
      <c r="LU55" s="91"/>
      <c r="LV55" s="15"/>
      <c r="LW55" s="52"/>
      <c r="LX55" s="91"/>
      <c r="LY55" s="16"/>
      <c r="LZ55" s="52"/>
      <c r="MA55" s="91"/>
      <c r="MB55" s="15"/>
      <c r="MC55" s="52"/>
      <c r="MD55" s="91"/>
      <c r="ME55" s="15"/>
      <c r="MF55" s="52"/>
      <c r="MG55" s="91"/>
      <c r="MH55" s="15"/>
      <c r="MI55" s="52"/>
      <c r="MJ55" s="91"/>
      <c r="MK55" s="15"/>
      <c r="ML55" s="52"/>
      <c r="MM55" s="91"/>
      <c r="MN55" s="15"/>
      <c r="MO55" s="52"/>
      <c r="MP55" s="91"/>
      <c r="MQ55" s="15"/>
      <c r="MR55" s="52"/>
      <c r="MS55" s="91"/>
      <c r="MT55" s="15"/>
      <c r="MU55" s="52"/>
      <c r="MV55" s="91"/>
      <c r="MW55" s="15"/>
      <c r="MX55" s="52"/>
      <c r="MY55" s="91"/>
      <c r="MZ55" s="15"/>
      <c r="NA55" s="52"/>
      <c r="NB55" s="91"/>
      <c r="NC55" s="15"/>
      <c r="ND55" s="52"/>
      <c r="NE55" s="91"/>
      <c r="NF55" s="15"/>
      <c r="NG55" s="52"/>
      <c r="NH55" s="91"/>
      <c r="NI55" s="15"/>
      <c r="NJ55" s="52"/>
      <c r="NK55" s="91"/>
      <c r="NL55" s="15"/>
      <c r="NM55" s="52"/>
      <c r="NN55" s="91"/>
      <c r="NO55" s="15"/>
      <c r="NP55" s="52"/>
      <c r="NQ55" s="51"/>
      <c r="NR55" s="15"/>
      <c r="NS55" s="52"/>
      <c r="NT55" s="91"/>
      <c r="NU55" s="15"/>
      <c r="NV55" s="52"/>
      <c r="NW55" s="91"/>
      <c r="NX55" s="15"/>
      <c r="NY55" s="52"/>
      <c r="NZ55" s="91"/>
      <c r="OA55" s="15"/>
      <c r="OB55" s="52"/>
      <c r="OC55" s="91"/>
      <c r="OD55" s="15"/>
      <c r="OE55" s="52"/>
      <c r="OF55" s="91"/>
      <c r="OG55" s="15"/>
      <c r="OH55" s="52"/>
      <c r="OI55" s="91"/>
      <c r="OJ55" s="15"/>
      <c r="OK55" s="52"/>
      <c r="OL55" s="91"/>
      <c r="OM55" s="15"/>
      <c r="ON55" s="52"/>
      <c r="OO55" s="91"/>
      <c r="OP55" s="15"/>
      <c r="OQ55" s="52"/>
      <c r="OR55" s="91"/>
      <c r="OS55" s="15"/>
      <c r="OT55" s="52"/>
      <c r="OU55" s="91"/>
      <c r="OV55" s="15"/>
      <c r="OW55" s="52"/>
      <c r="OX55" s="91"/>
      <c r="OY55" s="16"/>
      <c r="OZ55" s="52"/>
      <c r="PA55" s="91">
        <v>411085</v>
      </c>
      <c r="PB55" s="15">
        <v>199115</v>
      </c>
      <c r="PC55" s="52">
        <f t="shared" si="230"/>
        <v>0.48436454747801549</v>
      </c>
      <c r="PD55" s="91">
        <v>44991</v>
      </c>
      <c r="PE55" s="15">
        <v>0</v>
      </c>
      <c r="PF55" s="52">
        <f t="shared" ref="PF55:PF65" si="238">SUM(PE55/PD55)</f>
        <v>0</v>
      </c>
      <c r="PG55" s="91"/>
      <c r="PH55" s="15"/>
      <c r="PI55" s="52"/>
      <c r="PJ55" s="91">
        <v>0</v>
      </c>
      <c r="PK55" s="15">
        <v>10790</v>
      </c>
      <c r="PL55" s="52">
        <v>0</v>
      </c>
      <c r="PM55" s="91"/>
      <c r="PN55" s="15"/>
      <c r="PO55" s="52"/>
      <c r="PP55" s="91">
        <v>0</v>
      </c>
      <c r="PQ55" s="15">
        <v>21600</v>
      </c>
      <c r="PR55" s="52">
        <v>0</v>
      </c>
      <c r="PS55" s="91">
        <v>0</v>
      </c>
      <c r="PT55" s="15">
        <v>130671</v>
      </c>
      <c r="PU55" s="52">
        <v>0</v>
      </c>
      <c r="PV55" s="91">
        <f t="shared" si="64"/>
        <v>456076</v>
      </c>
      <c r="PW55" s="15">
        <f t="shared" si="232"/>
        <v>362176</v>
      </c>
      <c r="PX55" s="52">
        <f t="shared" si="233"/>
        <v>0.79411326182478359</v>
      </c>
      <c r="PY55" s="91"/>
      <c r="PZ55" s="15"/>
      <c r="QA55" s="52"/>
      <c r="QB55" s="91"/>
      <c r="QC55" s="15"/>
      <c r="QD55" s="52"/>
      <c r="QE55" s="91"/>
      <c r="QF55" s="15"/>
      <c r="QG55" s="52"/>
      <c r="QH55" s="91"/>
      <c r="QI55" s="15"/>
      <c r="QJ55" s="52"/>
      <c r="QK55" s="91"/>
      <c r="QL55" s="15"/>
      <c r="QM55" s="52"/>
      <c r="QN55" s="91"/>
      <c r="QO55" s="15"/>
      <c r="QP55" s="52"/>
      <c r="QQ55" s="91"/>
      <c r="QR55" s="15"/>
      <c r="QS55" s="52"/>
      <c r="QT55" s="91"/>
      <c r="QU55" s="15"/>
      <c r="QV55" s="52"/>
      <c r="QW55" s="91"/>
      <c r="QX55" s="15"/>
      <c r="QY55" s="52"/>
      <c r="QZ55" s="91">
        <f t="shared" si="66"/>
        <v>456076</v>
      </c>
      <c r="RA55" s="16">
        <f t="shared" si="235"/>
        <v>362176</v>
      </c>
      <c r="RB55" s="52">
        <f t="shared" si="236"/>
        <v>0.79411326182478359</v>
      </c>
      <c r="RC55" s="91"/>
      <c r="RD55" s="15"/>
      <c r="RE55" s="52"/>
      <c r="RF55" s="91"/>
      <c r="RG55" s="15"/>
      <c r="RH55" s="52"/>
      <c r="RI55" s="91"/>
      <c r="RJ55" s="15"/>
      <c r="RK55" s="52"/>
      <c r="RL55" s="91"/>
      <c r="RM55" s="15"/>
      <c r="RN55" s="52"/>
      <c r="RO55" s="91"/>
      <c r="RP55" s="15"/>
      <c r="RQ55" s="52"/>
      <c r="RR55" s="91">
        <f t="shared" si="68"/>
        <v>456076</v>
      </c>
      <c r="RS55" s="15">
        <f>+HF55+LY55+NR55+OY55+RA55+RG55</f>
        <v>362176</v>
      </c>
      <c r="RT55" s="52">
        <f t="shared" si="216"/>
        <v>0.79411326182478359</v>
      </c>
      <c r="RU55" s="91"/>
      <c r="RV55" s="15"/>
      <c r="RW55" s="52"/>
      <c r="RX55" s="91">
        <f>RR55+RU55</f>
        <v>456076</v>
      </c>
      <c r="RY55" s="15">
        <f>RS55+RV55</f>
        <v>362176</v>
      </c>
      <c r="RZ55" s="52">
        <f t="shared" si="217"/>
        <v>0.79411326182478359</v>
      </c>
      <c r="SA55" s="91">
        <f t="shared" si="225"/>
        <v>456076</v>
      </c>
      <c r="SB55" s="15">
        <f t="shared" si="225"/>
        <v>362176</v>
      </c>
      <c r="SC55" s="52">
        <f t="shared" si="69"/>
        <v>0.79411326182478359</v>
      </c>
      <c r="SD55" s="220"/>
    </row>
    <row r="56" spans="1:498" s="17" customFormat="1" ht="15.75">
      <c r="A56" s="14">
        <v>44</v>
      </c>
      <c r="B56" s="176" t="s">
        <v>18</v>
      </c>
      <c r="C56" s="91"/>
      <c r="D56" s="15"/>
      <c r="E56" s="187"/>
      <c r="F56" s="91"/>
      <c r="G56" s="15"/>
      <c r="H56" s="49"/>
      <c r="I56" s="91"/>
      <c r="J56" s="15"/>
      <c r="K56" s="52"/>
      <c r="L56" s="91"/>
      <c r="M56" s="15"/>
      <c r="N56" s="211"/>
      <c r="O56" s="91"/>
      <c r="P56" s="15"/>
      <c r="Q56" s="211"/>
      <c r="R56" s="91"/>
      <c r="S56" s="15"/>
      <c r="T56" s="211"/>
      <c r="U56" s="91"/>
      <c r="V56" s="15"/>
      <c r="W56" s="211"/>
      <c r="X56" s="91"/>
      <c r="Y56" s="15"/>
      <c r="Z56" s="211"/>
      <c r="AA56" s="91"/>
      <c r="AB56" s="15"/>
      <c r="AC56" s="211"/>
      <c r="AD56" s="91"/>
      <c r="AE56" s="15"/>
      <c r="AF56" s="211"/>
      <c r="AG56" s="91"/>
      <c r="AH56" s="15"/>
      <c r="AI56" s="211"/>
      <c r="AJ56" s="91"/>
      <c r="AK56" s="15"/>
      <c r="AL56" s="211"/>
      <c r="AM56" s="91"/>
      <c r="AN56" s="15"/>
      <c r="AO56" s="211"/>
      <c r="AP56" s="91"/>
      <c r="AQ56" s="15"/>
      <c r="AR56" s="211"/>
      <c r="AS56" s="91"/>
      <c r="AT56" s="15"/>
      <c r="AU56" s="211"/>
      <c r="AV56" s="91"/>
      <c r="AW56" s="15"/>
      <c r="AX56" s="211"/>
      <c r="AY56" s="91"/>
      <c r="AZ56" s="15"/>
      <c r="BA56" s="211"/>
      <c r="BB56" s="91"/>
      <c r="BC56" s="15"/>
      <c r="BD56" s="211"/>
      <c r="BE56" s="91"/>
      <c r="BF56" s="15"/>
      <c r="BG56" s="211"/>
      <c r="BH56" s="91"/>
      <c r="BI56" s="15"/>
      <c r="BJ56" s="211"/>
      <c r="BK56" s="91"/>
      <c r="BL56" s="15"/>
      <c r="BM56" s="211"/>
      <c r="BN56" s="91"/>
      <c r="BO56" s="15"/>
      <c r="BP56" s="211"/>
      <c r="BQ56" s="91"/>
      <c r="BR56" s="15"/>
      <c r="BS56" s="211"/>
      <c r="BT56" s="91"/>
      <c r="BU56" s="15"/>
      <c r="BV56" s="52"/>
      <c r="BW56" s="91"/>
      <c r="BX56" s="16"/>
      <c r="BY56" s="52"/>
      <c r="BZ56" s="91"/>
      <c r="CA56" s="15"/>
      <c r="CB56" s="52"/>
      <c r="CC56" s="91"/>
      <c r="CD56" s="15"/>
      <c r="CE56" s="52"/>
      <c r="CF56" s="91"/>
      <c r="CG56" s="15"/>
      <c r="CH56" s="52"/>
      <c r="CI56" s="91"/>
      <c r="CJ56" s="15"/>
      <c r="CK56" s="52"/>
      <c r="CL56" s="91"/>
      <c r="CM56" s="16"/>
      <c r="CN56" s="52"/>
      <c r="CO56" s="91"/>
      <c r="CP56" s="15"/>
      <c r="CQ56" s="52"/>
      <c r="CR56" s="91"/>
      <c r="CS56" s="15"/>
      <c r="CT56" s="52"/>
      <c r="CU56" s="91"/>
      <c r="CV56" s="15"/>
      <c r="CW56" s="52"/>
      <c r="CX56" s="91"/>
      <c r="CY56" s="15"/>
      <c r="CZ56" s="52"/>
      <c r="DA56" s="91"/>
      <c r="DB56" s="15"/>
      <c r="DC56" s="52"/>
      <c r="DD56" s="91"/>
      <c r="DE56" s="15"/>
      <c r="DF56" s="52"/>
      <c r="DG56" s="91"/>
      <c r="DH56" s="15"/>
      <c r="DI56" s="52"/>
      <c r="DJ56" s="91"/>
      <c r="DK56" s="15"/>
      <c r="DL56" s="52"/>
      <c r="DM56" s="91"/>
      <c r="DN56" s="15"/>
      <c r="DO56" s="52"/>
      <c r="DP56" s="91"/>
      <c r="DQ56" s="15"/>
      <c r="DR56" s="52"/>
      <c r="DS56" s="91"/>
      <c r="DT56" s="15"/>
      <c r="DU56" s="52"/>
      <c r="DV56" s="91"/>
      <c r="DW56" s="15"/>
      <c r="DX56" s="52"/>
      <c r="DY56" s="91"/>
      <c r="DZ56" s="15"/>
      <c r="EA56" s="52"/>
      <c r="EB56" s="91"/>
      <c r="EC56" s="15"/>
      <c r="ED56" s="52"/>
      <c r="EE56" s="91"/>
      <c r="EF56" s="15"/>
      <c r="EG56" s="52"/>
      <c r="EH56" s="91"/>
      <c r="EI56" s="15"/>
      <c r="EJ56" s="52"/>
      <c r="EK56" s="91"/>
      <c r="EL56" s="16"/>
      <c r="EM56" s="52"/>
      <c r="EN56" s="91"/>
      <c r="EO56" s="15"/>
      <c r="EP56" s="52"/>
      <c r="EQ56" s="91"/>
      <c r="ER56" s="15"/>
      <c r="ES56" s="52"/>
      <c r="ET56" s="91"/>
      <c r="EU56" s="15"/>
      <c r="EV56" s="52"/>
      <c r="EW56" s="91"/>
      <c r="EX56" s="15"/>
      <c r="EY56" s="52"/>
      <c r="EZ56" s="91"/>
      <c r="FA56" s="15"/>
      <c r="FB56" s="52"/>
      <c r="FC56" s="91"/>
      <c r="FD56" s="15"/>
      <c r="FE56" s="52"/>
      <c r="FF56" s="91"/>
      <c r="FG56" s="15"/>
      <c r="FH56" s="52"/>
      <c r="FI56" s="91"/>
      <c r="FJ56" s="16"/>
      <c r="FK56" s="52"/>
      <c r="FL56" s="91"/>
      <c r="FM56" s="15"/>
      <c r="FN56" s="52"/>
      <c r="FO56" s="91"/>
      <c r="FP56" s="15"/>
      <c r="FQ56" s="52"/>
      <c r="FR56" s="91"/>
      <c r="FS56" s="15"/>
      <c r="FT56" s="52"/>
      <c r="FU56" s="91"/>
      <c r="FV56" s="15"/>
      <c r="FW56" s="52"/>
      <c r="FX56" s="91"/>
      <c r="FY56" s="15"/>
      <c r="FZ56" s="52"/>
      <c r="GA56" s="91"/>
      <c r="GB56" s="15"/>
      <c r="GC56" s="52"/>
      <c r="GD56" s="91"/>
      <c r="GE56" s="16"/>
      <c r="GF56" s="52"/>
      <c r="GG56" s="91"/>
      <c r="GH56" s="15"/>
      <c r="GI56" s="52"/>
      <c r="GJ56" s="91"/>
      <c r="GK56" s="15"/>
      <c r="GL56" s="52"/>
      <c r="GM56" s="91"/>
      <c r="GN56" s="15"/>
      <c r="GO56" s="52"/>
      <c r="GP56" s="91"/>
      <c r="GQ56" s="15"/>
      <c r="GR56" s="52"/>
      <c r="GS56" s="91"/>
      <c r="GT56" s="16"/>
      <c r="GU56" s="52"/>
      <c r="GV56" s="91"/>
      <c r="GW56" s="15"/>
      <c r="GX56" s="52"/>
      <c r="GY56" s="91"/>
      <c r="GZ56" s="15"/>
      <c r="HA56" s="52"/>
      <c r="HB56" s="91"/>
      <c r="HC56" s="16"/>
      <c r="HD56" s="52"/>
      <c r="HE56" s="91"/>
      <c r="HF56" s="15"/>
      <c r="HG56" s="52"/>
      <c r="HH56" s="91"/>
      <c r="HI56" s="15"/>
      <c r="HJ56" s="52"/>
      <c r="HK56" s="91"/>
      <c r="HL56" s="15"/>
      <c r="HM56" s="52"/>
      <c r="HN56" s="91"/>
      <c r="HO56" s="15"/>
      <c r="HP56" s="52"/>
      <c r="HQ56" s="91"/>
      <c r="HR56" s="15"/>
      <c r="HS56" s="52"/>
      <c r="HT56" s="91"/>
      <c r="HU56" s="16"/>
      <c r="HV56" s="52"/>
      <c r="HW56" s="91"/>
      <c r="HX56" s="15"/>
      <c r="HY56" s="52"/>
      <c r="HZ56" s="91"/>
      <c r="IA56" s="15"/>
      <c r="IB56" s="52"/>
      <c r="IC56" s="91"/>
      <c r="ID56" s="16"/>
      <c r="IE56" s="52"/>
      <c r="IF56" s="91"/>
      <c r="IG56" s="15"/>
      <c r="IH56" s="52"/>
      <c r="II56" s="91"/>
      <c r="IJ56" s="15"/>
      <c r="IK56" s="52"/>
      <c r="IL56" s="91"/>
      <c r="IM56" s="15"/>
      <c r="IN56" s="52"/>
      <c r="IO56" s="91"/>
      <c r="IP56" s="15"/>
      <c r="IQ56" s="52"/>
      <c r="IR56" s="91"/>
      <c r="IS56" s="16"/>
      <c r="IT56" s="52"/>
      <c r="IU56" s="91"/>
      <c r="IV56" s="15"/>
      <c r="IW56" s="52"/>
      <c r="IX56" s="91"/>
      <c r="IY56" s="15"/>
      <c r="IZ56" s="52"/>
      <c r="JA56" s="91"/>
      <c r="JB56" s="15"/>
      <c r="JC56" s="52"/>
      <c r="JD56" s="91"/>
      <c r="JE56" s="16"/>
      <c r="JF56" s="52"/>
      <c r="JG56" s="91"/>
      <c r="JH56" s="15"/>
      <c r="JI56" s="52"/>
      <c r="JJ56" s="91"/>
      <c r="JK56" s="15"/>
      <c r="JL56" s="52"/>
      <c r="JM56" s="91"/>
      <c r="JN56" s="15"/>
      <c r="JO56" s="52"/>
      <c r="JP56" s="91"/>
      <c r="JQ56" s="15"/>
      <c r="JR56" s="52"/>
      <c r="JS56" s="91"/>
      <c r="JT56" s="16"/>
      <c r="JU56" s="52"/>
      <c r="JV56" s="91"/>
      <c r="JW56" s="15"/>
      <c r="JX56" s="52"/>
      <c r="JY56" s="91"/>
      <c r="JZ56" s="15"/>
      <c r="KA56" s="52"/>
      <c r="KB56" s="91"/>
      <c r="KC56" s="15"/>
      <c r="KD56" s="52"/>
      <c r="KE56" s="91"/>
      <c r="KF56" s="16"/>
      <c r="KG56" s="52"/>
      <c r="KH56" s="91"/>
      <c r="KI56" s="15"/>
      <c r="KJ56" s="52"/>
      <c r="KK56" s="91"/>
      <c r="KL56" s="15"/>
      <c r="KM56" s="52"/>
      <c r="KN56" s="91"/>
      <c r="KO56" s="15"/>
      <c r="KP56" s="52"/>
      <c r="KQ56" s="91"/>
      <c r="KR56" s="15"/>
      <c r="KS56" s="52"/>
      <c r="KT56" s="91"/>
      <c r="KU56" s="15"/>
      <c r="KV56" s="52"/>
      <c r="KW56" s="91"/>
      <c r="KX56" s="15"/>
      <c r="KY56" s="52"/>
      <c r="KZ56" s="91"/>
      <c r="LA56" s="15"/>
      <c r="LB56" s="52"/>
      <c r="LC56" s="91"/>
      <c r="LD56" s="15"/>
      <c r="LE56" s="52"/>
      <c r="LF56" s="91"/>
      <c r="LG56" s="15"/>
      <c r="LH56" s="52"/>
      <c r="LI56" s="91"/>
      <c r="LJ56" s="16"/>
      <c r="LK56" s="52"/>
      <c r="LL56" s="91"/>
      <c r="LM56" s="15"/>
      <c r="LN56" s="52"/>
      <c r="LO56" s="91"/>
      <c r="LP56" s="15"/>
      <c r="LQ56" s="52"/>
      <c r="LR56" s="91"/>
      <c r="LS56" s="16"/>
      <c r="LT56" s="52"/>
      <c r="LU56" s="91"/>
      <c r="LV56" s="15"/>
      <c r="LW56" s="52"/>
      <c r="LX56" s="91"/>
      <c r="LY56" s="16"/>
      <c r="LZ56" s="52"/>
      <c r="MA56" s="91"/>
      <c r="MB56" s="15"/>
      <c r="MC56" s="52"/>
      <c r="MD56" s="91"/>
      <c r="ME56" s="15"/>
      <c r="MF56" s="52"/>
      <c r="MG56" s="91"/>
      <c r="MH56" s="15"/>
      <c r="MI56" s="52"/>
      <c r="MJ56" s="91"/>
      <c r="MK56" s="15"/>
      <c r="ML56" s="52"/>
      <c r="MM56" s="91"/>
      <c r="MN56" s="15"/>
      <c r="MO56" s="52"/>
      <c r="MP56" s="91"/>
      <c r="MQ56" s="15"/>
      <c r="MR56" s="52"/>
      <c r="MS56" s="91"/>
      <c r="MT56" s="15"/>
      <c r="MU56" s="52"/>
      <c r="MV56" s="91"/>
      <c r="MW56" s="15"/>
      <c r="MX56" s="52"/>
      <c r="MY56" s="91"/>
      <c r="MZ56" s="15"/>
      <c r="NA56" s="52"/>
      <c r="NB56" s="91"/>
      <c r="NC56" s="15"/>
      <c r="ND56" s="52"/>
      <c r="NE56" s="91"/>
      <c r="NF56" s="15"/>
      <c r="NG56" s="52"/>
      <c r="NH56" s="91"/>
      <c r="NI56" s="15"/>
      <c r="NJ56" s="52"/>
      <c r="NK56" s="91"/>
      <c r="NL56" s="15"/>
      <c r="NM56" s="52"/>
      <c r="NN56" s="91"/>
      <c r="NO56" s="15"/>
      <c r="NP56" s="52"/>
      <c r="NQ56" s="51"/>
      <c r="NR56" s="15"/>
      <c r="NS56" s="52"/>
      <c r="NT56" s="91"/>
      <c r="NU56" s="15"/>
      <c r="NV56" s="52"/>
      <c r="NW56" s="91"/>
      <c r="NX56" s="15"/>
      <c r="NY56" s="52"/>
      <c r="NZ56" s="91"/>
      <c r="OA56" s="15"/>
      <c r="OB56" s="52"/>
      <c r="OC56" s="91"/>
      <c r="OD56" s="15"/>
      <c r="OE56" s="52"/>
      <c r="OF56" s="91"/>
      <c r="OG56" s="15"/>
      <c r="OH56" s="52"/>
      <c r="OI56" s="91"/>
      <c r="OJ56" s="15"/>
      <c r="OK56" s="52"/>
      <c r="OL56" s="91"/>
      <c r="OM56" s="15"/>
      <c r="ON56" s="52"/>
      <c r="OO56" s="91"/>
      <c r="OP56" s="15"/>
      <c r="OQ56" s="52"/>
      <c r="OR56" s="91"/>
      <c r="OS56" s="15"/>
      <c r="OT56" s="52"/>
      <c r="OU56" s="91"/>
      <c r="OV56" s="15"/>
      <c r="OW56" s="52"/>
      <c r="OX56" s="91"/>
      <c r="OY56" s="16"/>
      <c r="OZ56" s="52"/>
      <c r="PA56" s="91"/>
      <c r="PB56" s="15"/>
      <c r="PC56" s="52"/>
      <c r="PD56" s="91"/>
      <c r="PE56" s="15"/>
      <c r="PF56" s="52"/>
      <c r="PG56" s="91"/>
      <c r="PH56" s="15"/>
      <c r="PI56" s="52"/>
      <c r="PJ56" s="91"/>
      <c r="PK56" s="15"/>
      <c r="PL56" s="52"/>
      <c r="PM56" s="91"/>
      <c r="PN56" s="15"/>
      <c r="PO56" s="52"/>
      <c r="PP56" s="91"/>
      <c r="PQ56" s="15"/>
      <c r="PR56" s="52"/>
      <c r="PS56" s="91"/>
      <c r="PT56" s="15"/>
      <c r="PU56" s="52"/>
      <c r="PV56" s="91"/>
      <c r="PW56" s="15"/>
      <c r="PX56" s="52"/>
      <c r="PY56" s="91"/>
      <c r="PZ56" s="15"/>
      <c r="QA56" s="52"/>
      <c r="QB56" s="91"/>
      <c r="QC56" s="15"/>
      <c r="QD56" s="52"/>
      <c r="QE56" s="91"/>
      <c r="QF56" s="15"/>
      <c r="QG56" s="52"/>
      <c r="QH56" s="91"/>
      <c r="QI56" s="15"/>
      <c r="QJ56" s="52"/>
      <c r="QK56" s="91"/>
      <c r="QL56" s="15"/>
      <c r="QM56" s="52"/>
      <c r="QN56" s="91"/>
      <c r="QO56" s="15"/>
      <c r="QP56" s="52"/>
      <c r="QQ56" s="91"/>
      <c r="QR56" s="15"/>
      <c r="QS56" s="52"/>
      <c r="QT56" s="91"/>
      <c r="QU56" s="15"/>
      <c r="QV56" s="52"/>
      <c r="QW56" s="91"/>
      <c r="QX56" s="15"/>
      <c r="QY56" s="52"/>
      <c r="QZ56" s="91"/>
      <c r="RA56" s="16"/>
      <c r="RB56" s="52"/>
      <c r="RC56" s="91"/>
      <c r="RD56" s="15"/>
      <c r="RE56" s="52"/>
      <c r="RF56" s="91"/>
      <c r="RG56" s="15"/>
      <c r="RH56" s="52"/>
      <c r="RI56" s="91"/>
      <c r="RJ56" s="15"/>
      <c r="RK56" s="52"/>
      <c r="RL56" s="91"/>
      <c r="RM56" s="15"/>
      <c r="RN56" s="52"/>
      <c r="RO56" s="91"/>
      <c r="RP56" s="15"/>
      <c r="RQ56" s="52"/>
      <c r="RR56" s="91"/>
      <c r="RS56" s="15"/>
      <c r="RT56" s="52"/>
      <c r="RU56" s="91"/>
      <c r="RV56" s="15"/>
      <c r="RW56" s="52"/>
      <c r="RX56" s="91"/>
      <c r="RY56" s="15"/>
      <c r="RZ56" s="52"/>
      <c r="SA56" s="91"/>
      <c r="SB56" s="15"/>
      <c r="SC56" s="52"/>
      <c r="SD56" s="220"/>
    </row>
    <row r="57" spans="1:498" s="21" customFormat="1" ht="16.5" thickBot="1">
      <c r="A57" s="18">
        <v>45</v>
      </c>
      <c r="B57" s="177" t="s">
        <v>19</v>
      </c>
      <c r="C57" s="97"/>
      <c r="D57" s="19"/>
      <c r="E57" s="188"/>
      <c r="F57" s="97"/>
      <c r="G57" s="19"/>
      <c r="H57" s="32"/>
      <c r="I57" s="97"/>
      <c r="J57" s="19"/>
      <c r="K57" s="35"/>
      <c r="L57" s="97"/>
      <c r="M57" s="19"/>
      <c r="N57" s="213"/>
      <c r="O57" s="97"/>
      <c r="P57" s="19"/>
      <c r="Q57" s="213"/>
      <c r="R57" s="97"/>
      <c r="S57" s="19"/>
      <c r="T57" s="213"/>
      <c r="U57" s="97"/>
      <c r="V57" s="19"/>
      <c r="W57" s="213"/>
      <c r="X57" s="97"/>
      <c r="Y57" s="19"/>
      <c r="Z57" s="213"/>
      <c r="AA57" s="97"/>
      <c r="AB57" s="19"/>
      <c r="AC57" s="213"/>
      <c r="AD57" s="97"/>
      <c r="AE57" s="19"/>
      <c r="AF57" s="213"/>
      <c r="AG57" s="97"/>
      <c r="AH57" s="19"/>
      <c r="AI57" s="213"/>
      <c r="AJ57" s="97"/>
      <c r="AK57" s="19"/>
      <c r="AL57" s="213"/>
      <c r="AM57" s="97"/>
      <c r="AN57" s="19"/>
      <c r="AO57" s="213"/>
      <c r="AP57" s="97"/>
      <c r="AQ57" s="19"/>
      <c r="AR57" s="213"/>
      <c r="AS57" s="97"/>
      <c r="AT57" s="19"/>
      <c r="AU57" s="213"/>
      <c r="AV57" s="97"/>
      <c r="AW57" s="19"/>
      <c r="AX57" s="213"/>
      <c r="AY57" s="97"/>
      <c r="AZ57" s="19"/>
      <c r="BA57" s="213"/>
      <c r="BB57" s="97"/>
      <c r="BC57" s="19"/>
      <c r="BD57" s="213"/>
      <c r="BE57" s="97"/>
      <c r="BF57" s="19"/>
      <c r="BG57" s="213"/>
      <c r="BH57" s="97"/>
      <c r="BI57" s="19"/>
      <c r="BJ57" s="213"/>
      <c r="BK57" s="97"/>
      <c r="BL57" s="19"/>
      <c r="BM57" s="213"/>
      <c r="BN57" s="97"/>
      <c r="BO57" s="19"/>
      <c r="BP57" s="213"/>
      <c r="BQ57" s="97"/>
      <c r="BR57" s="19"/>
      <c r="BS57" s="213"/>
      <c r="BT57" s="97"/>
      <c r="BU57" s="19"/>
      <c r="BV57" s="35"/>
      <c r="BW57" s="97"/>
      <c r="BX57" s="20"/>
      <c r="BY57" s="35"/>
      <c r="BZ57" s="97"/>
      <c r="CA57" s="19"/>
      <c r="CB57" s="35"/>
      <c r="CC57" s="97"/>
      <c r="CD57" s="19"/>
      <c r="CE57" s="35"/>
      <c r="CF57" s="97"/>
      <c r="CG57" s="19"/>
      <c r="CH57" s="35"/>
      <c r="CI57" s="97"/>
      <c r="CJ57" s="19"/>
      <c r="CK57" s="35"/>
      <c r="CL57" s="97"/>
      <c r="CM57" s="20"/>
      <c r="CN57" s="35"/>
      <c r="CO57" s="97"/>
      <c r="CP57" s="19"/>
      <c r="CQ57" s="35"/>
      <c r="CR57" s="97"/>
      <c r="CS57" s="19"/>
      <c r="CT57" s="35"/>
      <c r="CU57" s="97"/>
      <c r="CV57" s="19"/>
      <c r="CW57" s="35"/>
      <c r="CX57" s="97"/>
      <c r="CY57" s="19"/>
      <c r="CZ57" s="35"/>
      <c r="DA57" s="97"/>
      <c r="DB57" s="19"/>
      <c r="DC57" s="35"/>
      <c r="DD57" s="97"/>
      <c r="DE57" s="19"/>
      <c r="DF57" s="35"/>
      <c r="DG57" s="97"/>
      <c r="DH57" s="19"/>
      <c r="DI57" s="35"/>
      <c r="DJ57" s="97"/>
      <c r="DK57" s="19"/>
      <c r="DL57" s="35"/>
      <c r="DM57" s="97"/>
      <c r="DN57" s="19"/>
      <c r="DO57" s="35"/>
      <c r="DP57" s="97"/>
      <c r="DQ57" s="19"/>
      <c r="DR57" s="35"/>
      <c r="DS57" s="97"/>
      <c r="DT57" s="19"/>
      <c r="DU57" s="35"/>
      <c r="DV57" s="97"/>
      <c r="DW57" s="19"/>
      <c r="DX57" s="35"/>
      <c r="DY57" s="97"/>
      <c r="DZ57" s="19"/>
      <c r="EA57" s="35"/>
      <c r="EB57" s="97"/>
      <c r="EC57" s="19"/>
      <c r="ED57" s="35"/>
      <c r="EE57" s="97"/>
      <c r="EF57" s="19"/>
      <c r="EG57" s="35"/>
      <c r="EH57" s="97"/>
      <c r="EI57" s="19"/>
      <c r="EJ57" s="35"/>
      <c r="EK57" s="97"/>
      <c r="EL57" s="20"/>
      <c r="EM57" s="35"/>
      <c r="EN57" s="97"/>
      <c r="EO57" s="19"/>
      <c r="EP57" s="35"/>
      <c r="EQ57" s="97"/>
      <c r="ER57" s="19"/>
      <c r="ES57" s="35"/>
      <c r="ET57" s="97"/>
      <c r="EU57" s="19"/>
      <c r="EV57" s="35"/>
      <c r="EW57" s="97"/>
      <c r="EX57" s="19"/>
      <c r="EY57" s="35"/>
      <c r="EZ57" s="97"/>
      <c r="FA57" s="19"/>
      <c r="FB57" s="35"/>
      <c r="FC57" s="97"/>
      <c r="FD57" s="19"/>
      <c r="FE57" s="35"/>
      <c r="FF57" s="97"/>
      <c r="FG57" s="19"/>
      <c r="FH57" s="35"/>
      <c r="FI57" s="97"/>
      <c r="FJ57" s="20"/>
      <c r="FK57" s="35"/>
      <c r="FL57" s="97"/>
      <c r="FM57" s="19"/>
      <c r="FN57" s="35"/>
      <c r="FO57" s="97"/>
      <c r="FP57" s="19"/>
      <c r="FQ57" s="35"/>
      <c r="FR57" s="97"/>
      <c r="FS57" s="19"/>
      <c r="FT57" s="35"/>
      <c r="FU57" s="97"/>
      <c r="FV57" s="19"/>
      <c r="FW57" s="35"/>
      <c r="FX57" s="97"/>
      <c r="FY57" s="19"/>
      <c r="FZ57" s="35"/>
      <c r="GA57" s="97"/>
      <c r="GB57" s="19"/>
      <c r="GC57" s="35"/>
      <c r="GD57" s="97"/>
      <c r="GE57" s="20"/>
      <c r="GF57" s="35"/>
      <c r="GG57" s="97"/>
      <c r="GH57" s="19"/>
      <c r="GI57" s="35"/>
      <c r="GJ57" s="97"/>
      <c r="GK57" s="19"/>
      <c r="GL57" s="35"/>
      <c r="GM57" s="97"/>
      <c r="GN57" s="19"/>
      <c r="GO57" s="35"/>
      <c r="GP57" s="97"/>
      <c r="GQ57" s="19"/>
      <c r="GR57" s="35"/>
      <c r="GS57" s="97"/>
      <c r="GT57" s="20"/>
      <c r="GU57" s="35"/>
      <c r="GV57" s="97"/>
      <c r="GW57" s="19"/>
      <c r="GX57" s="35"/>
      <c r="GY57" s="97"/>
      <c r="GZ57" s="19"/>
      <c r="HA57" s="35"/>
      <c r="HB57" s="97"/>
      <c r="HC57" s="20"/>
      <c r="HD57" s="35"/>
      <c r="HE57" s="97"/>
      <c r="HF57" s="19"/>
      <c r="HG57" s="35"/>
      <c r="HH57" s="97"/>
      <c r="HI57" s="19"/>
      <c r="HJ57" s="35"/>
      <c r="HK57" s="97"/>
      <c r="HL57" s="19"/>
      <c r="HM57" s="35"/>
      <c r="HN57" s="97"/>
      <c r="HO57" s="19"/>
      <c r="HP57" s="35"/>
      <c r="HQ57" s="97"/>
      <c r="HR57" s="19"/>
      <c r="HS57" s="35"/>
      <c r="HT57" s="97"/>
      <c r="HU57" s="20"/>
      <c r="HV57" s="35"/>
      <c r="HW57" s="97"/>
      <c r="HX57" s="19"/>
      <c r="HY57" s="35"/>
      <c r="HZ57" s="97"/>
      <c r="IA57" s="19"/>
      <c r="IB57" s="35"/>
      <c r="IC57" s="97"/>
      <c r="ID57" s="20"/>
      <c r="IE57" s="35"/>
      <c r="IF57" s="97"/>
      <c r="IG57" s="19"/>
      <c r="IH57" s="35"/>
      <c r="II57" s="97"/>
      <c r="IJ57" s="19"/>
      <c r="IK57" s="35"/>
      <c r="IL57" s="97"/>
      <c r="IM57" s="19"/>
      <c r="IN57" s="35"/>
      <c r="IO57" s="97"/>
      <c r="IP57" s="19"/>
      <c r="IQ57" s="35"/>
      <c r="IR57" s="97"/>
      <c r="IS57" s="20"/>
      <c r="IT57" s="35"/>
      <c r="IU57" s="97"/>
      <c r="IV57" s="19"/>
      <c r="IW57" s="35"/>
      <c r="IX57" s="97"/>
      <c r="IY57" s="19"/>
      <c r="IZ57" s="35"/>
      <c r="JA57" s="97"/>
      <c r="JB57" s="19"/>
      <c r="JC57" s="35"/>
      <c r="JD57" s="97"/>
      <c r="JE57" s="20"/>
      <c r="JF57" s="35"/>
      <c r="JG57" s="97"/>
      <c r="JH57" s="19"/>
      <c r="JI57" s="35"/>
      <c r="JJ57" s="97"/>
      <c r="JK57" s="19"/>
      <c r="JL57" s="35"/>
      <c r="JM57" s="97"/>
      <c r="JN57" s="19"/>
      <c r="JO57" s="35"/>
      <c r="JP57" s="97"/>
      <c r="JQ57" s="19"/>
      <c r="JR57" s="35"/>
      <c r="JS57" s="97"/>
      <c r="JT57" s="20"/>
      <c r="JU57" s="35"/>
      <c r="JV57" s="97"/>
      <c r="JW57" s="19"/>
      <c r="JX57" s="35"/>
      <c r="JY57" s="97"/>
      <c r="JZ57" s="19"/>
      <c r="KA57" s="35"/>
      <c r="KB57" s="97"/>
      <c r="KC57" s="19"/>
      <c r="KD57" s="35"/>
      <c r="KE57" s="97"/>
      <c r="KF57" s="20"/>
      <c r="KG57" s="35"/>
      <c r="KH57" s="97"/>
      <c r="KI57" s="19"/>
      <c r="KJ57" s="35"/>
      <c r="KK57" s="97"/>
      <c r="KL57" s="19"/>
      <c r="KM57" s="35"/>
      <c r="KN57" s="97"/>
      <c r="KO57" s="19"/>
      <c r="KP57" s="35"/>
      <c r="KQ57" s="97"/>
      <c r="KR57" s="19"/>
      <c r="KS57" s="35"/>
      <c r="KT57" s="97"/>
      <c r="KU57" s="19"/>
      <c r="KV57" s="35"/>
      <c r="KW57" s="97"/>
      <c r="KX57" s="19"/>
      <c r="KY57" s="35"/>
      <c r="KZ57" s="97"/>
      <c r="LA57" s="19"/>
      <c r="LB57" s="35"/>
      <c r="LC57" s="97"/>
      <c r="LD57" s="19"/>
      <c r="LE57" s="35"/>
      <c r="LF57" s="97"/>
      <c r="LG57" s="19"/>
      <c r="LH57" s="35"/>
      <c r="LI57" s="97"/>
      <c r="LJ57" s="20"/>
      <c r="LK57" s="35"/>
      <c r="LL57" s="97"/>
      <c r="LM57" s="19"/>
      <c r="LN57" s="35"/>
      <c r="LO57" s="97"/>
      <c r="LP57" s="19"/>
      <c r="LQ57" s="35"/>
      <c r="LR57" s="97"/>
      <c r="LS57" s="20"/>
      <c r="LT57" s="35"/>
      <c r="LU57" s="97"/>
      <c r="LV57" s="19"/>
      <c r="LW57" s="35"/>
      <c r="LX57" s="97"/>
      <c r="LY57" s="20"/>
      <c r="LZ57" s="35"/>
      <c r="MA57" s="97"/>
      <c r="MB57" s="19"/>
      <c r="MC57" s="35"/>
      <c r="MD57" s="97"/>
      <c r="ME57" s="19"/>
      <c r="MF57" s="35"/>
      <c r="MG57" s="97"/>
      <c r="MH57" s="19"/>
      <c r="MI57" s="35"/>
      <c r="MJ57" s="97"/>
      <c r="MK57" s="19"/>
      <c r="ML57" s="35"/>
      <c r="MM57" s="97"/>
      <c r="MN57" s="19"/>
      <c r="MO57" s="35"/>
      <c r="MP57" s="97"/>
      <c r="MQ57" s="19"/>
      <c r="MR57" s="35"/>
      <c r="MS57" s="97"/>
      <c r="MT57" s="19"/>
      <c r="MU57" s="35"/>
      <c r="MV57" s="97"/>
      <c r="MW57" s="19"/>
      <c r="MX57" s="35"/>
      <c r="MY57" s="97"/>
      <c r="MZ57" s="19"/>
      <c r="NA57" s="35"/>
      <c r="NB57" s="97"/>
      <c r="NC57" s="19"/>
      <c r="ND57" s="35"/>
      <c r="NE57" s="97"/>
      <c r="NF57" s="19"/>
      <c r="NG57" s="35"/>
      <c r="NH57" s="97"/>
      <c r="NI57" s="19"/>
      <c r="NJ57" s="35"/>
      <c r="NK57" s="97"/>
      <c r="NL57" s="19"/>
      <c r="NM57" s="35"/>
      <c r="NN57" s="97"/>
      <c r="NO57" s="19"/>
      <c r="NP57" s="35"/>
      <c r="NQ57" s="53"/>
      <c r="NR57" s="19"/>
      <c r="NS57" s="35"/>
      <c r="NT57" s="97"/>
      <c r="NU57" s="19"/>
      <c r="NV57" s="35"/>
      <c r="NW57" s="97"/>
      <c r="NX57" s="19"/>
      <c r="NY57" s="35"/>
      <c r="NZ57" s="97"/>
      <c r="OA57" s="19"/>
      <c r="OB57" s="35"/>
      <c r="OC57" s="97"/>
      <c r="OD57" s="19"/>
      <c r="OE57" s="35"/>
      <c r="OF57" s="97"/>
      <c r="OG57" s="19"/>
      <c r="OH57" s="35"/>
      <c r="OI57" s="97"/>
      <c r="OJ57" s="19"/>
      <c r="OK57" s="35"/>
      <c r="OL57" s="97"/>
      <c r="OM57" s="19"/>
      <c r="ON57" s="35"/>
      <c r="OO57" s="97"/>
      <c r="OP57" s="19"/>
      <c r="OQ57" s="35"/>
      <c r="OR57" s="97"/>
      <c r="OS57" s="19"/>
      <c r="OT57" s="35"/>
      <c r="OU57" s="97"/>
      <c r="OV57" s="19"/>
      <c r="OW57" s="35"/>
      <c r="OX57" s="97"/>
      <c r="OY57" s="20"/>
      <c r="OZ57" s="35"/>
      <c r="PA57" s="97"/>
      <c r="PB57" s="19"/>
      <c r="PC57" s="35"/>
      <c r="PD57" s="97"/>
      <c r="PE57" s="19"/>
      <c r="PF57" s="35"/>
      <c r="PG57" s="97"/>
      <c r="PH57" s="19"/>
      <c r="PI57" s="35"/>
      <c r="PJ57" s="97"/>
      <c r="PK57" s="19"/>
      <c r="PL57" s="35"/>
      <c r="PM57" s="97"/>
      <c r="PN57" s="19"/>
      <c r="PO57" s="35"/>
      <c r="PP57" s="97"/>
      <c r="PQ57" s="19"/>
      <c r="PR57" s="35"/>
      <c r="PS57" s="97"/>
      <c r="PT57" s="19"/>
      <c r="PU57" s="35"/>
      <c r="PV57" s="97"/>
      <c r="PW57" s="19"/>
      <c r="PX57" s="35"/>
      <c r="PY57" s="97"/>
      <c r="PZ57" s="19"/>
      <c r="QA57" s="35"/>
      <c r="QB57" s="97"/>
      <c r="QC57" s="19"/>
      <c r="QD57" s="35"/>
      <c r="QE57" s="97"/>
      <c r="QF57" s="19"/>
      <c r="QG57" s="35"/>
      <c r="QH57" s="97"/>
      <c r="QI57" s="19"/>
      <c r="QJ57" s="35"/>
      <c r="QK57" s="97"/>
      <c r="QL57" s="19"/>
      <c r="QM57" s="35"/>
      <c r="QN57" s="97"/>
      <c r="QO57" s="19"/>
      <c r="QP57" s="35"/>
      <c r="QQ57" s="97"/>
      <c r="QR57" s="19"/>
      <c r="QS57" s="35"/>
      <c r="QT57" s="97"/>
      <c r="QU57" s="19"/>
      <c r="QV57" s="35"/>
      <c r="QW57" s="97"/>
      <c r="QX57" s="19"/>
      <c r="QY57" s="35"/>
      <c r="QZ57" s="97"/>
      <c r="RA57" s="20"/>
      <c r="RB57" s="35"/>
      <c r="RC57" s="97"/>
      <c r="RD57" s="19"/>
      <c r="RE57" s="35"/>
      <c r="RF57" s="97"/>
      <c r="RG57" s="19"/>
      <c r="RH57" s="35"/>
      <c r="RI57" s="97"/>
      <c r="RJ57" s="19"/>
      <c r="RK57" s="35"/>
      <c r="RL57" s="97"/>
      <c r="RM57" s="19"/>
      <c r="RN57" s="35"/>
      <c r="RO57" s="97"/>
      <c r="RP57" s="19"/>
      <c r="RQ57" s="35"/>
      <c r="RR57" s="97"/>
      <c r="RS57" s="19"/>
      <c r="RT57" s="35"/>
      <c r="RU57" s="97"/>
      <c r="RV57" s="19"/>
      <c r="RW57" s="35"/>
      <c r="RX57" s="97"/>
      <c r="RY57" s="19"/>
      <c r="RZ57" s="35"/>
      <c r="SA57" s="97"/>
      <c r="SB57" s="19"/>
      <c r="SC57" s="35"/>
      <c r="SD57" s="221"/>
    </row>
    <row r="58" spans="1:498" s="64" customFormat="1" ht="16.5" thickBot="1">
      <c r="A58" s="55">
        <v>46</v>
      </c>
      <c r="B58" s="178" t="s">
        <v>53</v>
      </c>
      <c r="C58" s="57">
        <v>815278</v>
      </c>
      <c r="D58" s="60">
        <v>744531</v>
      </c>
      <c r="E58" s="191">
        <v>0.91322346487946437</v>
      </c>
      <c r="F58" s="57">
        <v>216506</v>
      </c>
      <c r="G58" s="60">
        <v>213635</v>
      </c>
      <c r="H58" s="58">
        <v>0.98673939752247053</v>
      </c>
      <c r="I58" s="57">
        <f t="shared" si="70"/>
        <v>1031784</v>
      </c>
      <c r="J58" s="60">
        <f t="shared" si="0"/>
        <v>958166</v>
      </c>
      <c r="K58" s="59">
        <f t="shared" si="41"/>
        <v>0.92864979491831623</v>
      </c>
      <c r="L58" s="57">
        <f>+L51+L52+L53+L55+L56+L57</f>
        <v>432602</v>
      </c>
      <c r="M58" s="98">
        <f>+M51+M52+M53+M55+M56+M57</f>
        <v>377284</v>
      </c>
      <c r="N58" s="61">
        <f>SUM(M58/L58)</f>
        <v>0.87212726709539024</v>
      </c>
      <c r="O58" s="57">
        <f>+O51+O52+O53+O55+O56+O57</f>
        <v>252259</v>
      </c>
      <c r="P58" s="98">
        <f>+P51+P52+P53+P55+P56+P57</f>
        <v>247909</v>
      </c>
      <c r="Q58" s="61">
        <f>SUM(P58/O58)</f>
        <v>0.98275581842471427</v>
      </c>
      <c r="R58" s="57">
        <f>+R51+R52+R53+R55+R56+R57</f>
        <v>456733</v>
      </c>
      <c r="S58" s="98">
        <f>+S51+S52+S53+S55+S56+S57</f>
        <v>432279</v>
      </c>
      <c r="T58" s="61">
        <f>SUM(S58/R58)</f>
        <v>0.9464588720324566</v>
      </c>
      <c r="U58" s="57">
        <f>L58+O58+R58</f>
        <v>1141594</v>
      </c>
      <c r="V58" s="98">
        <f>M58+P58+S58</f>
        <v>1057472</v>
      </c>
      <c r="W58" s="61">
        <f>SUM(V58/U58)</f>
        <v>0.92631180612371822</v>
      </c>
      <c r="X58" s="57">
        <f>+X51+X52+X53+X55+X56+X57</f>
        <v>99775</v>
      </c>
      <c r="Y58" s="98">
        <f>+Y51+Y52+Y53+Y55+Y56+Y57</f>
        <v>103436</v>
      </c>
      <c r="Z58" s="61">
        <f>SUM(Y58/X58)</f>
        <v>1.0366925582560762</v>
      </c>
      <c r="AA58" s="57">
        <f>+AA51+AA52+AA53+AA55+AA56+AA57</f>
        <v>82322</v>
      </c>
      <c r="AB58" s="98">
        <f>+AB51+AB52+AB53+AB55+AB56+AB57</f>
        <v>87620</v>
      </c>
      <c r="AC58" s="61">
        <f>SUM(AB58/AA58)</f>
        <v>1.0643570370010447</v>
      </c>
      <c r="AD58" s="57">
        <f>+AD51+AD52+AD53+AD55+AD56+AD57</f>
        <v>45379</v>
      </c>
      <c r="AE58" s="98">
        <f>+AE51+AE52+AE53+AE55+AE56+AE57</f>
        <v>50963</v>
      </c>
      <c r="AF58" s="61">
        <f>SUM(AE58/AD58)</f>
        <v>1.1230525132770666</v>
      </c>
      <c r="AG58" s="57">
        <f>+AG51+AG52+AG53+AG55+AG56+AG57</f>
        <v>62699</v>
      </c>
      <c r="AH58" s="98">
        <f>+AH51+AH52+AH53+AH55+AH56+AH57</f>
        <v>64923</v>
      </c>
      <c r="AI58" s="61">
        <f>SUM(AH58/AG58)</f>
        <v>1.0354710601444999</v>
      </c>
      <c r="AJ58" s="57">
        <f>+AJ51+AJ52+AJ53+AJ55+AJ56+AJ57</f>
        <v>90407</v>
      </c>
      <c r="AK58" s="60">
        <f>+AK51+AK52+AK53+AK55+AK56+AK57</f>
        <v>92436</v>
      </c>
      <c r="AL58" s="99">
        <f>SUM(AK58/AJ58)</f>
        <v>1.0224429524262502</v>
      </c>
      <c r="AM58" s="57">
        <f>+AM51+AM52+AM53+AM55+AM56+AM57</f>
        <v>59232</v>
      </c>
      <c r="AN58" s="98">
        <f>+AN51+AN52+AN53+AN55+AN56+AN57</f>
        <v>62050</v>
      </c>
      <c r="AO58" s="61">
        <f>SUM(AN58/AM58)</f>
        <v>1.0475756347920042</v>
      </c>
      <c r="AP58" s="57">
        <f>+AP51+AP52+AP53+AP55+AP56+AP57</f>
        <v>94683</v>
      </c>
      <c r="AQ58" s="98">
        <f>+AQ51+AQ52+AQ53+AQ55+AQ56+AQ57</f>
        <v>96990</v>
      </c>
      <c r="AR58" s="61">
        <f>SUM(AQ58/AP58)</f>
        <v>1.0243655144006845</v>
      </c>
      <c r="AS58" s="57">
        <f>X58+AA58+AD58+AG58+AJ58+AM58+AP58</f>
        <v>534497</v>
      </c>
      <c r="AT58" s="98">
        <f>Y58+AB58+AE58+AH58+AK58+AN58+AQ58</f>
        <v>558418</v>
      </c>
      <c r="AU58" s="61">
        <f>SUM(AT58/AS58)</f>
        <v>1.0447542268712453</v>
      </c>
      <c r="AV58" s="57">
        <f>+AV51+AV52+AV53+AV55+AV56+AV57</f>
        <v>113080</v>
      </c>
      <c r="AW58" s="98">
        <f>+AW51+AW52+AW53+AW55+AW56+AW57</f>
        <v>115272</v>
      </c>
      <c r="AX58" s="61">
        <f>SUM(AW58/AV58)</f>
        <v>1.0193845065440397</v>
      </c>
      <c r="AY58" s="57">
        <f>+AY51+AY52+AY53+AY55+AY56+AY57</f>
        <v>58039</v>
      </c>
      <c r="AZ58" s="98">
        <f>+AZ51+AZ52+AZ53+AZ55+AZ56+AZ57</f>
        <v>0</v>
      </c>
      <c r="BA58" s="61">
        <f>SUM(AZ58/AY58)</f>
        <v>0</v>
      </c>
      <c r="BB58" s="57">
        <f>+BB51+BB52+BB53+BB55+BB56+BB57</f>
        <v>105630</v>
      </c>
      <c r="BC58" s="98">
        <f>+BC51+BC52+BC53+BC55+BC56+BC57</f>
        <v>110013</v>
      </c>
      <c r="BD58" s="61">
        <f>SUM(BC58/BB58)</f>
        <v>1.0414938937801761</v>
      </c>
      <c r="BE58" s="57">
        <f>U58+AS58+AV58+AY58+BB58</f>
        <v>1952840</v>
      </c>
      <c r="BF58" s="98">
        <f>V58+AT58+AW58+AZ58+BC58</f>
        <v>1841175</v>
      </c>
      <c r="BG58" s="61">
        <f>SUM(BF58/BE58)</f>
        <v>0.94281917617418731</v>
      </c>
      <c r="BH58" s="57">
        <f>+BH51+BH52+BH53+BH55+BH56+BH57</f>
        <v>18918</v>
      </c>
      <c r="BI58" s="98">
        <f>+BI51+BI52+BI53+BI55+BI56+BI57</f>
        <v>19231</v>
      </c>
      <c r="BJ58" s="61">
        <f>SUM(BI58/BH58)</f>
        <v>1.0165450893329104</v>
      </c>
      <c r="BK58" s="57">
        <f>+BK51+BK52+BK53+BK55+BK56+BK57</f>
        <v>40383</v>
      </c>
      <c r="BL58" s="98">
        <f>+BL51+BL52+BL53+BL55+BL56+BL57</f>
        <v>38379</v>
      </c>
      <c r="BM58" s="61">
        <f>SUM(BL58/BK58)</f>
        <v>0.95037515786345739</v>
      </c>
      <c r="BN58" s="57">
        <f>BH58+BK58</f>
        <v>59301</v>
      </c>
      <c r="BO58" s="98">
        <f>BI58+BL58</f>
        <v>57610</v>
      </c>
      <c r="BP58" s="61">
        <f>SUM(BO58/BN58)</f>
        <v>0.97148446063304161</v>
      </c>
      <c r="BQ58" s="57">
        <f>BE58+BN58</f>
        <v>2012141</v>
      </c>
      <c r="BR58" s="98">
        <f>BF58+BO58</f>
        <v>1898785</v>
      </c>
      <c r="BS58" s="61">
        <f>SUM(BR58/BQ58)</f>
        <v>0.94366398776228899</v>
      </c>
      <c r="BT58" s="57">
        <f>+BT51+BT52+BT53+BT55+BT56+BT57</f>
        <v>372486</v>
      </c>
      <c r="BU58" s="60">
        <f>+BU51+BU52+BU53+BU55+BU56+BU57</f>
        <v>267445</v>
      </c>
      <c r="BV58" s="59">
        <f t="shared" si="194"/>
        <v>0.71800013960256226</v>
      </c>
      <c r="BW58" s="57">
        <f>+BW51+BW52+BW53+BW55+BW56+BW57</f>
        <v>3416411</v>
      </c>
      <c r="BX58" s="60">
        <f>+BX51+BX52+BX53+BX55+BX56+BX57</f>
        <v>3124396</v>
      </c>
      <c r="BY58" s="59">
        <f t="shared" si="195"/>
        <v>0.91452579915004373</v>
      </c>
      <c r="BZ58" s="57">
        <f>+BZ51+BZ52+BZ53+BZ55+BZ56+BZ57</f>
        <v>0</v>
      </c>
      <c r="CA58" s="60">
        <f>+CA51+CA52+CA53+CA55+CA56+CA57</f>
        <v>0</v>
      </c>
      <c r="CB58" s="59">
        <v>0</v>
      </c>
      <c r="CC58" s="57">
        <f>+CC51+CC52+CC53+CC55+CC56+CC57</f>
        <v>0</v>
      </c>
      <c r="CD58" s="60">
        <f>+CD51+CD52+CD53+CD55+CD56+CD57</f>
        <v>0</v>
      </c>
      <c r="CE58" s="59">
        <v>0</v>
      </c>
      <c r="CF58" s="57">
        <f>+CF51+CF52+CF53+CF55+CF56+CF57</f>
        <v>0</v>
      </c>
      <c r="CG58" s="60">
        <f>+CG51+CG52+CG53+CG55+CG56+CG57</f>
        <v>0</v>
      </c>
      <c r="CH58" s="59">
        <v>0</v>
      </c>
      <c r="CI58" s="57">
        <f>+CI51+CI52+CI53+CI55+CI56+CI57</f>
        <v>0</v>
      </c>
      <c r="CJ58" s="60">
        <f>+CJ51+CJ52+CJ53+CJ55+CJ56+CJ57</f>
        <v>0</v>
      </c>
      <c r="CK58" s="59">
        <v>0</v>
      </c>
      <c r="CL58" s="57">
        <f>+CL51+CL52+CL53+CL55+CL56+CL57</f>
        <v>0</v>
      </c>
      <c r="CM58" s="60">
        <f>+CM51+CM52+CM53+CM55+CM56+CM57</f>
        <v>2006502</v>
      </c>
      <c r="CN58" s="59">
        <v>0</v>
      </c>
      <c r="CO58" s="57">
        <f>+CO51+CO52+CO53+CO55+CO56+CO57</f>
        <v>0</v>
      </c>
      <c r="CP58" s="60">
        <f>+CP51+CP52+CP53+CP55+CP56+CP57</f>
        <v>0</v>
      </c>
      <c r="CQ58" s="59">
        <v>0</v>
      </c>
      <c r="CR58" s="57">
        <f>+CR51+CR52+CR53+CR55+CR56+CR57</f>
        <v>0</v>
      </c>
      <c r="CS58" s="60">
        <f>+CS51+CS52+CS53+CS55+CS56+CS57</f>
        <v>0</v>
      </c>
      <c r="CT58" s="59">
        <v>0</v>
      </c>
      <c r="CU58" s="57">
        <f>+CU51+CU52+CU53+CU55+CU56+CU57</f>
        <v>0</v>
      </c>
      <c r="CV58" s="60">
        <f>+CV51+CV52+CV53+CV55+CV56+CV57</f>
        <v>0</v>
      </c>
      <c r="CW58" s="59">
        <v>0</v>
      </c>
      <c r="CX58" s="57">
        <f>+CX51+CX52+CX53+CX55+CX56+CX57</f>
        <v>0</v>
      </c>
      <c r="CY58" s="60">
        <f>+CY51+CY52+CY53+CY55+CY56+CY57</f>
        <v>0</v>
      </c>
      <c r="CZ58" s="59">
        <v>0</v>
      </c>
      <c r="DA58" s="57">
        <f>+DA51+DA52+DA53+DA55+DA56+DA57</f>
        <v>0</v>
      </c>
      <c r="DB58" s="60">
        <f>+DB51+DB52+DB53+DB55+DB56+DB57</f>
        <v>0</v>
      </c>
      <c r="DC58" s="59">
        <v>0</v>
      </c>
      <c r="DD58" s="57">
        <f>+DD51+DD52+DD53+DD55+DD56+DD57</f>
        <v>0</v>
      </c>
      <c r="DE58" s="60">
        <f>+DE51+DE52+DE53+DE55+DE56+DE57</f>
        <v>0</v>
      </c>
      <c r="DF58" s="59">
        <v>0</v>
      </c>
      <c r="DG58" s="57">
        <f>+DG51+DG52+DG53+DG55+DG56+DG57</f>
        <v>0</v>
      </c>
      <c r="DH58" s="60">
        <f>+DH51+DH52+DH53+DH55+DH56+DH57</f>
        <v>0</v>
      </c>
      <c r="DI58" s="59">
        <v>0</v>
      </c>
      <c r="DJ58" s="57">
        <f>+DJ51+DJ52+DJ53+DJ55+DJ56+DJ57</f>
        <v>0</v>
      </c>
      <c r="DK58" s="60">
        <f>+DK51+DK52+DK53+DK55+DK56+DK57</f>
        <v>0</v>
      </c>
      <c r="DL58" s="59">
        <v>0</v>
      </c>
      <c r="DM58" s="57">
        <f>+DM51+DM52+DM53+DM55+DM56+DM57</f>
        <v>0</v>
      </c>
      <c r="DN58" s="60">
        <f>+DN51+DN52+DN53+DN55+DN56+DN57</f>
        <v>0</v>
      </c>
      <c r="DO58" s="59">
        <v>0</v>
      </c>
      <c r="DP58" s="57">
        <f>+DP51+DP52+DP53+DP55+DP56+DP57</f>
        <v>0</v>
      </c>
      <c r="DQ58" s="60">
        <f>+DQ51+DQ52+DQ53+DQ55+DQ56+DQ57</f>
        <v>0</v>
      </c>
      <c r="DR58" s="59">
        <v>0</v>
      </c>
      <c r="DS58" s="57">
        <f>+DS51+DS52+DS53+DS55+DS56+DS57</f>
        <v>0</v>
      </c>
      <c r="DT58" s="60">
        <f>+DT51+DT52+DT53+DT55+DT56+DT57</f>
        <v>0</v>
      </c>
      <c r="DU58" s="59">
        <v>0</v>
      </c>
      <c r="DV58" s="57">
        <f>+DV51+DV52+DV53+DV55+DV56+DV57</f>
        <v>0</v>
      </c>
      <c r="DW58" s="60">
        <f>+DW51+DW52+DW53+DW55+DW56+DW57</f>
        <v>0</v>
      </c>
      <c r="DX58" s="59">
        <v>0</v>
      </c>
      <c r="DY58" s="57">
        <f>+DY51+DY52+DY53+DY55+DY56+DY57</f>
        <v>0</v>
      </c>
      <c r="DZ58" s="60">
        <f>+DZ51+DZ52+DZ53+DZ55+DZ56+DZ57</f>
        <v>0</v>
      </c>
      <c r="EA58" s="59">
        <v>0</v>
      </c>
      <c r="EB58" s="57">
        <f>+EB51+EB52+EB53+EB55+EB56+EB57</f>
        <v>0</v>
      </c>
      <c r="EC58" s="60">
        <f>+EC51+EC52+EC53+EC55+EC56+EC57</f>
        <v>0</v>
      </c>
      <c r="ED58" s="59">
        <v>0</v>
      </c>
      <c r="EE58" s="57">
        <f>+EE51+EE52+EE53+EE55+EE56+EE57</f>
        <v>0</v>
      </c>
      <c r="EF58" s="60">
        <f>+EF51+EF52+EF53+EF55+EF56+EF57</f>
        <v>0</v>
      </c>
      <c r="EG58" s="59">
        <v>0</v>
      </c>
      <c r="EH58" s="57">
        <f>+EH51+EH52+EH53+EH55+EH56+EH57</f>
        <v>0</v>
      </c>
      <c r="EI58" s="60">
        <f>+EI51+EI52+EI53+EI55+EI56+EI57</f>
        <v>0</v>
      </c>
      <c r="EJ58" s="59">
        <v>0</v>
      </c>
      <c r="EK58" s="57">
        <f>+EK51+EK52+EK53+EK55+EK56+EK57</f>
        <v>0</v>
      </c>
      <c r="EL58" s="60">
        <f>+EL51+EL52+EL53+EL55+EL56+EL57</f>
        <v>0</v>
      </c>
      <c r="EM58" s="59">
        <v>0</v>
      </c>
      <c r="EN58" s="57">
        <f>+EN51+EN52+EN53+EN55+EN56+EN57</f>
        <v>0</v>
      </c>
      <c r="EO58" s="60">
        <f>+EO51+EO52+EO53+EO55+EO56+EO57</f>
        <v>0</v>
      </c>
      <c r="EP58" s="59">
        <v>0</v>
      </c>
      <c r="EQ58" s="57">
        <f>+EQ51+EQ52+EQ53+EQ55+EQ56+EQ57</f>
        <v>0</v>
      </c>
      <c r="ER58" s="60">
        <f>+ER51+ER52+ER53+ER55+ER56+ER57</f>
        <v>0</v>
      </c>
      <c r="ES58" s="59">
        <v>0</v>
      </c>
      <c r="ET58" s="57">
        <f>+ET51+ET52+ET53+ET55+ET56+ET57</f>
        <v>0</v>
      </c>
      <c r="EU58" s="60">
        <f>+EU51+EU52+EU53+EU55+EU56+EU57</f>
        <v>0</v>
      </c>
      <c r="EV58" s="59">
        <v>0</v>
      </c>
      <c r="EW58" s="57">
        <f>+EW51+EW52+EW53+EW55+EW56+EW57</f>
        <v>0</v>
      </c>
      <c r="EX58" s="60">
        <f>+EX51+EX52+EX53+EX55+EX56+EX57</f>
        <v>0</v>
      </c>
      <c r="EY58" s="59">
        <v>0</v>
      </c>
      <c r="EZ58" s="57">
        <f>+EZ51+EZ52+EZ53+EZ55+EZ56+EZ57</f>
        <v>0</v>
      </c>
      <c r="FA58" s="60">
        <f>+FA51+FA52+FA53+FA55+FA56+FA57</f>
        <v>0</v>
      </c>
      <c r="FB58" s="59">
        <v>0</v>
      </c>
      <c r="FC58" s="57">
        <f>+FC51+FC52+FC53+FC55+FC56+FC57</f>
        <v>0</v>
      </c>
      <c r="FD58" s="60">
        <f>+FD51+FD52+FD53+FD55+FD56+FD57</f>
        <v>0</v>
      </c>
      <c r="FE58" s="59">
        <v>0</v>
      </c>
      <c r="FF58" s="57">
        <f>+FF51+FF52+FF53+FF55+FF56+FF57</f>
        <v>0</v>
      </c>
      <c r="FG58" s="60">
        <f>+FG51+FG52+FG53+FG55+FG56+FG57</f>
        <v>0</v>
      </c>
      <c r="FH58" s="59">
        <v>0</v>
      </c>
      <c r="FI58" s="57">
        <f>+FI51+FI52+FI53+FI55+FI56+FI57</f>
        <v>0</v>
      </c>
      <c r="FJ58" s="60">
        <f>+FJ51+FJ52+FJ53+FJ55+FJ56+FJ57</f>
        <v>0</v>
      </c>
      <c r="FK58" s="59">
        <v>0</v>
      </c>
      <c r="FL58" s="57">
        <f>+FL51+FL52+FL53+FL55+FL56+FL57</f>
        <v>0</v>
      </c>
      <c r="FM58" s="60">
        <f>+FM51+FM52+FM53+FM55+FM56+FM57</f>
        <v>0</v>
      </c>
      <c r="FN58" s="59">
        <v>0</v>
      </c>
      <c r="FO58" s="57">
        <f>+FO51+FO52+FO53+FO55+FO56+FO57</f>
        <v>0</v>
      </c>
      <c r="FP58" s="60">
        <f>+FP51+FP52+FP53+FP55+FP56+FP57</f>
        <v>0</v>
      </c>
      <c r="FQ58" s="59">
        <v>0</v>
      </c>
      <c r="FR58" s="57">
        <f>+FR51+FR52+FR53+FR55+FR56+FR57</f>
        <v>0</v>
      </c>
      <c r="FS58" s="60">
        <f>+FS51+FS52+FS53+FS55+FS56+FS57</f>
        <v>0</v>
      </c>
      <c r="FT58" s="59">
        <v>0</v>
      </c>
      <c r="FU58" s="57">
        <f>+FU51+FU52+FU53+FU55+FU56+FU57</f>
        <v>0</v>
      </c>
      <c r="FV58" s="60">
        <f>+FV51+FV52+FV53+FV55+FV56+FV57</f>
        <v>0</v>
      </c>
      <c r="FW58" s="59">
        <v>0</v>
      </c>
      <c r="FX58" s="57">
        <f>+FX51+FX52+FX53+FX55+FX56+FX57</f>
        <v>0</v>
      </c>
      <c r="FY58" s="60">
        <f>+FY51+FY52+FY53+FY55+FY56+FY57</f>
        <v>0</v>
      </c>
      <c r="FZ58" s="59">
        <v>0</v>
      </c>
      <c r="GA58" s="57">
        <f>+GA51+GA52+GA53+GA55+GA56+GA57</f>
        <v>0</v>
      </c>
      <c r="GB58" s="60">
        <f>+GB51+GB52+GB53+GB55+GB56+GB57</f>
        <v>0</v>
      </c>
      <c r="GC58" s="59">
        <v>0</v>
      </c>
      <c r="GD58" s="57">
        <f>+GD51+GD52+GD53+GD55+GD56+GD57</f>
        <v>0</v>
      </c>
      <c r="GE58" s="60">
        <f>+GE51+GE52+GE53+GE55+GE56+GE57</f>
        <v>0</v>
      </c>
      <c r="GF58" s="59">
        <v>0</v>
      </c>
      <c r="GG58" s="57">
        <f>+GG51+GG52+GG53+GG55+GG56+GG57</f>
        <v>0</v>
      </c>
      <c r="GH58" s="60">
        <f>+GH51+GH52+GH53+GH55+GH56+GH57</f>
        <v>0</v>
      </c>
      <c r="GI58" s="59">
        <v>0</v>
      </c>
      <c r="GJ58" s="57">
        <f>+GJ51+GJ52+GJ53+GJ55+GJ56+GJ57</f>
        <v>0</v>
      </c>
      <c r="GK58" s="60">
        <f>+GK51+GK52+GK53+GK55+GK56+GK57</f>
        <v>0</v>
      </c>
      <c r="GL58" s="59">
        <v>0</v>
      </c>
      <c r="GM58" s="57">
        <f>+GM51+GM52+GM53+GM55+GM56+GM57</f>
        <v>0</v>
      </c>
      <c r="GN58" s="60">
        <f>+GN51+GN52+GN53+GN55+GN56+GN57</f>
        <v>0</v>
      </c>
      <c r="GO58" s="59">
        <v>0</v>
      </c>
      <c r="GP58" s="57">
        <f>+GP51+GP52+GP53+GP55+GP56+GP57</f>
        <v>0</v>
      </c>
      <c r="GQ58" s="60">
        <f>+GQ51+GQ52+GQ53+GQ55+GQ56+GQ57</f>
        <v>0</v>
      </c>
      <c r="GR58" s="59">
        <v>0</v>
      </c>
      <c r="GS58" s="57">
        <f>+GS51+GS52+GS53+GS55+GS56+GS57</f>
        <v>0</v>
      </c>
      <c r="GT58" s="60">
        <f>+GT51+GT52+GT53+GT55+GT56+GT57</f>
        <v>0</v>
      </c>
      <c r="GU58" s="59">
        <v>0</v>
      </c>
      <c r="GV58" s="57">
        <f>+GV51+GV52+GV53+GV55+GV56+GV57</f>
        <v>0</v>
      </c>
      <c r="GW58" s="60">
        <f>+GW51+GW52+GW53+GW55+GW56+GW57</f>
        <v>0</v>
      </c>
      <c r="GX58" s="59">
        <v>0</v>
      </c>
      <c r="GY58" s="57">
        <f>+GY51+GY52+GY53+GY55+GY56+GY57</f>
        <v>0</v>
      </c>
      <c r="GZ58" s="60">
        <f>+GZ51+GZ52+GZ53+GZ55+GZ56+GZ57</f>
        <v>0</v>
      </c>
      <c r="HA58" s="59">
        <v>0</v>
      </c>
      <c r="HB58" s="57">
        <f>+HB51+HB52+HB53+HB55+HB56+HB57</f>
        <v>0</v>
      </c>
      <c r="HC58" s="60">
        <f>+HC51+HC52+HC53+HC55+HC56+HC57</f>
        <v>0</v>
      </c>
      <c r="HD58" s="59">
        <v>0</v>
      </c>
      <c r="HE58" s="63">
        <f t="shared" si="55"/>
        <v>0</v>
      </c>
      <c r="HF58" s="60">
        <f t="shared" si="56"/>
        <v>0</v>
      </c>
      <c r="HG58" s="59">
        <v>0</v>
      </c>
      <c r="HH58" s="57">
        <f>+HH51+HH52+HH53+HH55+HH56+HH57</f>
        <v>0</v>
      </c>
      <c r="HI58" s="60">
        <f>+HI51+HI52+HI53+HI55+HI56+HI57</f>
        <v>0</v>
      </c>
      <c r="HJ58" s="59">
        <v>0</v>
      </c>
      <c r="HK58" s="57">
        <f>+HK51+HK52+HK53+HK55+HK56+HK57</f>
        <v>0</v>
      </c>
      <c r="HL58" s="60">
        <f>+HL51+HL52+HL53+HL55+HL56+HL57</f>
        <v>0</v>
      </c>
      <c r="HM58" s="59">
        <v>0</v>
      </c>
      <c r="HN58" s="57">
        <f>+HN51+HN52+HN53+HN55+HN56+HN57</f>
        <v>0</v>
      </c>
      <c r="HO58" s="60">
        <f>+HO51+HO52+HO53+HO55+HO56+HO57</f>
        <v>0</v>
      </c>
      <c r="HP58" s="59">
        <v>0</v>
      </c>
      <c r="HQ58" s="57">
        <f>+HQ51+HQ52+HQ53+HQ55+HQ56+HQ57</f>
        <v>0</v>
      </c>
      <c r="HR58" s="60">
        <f>+HR51+HR52+HR53+HR55+HR56+HR57</f>
        <v>0</v>
      </c>
      <c r="HS58" s="59">
        <v>0</v>
      </c>
      <c r="HT58" s="57">
        <f>+HT51+HT52+HT53+HT55+HT56+HT57</f>
        <v>0</v>
      </c>
      <c r="HU58" s="60">
        <f>+HU51+HU52+HU53+HU55+HU56+HU57</f>
        <v>0</v>
      </c>
      <c r="HV58" s="59">
        <v>0</v>
      </c>
      <c r="HW58" s="57">
        <f>+HW51+HW52+HW53+HW55+HW56+HW57</f>
        <v>0</v>
      </c>
      <c r="HX58" s="60">
        <f>+HX51+HX52+HX53+HX55+HX56+HX57</f>
        <v>0</v>
      </c>
      <c r="HY58" s="59">
        <v>0</v>
      </c>
      <c r="HZ58" s="57">
        <f>+HZ51+HZ52+HZ53+HZ55+HZ56+HZ57</f>
        <v>0</v>
      </c>
      <c r="IA58" s="60">
        <f>+IA51+IA52+IA53+IA55+IA56+IA57</f>
        <v>0</v>
      </c>
      <c r="IB58" s="59">
        <v>0</v>
      </c>
      <c r="IC58" s="57">
        <f>+IC51+IC52+IC53+IC55+IC56+IC57</f>
        <v>0</v>
      </c>
      <c r="ID58" s="60">
        <f>+ID51+ID52+ID53+ID55+ID56+ID57</f>
        <v>0</v>
      </c>
      <c r="IE58" s="59">
        <v>0</v>
      </c>
      <c r="IF58" s="57">
        <f>+IF51+IF52+IF53+IF55+IF56+IF57</f>
        <v>0</v>
      </c>
      <c r="IG58" s="60">
        <f>+IG51+IG52+IG53+IG55+IG56+IG57</f>
        <v>0</v>
      </c>
      <c r="IH58" s="59">
        <v>0</v>
      </c>
      <c r="II58" s="57">
        <f>+II51+II52+II53+II55+II56+II57</f>
        <v>0</v>
      </c>
      <c r="IJ58" s="60">
        <f>+IJ51+IJ52+IJ53+IJ55+IJ56+IJ57</f>
        <v>0</v>
      </c>
      <c r="IK58" s="59">
        <v>0</v>
      </c>
      <c r="IL58" s="57">
        <f>+IL51+IL52+IL53+IL55+IL56+IL57</f>
        <v>0</v>
      </c>
      <c r="IM58" s="60">
        <f>+IM51+IM52+IM53+IM55+IM56+IM57</f>
        <v>0</v>
      </c>
      <c r="IN58" s="59">
        <v>0</v>
      </c>
      <c r="IO58" s="57">
        <f>+IO51+IO52+IO53+IO55+IO56+IO57</f>
        <v>0</v>
      </c>
      <c r="IP58" s="60">
        <f>+IP51+IP52+IP53+IP55+IP56+IP57</f>
        <v>0</v>
      </c>
      <c r="IQ58" s="59">
        <v>0</v>
      </c>
      <c r="IR58" s="57">
        <f>+IR51+IR52+IR53+IR55+IR56+IR57</f>
        <v>0</v>
      </c>
      <c r="IS58" s="60">
        <f>+IS51+IS52+IS53+IS55+IS56+IS57</f>
        <v>0</v>
      </c>
      <c r="IT58" s="59">
        <v>0</v>
      </c>
      <c r="IU58" s="57">
        <f>+IU51+IU52+IU53+IU55+IU56+IU57</f>
        <v>0</v>
      </c>
      <c r="IV58" s="60">
        <f>+IV51+IV52+IV53+IV55+IV56+IV57</f>
        <v>0</v>
      </c>
      <c r="IW58" s="59">
        <v>0</v>
      </c>
      <c r="IX58" s="57">
        <f>+IX51+IX52+IX53+IX55+IX56+IX57</f>
        <v>0</v>
      </c>
      <c r="IY58" s="60">
        <f>+IY51+IY52+IY53+IY55+IY56+IY57</f>
        <v>0</v>
      </c>
      <c r="IZ58" s="59">
        <v>0</v>
      </c>
      <c r="JA58" s="57">
        <f>+JA51+JA52+JA53+JA55+JA56+JA57</f>
        <v>0</v>
      </c>
      <c r="JB58" s="60">
        <f>+JB51+JB52+JB53+JB55+JB56+JB57</f>
        <v>0</v>
      </c>
      <c r="JC58" s="59">
        <v>0</v>
      </c>
      <c r="JD58" s="57">
        <f>+JD51+JD52+JD53+JD55+JD56+JD57</f>
        <v>0</v>
      </c>
      <c r="JE58" s="60">
        <f>+JE51+JE52+JE53+JE55+JE56+JE57</f>
        <v>0</v>
      </c>
      <c r="JF58" s="59">
        <v>0</v>
      </c>
      <c r="JG58" s="57">
        <f>+JG51+JG52+JG53+JG55+JG56+JG57</f>
        <v>0</v>
      </c>
      <c r="JH58" s="60">
        <f>+JH51+JH52+JH53+JH55+JH56+JH57</f>
        <v>0</v>
      </c>
      <c r="JI58" s="59">
        <v>0</v>
      </c>
      <c r="JJ58" s="57">
        <f>+JJ51+JJ52+JJ53+JJ55+JJ56+JJ57</f>
        <v>0</v>
      </c>
      <c r="JK58" s="60">
        <f>+JK51+JK52+JK53+JK55+JK56+JK57</f>
        <v>0</v>
      </c>
      <c r="JL58" s="59">
        <v>0</v>
      </c>
      <c r="JM58" s="57">
        <f>+JM51+JM52+JM53+JM55+JM56+JM57</f>
        <v>0</v>
      </c>
      <c r="JN58" s="60">
        <f>+JN51+JN52+JN53+JN55+JN56+JN57</f>
        <v>0</v>
      </c>
      <c r="JO58" s="59">
        <v>0</v>
      </c>
      <c r="JP58" s="57">
        <f>+JP51+JP52+JP53+JP55+JP56+JP57</f>
        <v>0</v>
      </c>
      <c r="JQ58" s="60">
        <f>+JQ51+JQ52+JQ53+JQ55+JQ56+JQ57</f>
        <v>0</v>
      </c>
      <c r="JR58" s="59">
        <v>0</v>
      </c>
      <c r="JS58" s="57">
        <f>+JS51+JS52+JS53+JS55+JS56+JS57</f>
        <v>0</v>
      </c>
      <c r="JT58" s="60">
        <f>+JT51+JT52+JT53+JT55+JT56+JT57</f>
        <v>0</v>
      </c>
      <c r="JU58" s="59">
        <v>0</v>
      </c>
      <c r="JV58" s="57">
        <f>+JV51+JV52+JV53+JV55+JV56+JV57</f>
        <v>0</v>
      </c>
      <c r="JW58" s="60">
        <f>+JW51+JW52+JW53+JW55+JW56+JW57</f>
        <v>0</v>
      </c>
      <c r="JX58" s="59">
        <v>0</v>
      </c>
      <c r="JY58" s="57">
        <f>+JY51+JY52+JY53+JY55+JY56+JY57</f>
        <v>0</v>
      </c>
      <c r="JZ58" s="60">
        <f>+JZ51+JZ52+JZ53+JZ55+JZ56+JZ57</f>
        <v>0</v>
      </c>
      <c r="KA58" s="59">
        <v>0</v>
      </c>
      <c r="KB58" s="57">
        <f>+KB51+KB52+KB53+KB55+KB56+KB57</f>
        <v>0</v>
      </c>
      <c r="KC58" s="60">
        <f>+KC51+KC52+KC53+KC55+KC56+KC57</f>
        <v>0</v>
      </c>
      <c r="KD58" s="59">
        <v>0</v>
      </c>
      <c r="KE58" s="57">
        <f>+KE51+KE52+KE53+KE55+KE56+KE57</f>
        <v>0</v>
      </c>
      <c r="KF58" s="60">
        <f>+KF51+KF52+KF53+KF55+KF56+KF57</f>
        <v>0</v>
      </c>
      <c r="KG58" s="59">
        <v>0</v>
      </c>
      <c r="KH58" s="57">
        <f>+KH51+KH52+KH53+KH55+KH56+KH57</f>
        <v>210</v>
      </c>
      <c r="KI58" s="60">
        <f>+KI51+KI52+KI53+KI55+KI56+KI57</f>
        <v>215</v>
      </c>
      <c r="KJ58" s="59">
        <f>+KI58/KH58</f>
        <v>1.0238095238095237</v>
      </c>
      <c r="KK58" s="57">
        <f>+KK51+KK52+KK53+KK55+KK56+KK57</f>
        <v>210</v>
      </c>
      <c r="KL58" s="60">
        <f>+KL51+KL52+KL53+KL55+KL56+KL57</f>
        <v>215</v>
      </c>
      <c r="KM58" s="59">
        <f>+KL58/KK58</f>
        <v>1.0238095238095237</v>
      </c>
      <c r="KN58" s="57">
        <f>+KN51+KN52+KN53+KN55+KN56+KN57</f>
        <v>210</v>
      </c>
      <c r="KO58" s="60">
        <f>+KO51+KO52+KO53+KO55+KO56+KO57</f>
        <v>215</v>
      </c>
      <c r="KP58" s="59">
        <f>+KO58/KN58</f>
        <v>1.0238095238095237</v>
      </c>
      <c r="KQ58" s="57">
        <f>+KQ51+KQ52+KQ53+KQ55+KQ56+KQ57</f>
        <v>209</v>
      </c>
      <c r="KR58" s="60">
        <f>+KR51+KR52+KR53+KR55+KR56+KR57</f>
        <v>215</v>
      </c>
      <c r="KS58" s="59">
        <f>+KR58/KQ58</f>
        <v>1.0287081339712918</v>
      </c>
      <c r="KT58" s="57">
        <f>+KT51+KT52+KT53+KT55+KT56+KT57</f>
        <v>209</v>
      </c>
      <c r="KU58" s="60">
        <f>+KU51+KU52+KU53+KU55+KU56+KU57</f>
        <v>215</v>
      </c>
      <c r="KV58" s="59">
        <f>+KU58/KT58</f>
        <v>1.0287081339712918</v>
      </c>
      <c r="KW58" s="57">
        <f>+KW51+KW52+KW53+KW55+KW56+KW57</f>
        <v>209</v>
      </c>
      <c r="KX58" s="60">
        <f>+KX51+KX52+KX53+KX55+KX56+KX57</f>
        <v>215</v>
      </c>
      <c r="KY58" s="59">
        <f>+KX58/KW58</f>
        <v>1.0287081339712918</v>
      </c>
      <c r="KZ58" s="57">
        <f>+KZ51+KZ52+KZ53+KZ55+KZ56+KZ57</f>
        <v>210</v>
      </c>
      <c r="LA58" s="60">
        <f>+LA51+LA52+LA53+LA55+LA56+LA57</f>
        <v>214</v>
      </c>
      <c r="LB58" s="59">
        <f>+LA58/KZ58</f>
        <v>1.019047619047619</v>
      </c>
      <c r="LC58" s="57">
        <f>+LC51+LC52+LC53+LC55+LC56+LC57</f>
        <v>209</v>
      </c>
      <c r="LD58" s="60">
        <f>+LD51+LD52+LD53+LD55+LD56+LD57</f>
        <v>214</v>
      </c>
      <c r="LE58" s="59">
        <f>+LD58/LC58</f>
        <v>1.0239234449760766</v>
      </c>
      <c r="LF58" s="57">
        <f>+LF51+LF52+LF53+LF55+LF56+LF57</f>
        <v>210</v>
      </c>
      <c r="LG58" s="60">
        <f>+LG51+LG52+LG53+LG55+LG56+LG57</f>
        <v>214</v>
      </c>
      <c r="LH58" s="59">
        <f>+LG58/LF58</f>
        <v>1.019047619047619</v>
      </c>
      <c r="LI58" s="57">
        <f>+LI51+LI52+LI53+LI55+LI56+LI57</f>
        <v>1886</v>
      </c>
      <c r="LJ58" s="60">
        <f>+LJ51+LJ52+LJ53+LJ55+LJ56+LJ57</f>
        <v>1932</v>
      </c>
      <c r="LK58" s="59">
        <f t="shared" si="227"/>
        <v>1.024390243902439</v>
      </c>
      <c r="LL58" s="57">
        <f>+LL51+LL52+LL53+LL55+LL56+LL57</f>
        <v>0</v>
      </c>
      <c r="LM58" s="60">
        <f>+LM51+LM52+LM53+LM55+LM56+LM57</f>
        <v>0</v>
      </c>
      <c r="LN58" s="59">
        <v>0</v>
      </c>
      <c r="LO58" s="57">
        <f>+LO51+LO52+LO53+LO55+LO56+LO57</f>
        <v>0</v>
      </c>
      <c r="LP58" s="60">
        <f>+LP51+LP52+LP53+LP55+LP56+LP57</f>
        <v>0</v>
      </c>
      <c r="LQ58" s="59">
        <v>0</v>
      </c>
      <c r="LR58" s="57">
        <f>+LR51+LR52+LR53+LR55+LR56+LR57</f>
        <v>0</v>
      </c>
      <c r="LS58" s="60">
        <f>+LS51+LS52+LS53+LS55+LS56+LS57</f>
        <v>0</v>
      </c>
      <c r="LT58" s="59">
        <v>0</v>
      </c>
      <c r="LU58" s="57">
        <f>+LU51+LU52+LU53+LU55+LU56+LU57</f>
        <v>0</v>
      </c>
      <c r="LV58" s="60">
        <f>+LV51+LV52+LV53+LV55+LV56+LV57</f>
        <v>0</v>
      </c>
      <c r="LW58" s="59">
        <v>0</v>
      </c>
      <c r="LX58" s="57">
        <f>+LX51+LX52+LX53+LX55+LX56+LX57</f>
        <v>1886</v>
      </c>
      <c r="LY58" s="60">
        <f>+LY51+LY52+LY53+LY55+LY56+LY57</f>
        <v>1932</v>
      </c>
      <c r="LZ58" s="59">
        <f t="shared" si="229"/>
        <v>1.024390243902439</v>
      </c>
      <c r="MA58" s="57">
        <f>+MA51+MA52+MA53+MA55+MA56+MA57</f>
        <v>0</v>
      </c>
      <c r="MB58" s="60">
        <f>+MB51+MB52+MB53+MB55+MB56+MB57</f>
        <v>0</v>
      </c>
      <c r="MC58" s="59">
        <v>0</v>
      </c>
      <c r="MD58" s="57">
        <f>+MD51+MD52+MD53+MD55+MD56+MD57</f>
        <v>0</v>
      </c>
      <c r="ME58" s="60">
        <f>+ME51+ME52+ME53+ME55+ME56+ME57</f>
        <v>0</v>
      </c>
      <c r="MF58" s="59">
        <v>0</v>
      </c>
      <c r="MG58" s="57">
        <f>+MG51+MG52+MG53+MG55+MG56+MG57</f>
        <v>0</v>
      </c>
      <c r="MH58" s="60">
        <f>+MH51+MH52+MH53+MH55+MH56+MH57</f>
        <v>0</v>
      </c>
      <c r="MI58" s="59">
        <v>0</v>
      </c>
      <c r="MJ58" s="57">
        <f>+MJ51+MJ52+MJ53+MJ55+MJ56+MJ57</f>
        <v>0</v>
      </c>
      <c r="MK58" s="60">
        <f>+MK51+MK52+MK53+MK55+MK56+MK57</f>
        <v>0</v>
      </c>
      <c r="ML58" s="59">
        <v>0</v>
      </c>
      <c r="MM58" s="57">
        <f>+MM51+MM52+MM53+MM55+MM56+MM57</f>
        <v>0</v>
      </c>
      <c r="MN58" s="60">
        <f>+MN51+MN52+MN53+MN55+MN56+MN57</f>
        <v>0</v>
      </c>
      <c r="MO58" s="59">
        <v>0</v>
      </c>
      <c r="MP58" s="57">
        <f>+MP51+MP52+MP53+MP55+MP56+MP57</f>
        <v>0</v>
      </c>
      <c r="MQ58" s="60">
        <f>+MQ51+MQ52+MQ53+MQ55+MQ56+MQ57</f>
        <v>0</v>
      </c>
      <c r="MR58" s="59">
        <v>0</v>
      </c>
      <c r="MS58" s="57">
        <f>+MS51+MS52+MS53+MS55+MS56+MS57</f>
        <v>0</v>
      </c>
      <c r="MT58" s="60">
        <f>+MT51+MT52+MT53+MT55+MT56+MT57</f>
        <v>0</v>
      </c>
      <c r="MU58" s="59">
        <v>0</v>
      </c>
      <c r="MV58" s="57">
        <f>+MV51+MV52+MV53+MV55+MV56+MV57</f>
        <v>0</v>
      </c>
      <c r="MW58" s="60">
        <f>+MW51+MW52+MW53+MW55+MW56+MW57</f>
        <v>0</v>
      </c>
      <c r="MX58" s="59">
        <v>0</v>
      </c>
      <c r="MY58" s="57">
        <f>+MY51+MY52+MY53+MY55+MY56+MY57</f>
        <v>0</v>
      </c>
      <c r="MZ58" s="60">
        <f>+MZ51+MZ52+MZ53+MZ55+MZ56+MZ57</f>
        <v>0</v>
      </c>
      <c r="NA58" s="59">
        <v>0</v>
      </c>
      <c r="NB58" s="57">
        <f>+NB51+NB52+NB53+NB55+NB56+NB57</f>
        <v>0</v>
      </c>
      <c r="NC58" s="60">
        <f>+NC51+NC52+NC53+NC55+NC56+NC57</f>
        <v>0</v>
      </c>
      <c r="ND58" s="59">
        <v>0</v>
      </c>
      <c r="NE58" s="57">
        <f>+NE51+NE52+NE53+NE55+NE56+NE57</f>
        <v>0</v>
      </c>
      <c r="NF58" s="60">
        <f>+NF51+NF52+NF53+NF55+NF56+NF57</f>
        <v>0</v>
      </c>
      <c r="NG58" s="59">
        <v>0</v>
      </c>
      <c r="NH58" s="57">
        <f>+NH51+NH52+NH53+NH55+NH56+NH57</f>
        <v>0</v>
      </c>
      <c r="NI58" s="60">
        <f>+NI51+NI52+NI53+NI55+NI56+NI57</f>
        <v>0</v>
      </c>
      <c r="NJ58" s="59">
        <v>0</v>
      </c>
      <c r="NK58" s="57">
        <f>+NK51+NK52+NK53+NK55+NK56+NK57</f>
        <v>0</v>
      </c>
      <c r="NL58" s="60">
        <f>+NL51+NL52+NL53+NL55+NL56+NL57</f>
        <v>0</v>
      </c>
      <c r="NM58" s="59">
        <v>0</v>
      </c>
      <c r="NN58" s="57">
        <f>+NN51+NN52+NN53+NN55+NN56+NN57</f>
        <v>0</v>
      </c>
      <c r="NO58" s="60">
        <f>+NO51+NO52+NO53+NO55+NO56+NO57</f>
        <v>0</v>
      </c>
      <c r="NP58" s="59">
        <v>0</v>
      </c>
      <c r="NQ58" s="57">
        <f>+NQ51+NQ52+NQ53+NQ55+NQ56+NQ57</f>
        <v>0</v>
      </c>
      <c r="NR58" s="60">
        <f>+NR51+NR52+NR53+NR55+NR56+NR57</f>
        <v>0</v>
      </c>
      <c r="NS58" s="59">
        <v>0</v>
      </c>
      <c r="NT58" s="57">
        <f>+NT51+NT52+NT53+NT55+NT56+NT57</f>
        <v>0</v>
      </c>
      <c r="NU58" s="60">
        <f>+NU51+NU52+NU53+NU55+NU56+NU57</f>
        <v>0</v>
      </c>
      <c r="NV58" s="59">
        <v>0</v>
      </c>
      <c r="NW58" s="57">
        <f>+NW51+NW52+NW53+NW55+NW56+NW57</f>
        <v>0</v>
      </c>
      <c r="NX58" s="60">
        <f>+NX51+NX52+NX53+NX55+NX56+NX57</f>
        <v>0</v>
      </c>
      <c r="NY58" s="59">
        <v>0</v>
      </c>
      <c r="NZ58" s="57">
        <f>+NZ51+NZ52+NZ53+NZ55+NZ56+NZ57</f>
        <v>1630756</v>
      </c>
      <c r="OA58" s="60">
        <f>+OA51+OA52+OA53+OA55+OA56+OA57</f>
        <v>1595053</v>
      </c>
      <c r="OB58" s="59">
        <f t="shared" si="222"/>
        <v>0.97810647331667033</v>
      </c>
      <c r="OC58" s="57">
        <f>+OC51+OC52+OC53+OC55+OC56+OC57</f>
        <v>0</v>
      </c>
      <c r="OD58" s="60">
        <f>+OD51+OD52+OD53+OD55+OD56+OD57</f>
        <v>17485</v>
      </c>
      <c r="OE58" s="59">
        <v>0</v>
      </c>
      <c r="OF58" s="57">
        <f>+OF51+OF52+OF53+OF55+OF56+OF57</f>
        <v>0</v>
      </c>
      <c r="OG58" s="60">
        <f>+OG51+OG52+OG53+OG55+OG56+OG57</f>
        <v>0</v>
      </c>
      <c r="OH58" s="59">
        <v>0</v>
      </c>
      <c r="OI58" s="57">
        <f>+OI51+OI52+OI53+OI55+OI56+OI57</f>
        <v>0</v>
      </c>
      <c r="OJ58" s="60">
        <f>+OJ51+OJ52+OJ53+OJ55+OJ56+OJ57</f>
        <v>0</v>
      </c>
      <c r="OK58" s="59">
        <v>0</v>
      </c>
      <c r="OL58" s="57">
        <f>+OL51+OL52+OL53+OL55+OL56+OL57</f>
        <v>0</v>
      </c>
      <c r="OM58" s="60">
        <f>+OM51+OM52+OM53+OM55+OM56+OM57</f>
        <v>0</v>
      </c>
      <c r="ON58" s="59">
        <v>0</v>
      </c>
      <c r="OO58" s="57">
        <f>+OO51+OO52+OO53+OO55+OO56+OO57</f>
        <v>0</v>
      </c>
      <c r="OP58" s="60">
        <f>+OP51+OP52+OP53+OP55+OP56+OP57</f>
        <v>0</v>
      </c>
      <c r="OQ58" s="59">
        <v>0</v>
      </c>
      <c r="OR58" s="57">
        <f>+OR51+OR52+OR53+OR55+OR56+OR57</f>
        <v>0</v>
      </c>
      <c r="OS58" s="60">
        <f>+OS51+OS52+OS53+OS55+OS56+OS57</f>
        <v>0</v>
      </c>
      <c r="OT58" s="59">
        <v>0</v>
      </c>
      <c r="OU58" s="57">
        <f>+OU51+OU52+OU53+OU55+OU56+OU57</f>
        <v>0</v>
      </c>
      <c r="OV58" s="60">
        <f>+OV51+OV52+OV53+OV55+OV56+OV57</f>
        <v>0</v>
      </c>
      <c r="OW58" s="59">
        <v>0</v>
      </c>
      <c r="OX58" s="57">
        <f>+OX51+OX52+OX53+OX55+OX56+OX57</f>
        <v>1630756</v>
      </c>
      <c r="OY58" s="60">
        <f>+OY51+OY52+OY53+OY55+OY56+OY57</f>
        <v>1612538</v>
      </c>
      <c r="OZ58" s="59">
        <f t="shared" si="213"/>
        <v>0.98882849426891573</v>
      </c>
      <c r="PA58" s="57">
        <f>+PA51+PA52+PA53+PA55+PA56+PA57</f>
        <v>491926</v>
      </c>
      <c r="PB58" s="60">
        <f>+PB51+PB52+PB53+PB55+PB56+PB57</f>
        <v>199115</v>
      </c>
      <c r="PC58" s="59">
        <f t="shared" si="230"/>
        <v>0.40476616401653909</v>
      </c>
      <c r="PD58" s="57">
        <f>+PD51+PD52+PD53+PD55+PD56+PD57</f>
        <v>44991</v>
      </c>
      <c r="PE58" s="60">
        <f>+PE51+PE52+PE53+PE55+PE56+PE57</f>
        <v>0</v>
      </c>
      <c r="PF58" s="59">
        <f t="shared" si="238"/>
        <v>0</v>
      </c>
      <c r="PG58" s="57">
        <f>+PG51+PG52+PG53+PG55+PG56+PG57</f>
        <v>9130</v>
      </c>
      <c r="PH58" s="60">
        <f>+PH51+PH52+PH53+PH55+PH56+PH57</f>
        <v>2020</v>
      </c>
      <c r="PI58" s="59">
        <f t="shared" si="231"/>
        <v>0.2212486308871851</v>
      </c>
      <c r="PJ58" s="57">
        <f>+PJ51+PJ52+PJ53+PJ55+PJ56+PJ57</f>
        <v>0</v>
      </c>
      <c r="PK58" s="60">
        <f>+PK51+PK52+PK53+PK55+PK56+PK57</f>
        <v>10790</v>
      </c>
      <c r="PL58" s="59">
        <v>0</v>
      </c>
      <c r="PM58" s="57">
        <f>+PM51+PM52+PM53+PM55+PM56+PM57</f>
        <v>0</v>
      </c>
      <c r="PN58" s="60">
        <f>+PN51+PN52+PN53+PN55+PN56+PN57</f>
        <v>16528</v>
      </c>
      <c r="PO58" s="59">
        <v>0</v>
      </c>
      <c r="PP58" s="57">
        <f>+PP51+PP52+PP53+PP55+PP56+PP57</f>
        <v>0</v>
      </c>
      <c r="PQ58" s="60">
        <f>+PQ51+PQ52+PQ53+PQ55+PQ56+PQ57</f>
        <v>25000</v>
      </c>
      <c r="PR58" s="59">
        <v>0</v>
      </c>
      <c r="PS58" s="57">
        <f>+PS51+PS52+PS53+PS55+PS56+PS57</f>
        <v>0</v>
      </c>
      <c r="PT58" s="60">
        <f>+PT51+PT52+PT53+PT55+PT56+PT57</f>
        <v>150000</v>
      </c>
      <c r="PU58" s="59">
        <v>0</v>
      </c>
      <c r="PV58" s="57">
        <f t="shared" si="64"/>
        <v>546047</v>
      </c>
      <c r="PW58" s="60">
        <f>+PW51+PW52+PW53+PW55+PW56+PW57</f>
        <v>403453</v>
      </c>
      <c r="PX58" s="59">
        <f t="shared" si="233"/>
        <v>0.73886130681058593</v>
      </c>
      <c r="PY58" s="57">
        <f>+PY51+PY52+PY53+PY55+PY56+PY57</f>
        <v>0</v>
      </c>
      <c r="PZ58" s="60">
        <f>+PZ51+PZ52+PZ53+PZ55+PZ56+PZ57</f>
        <v>0</v>
      </c>
      <c r="QA58" s="59">
        <v>0</v>
      </c>
      <c r="QB58" s="57">
        <f>+QB51+QB52+QB53+QB55+QB56+QB57</f>
        <v>0</v>
      </c>
      <c r="QC58" s="60">
        <f>+QC51+QC52+QC53+QC55+QC56+QC57</f>
        <v>0</v>
      </c>
      <c r="QD58" s="59">
        <v>0</v>
      </c>
      <c r="QE58" s="57">
        <f>+QE51+QE52+QE53+QE55+QE56+QE57</f>
        <v>0</v>
      </c>
      <c r="QF58" s="60">
        <f>+QF51+QF52+QF53+QF55+QF56+QF57</f>
        <v>434</v>
      </c>
      <c r="QG58" s="59">
        <v>0</v>
      </c>
      <c r="QH58" s="57">
        <f>+QH51+QH52+QH53+QH55+QH56+QH57</f>
        <v>0</v>
      </c>
      <c r="QI58" s="60">
        <f>+QI51+QI52+QI53+QI55+QI56+QI57</f>
        <v>514</v>
      </c>
      <c r="QJ58" s="59">
        <v>0</v>
      </c>
      <c r="QK58" s="57">
        <f>+QK51+QK52+QK53+QK55+QK56+QK57</f>
        <v>0</v>
      </c>
      <c r="QL58" s="60">
        <f>+QL51+QL52+QL53+QL55+QL56+QL57</f>
        <v>0</v>
      </c>
      <c r="QM58" s="59">
        <v>0</v>
      </c>
      <c r="QN58" s="57">
        <f>+QN51+QN52+QN53+QN55+QN56+QN57</f>
        <v>0</v>
      </c>
      <c r="QO58" s="60">
        <f>+QO51+QO52+QO53+QO55+QO56+QO57</f>
        <v>450</v>
      </c>
      <c r="QP58" s="59">
        <v>0</v>
      </c>
      <c r="QQ58" s="57">
        <f>+QQ51+QQ52+QQ53+QQ55+QQ56+QQ57</f>
        <v>0</v>
      </c>
      <c r="QR58" s="60">
        <f>+QR51+QR52+QR53+QR55+QR56+QR57</f>
        <v>0</v>
      </c>
      <c r="QS58" s="59">
        <v>0</v>
      </c>
      <c r="QT58" s="57">
        <f>+QT51+QT52+QT53+QT55+QT56+QT57</f>
        <v>0</v>
      </c>
      <c r="QU58" s="60">
        <f>+QU51+QU52+QU53+QU55+QU56+QU57</f>
        <v>0</v>
      </c>
      <c r="QV58" s="59">
        <v>0</v>
      </c>
      <c r="QW58" s="57">
        <f t="shared" si="101"/>
        <v>0</v>
      </c>
      <c r="QX58" s="60">
        <f>+QX51+QX52+QX53+QX55+QX56+QX57</f>
        <v>1398</v>
      </c>
      <c r="QY58" s="59">
        <v>0</v>
      </c>
      <c r="QZ58" s="57">
        <f t="shared" si="66"/>
        <v>613812</v>
      </c>
      <c r="RA58" s="60">
        <f>+RA51+RA52+RA53+RA55+RA56+RA57</f>
        <v>404851</v>
      </c>
      <c r="RB58" s="59">
        <f t="shared" si="236"/>
        <v>0.65956840205144251</v>
      </c>
      <c r="RC58" s="57"/>
      <c r="RD58" s="60"/>
      <c r="RE58" s="59"/>
      <c r="RF58" s="57">
        <f>+RF51+RF52+RF53+RF55+RF56+RF57</f>
        <v>0</v>
      </c>
      <c r="RG58" s="60">
        <f>+RG51+RG52+RG53+RG55+RG56+RG57</f>
        <v>0</v>
      </c>
      <c r="RH58" s="59">
        <v>0</v>
      </c>
      <c r="RI58" s="57">
        <f>+RI51+RI52+RI53+RI55+RI56+RI57</f>
        <v>0</v>
      </c>
      <c r="RJ58" s="60">
        <f>+RJ51+RJ52+RJ53+RJ55+RJ56+RJ57</f>
        <v>0</v>
      </c>
      <c r="RK58" s="59">
        <v>0</v>
      </c>
      <c r="RL58" s="57">
        <f>+RL51+RL52+RL53+RL55+RL56+RL57</f>
        <v>67765</v>
      </c>
      <c r="RM58" s="60">
        <f>+RM51+RM52+RM53+RM55+RM56+RM57</f>
        <v>0</v>
      </c>
      <c r="RN58" s="59">
        <f t="shared" si="237"/>
        <v>0</v>
      </c>
      <c r="RO58" s="63">
        <f>+RF58+RI58+RL58+RC58</f>
        <v>67765</v>
      </c>
      <c r="RP58" s="60">
        <f>+RG58+RJ58+RM58</f>
        <v>0</v>
      </c>
      <c r="RQ58" s="59">
        <f t="shared" si="215"/>
        <v>0</v>
      </c>
      <c r="RR58" s="57">
        <f t="shared" si="68"/>
        <v>2246454</v>
      </c>
      <c r="RS58" s="60">
        <f t="shared" ref="RS58:RS67" si="239">+HF58+LY58+NR58+OY58+RA58+RG58</f>
        <v>2019321</v>
      </c>
      <c r="RT58" s="59">
        <f t="shared" si="216"/>
        <v>0.8988926548240026</v>
      </c>
      <c r="RU58" s="57">
        <f>+RU51+RU52+RU53+RU55+RU56+RU57</f>
        <v>-3265793</v>
      </c>
      <c r="RV58" s="60">
        <f>+RV51+RV52+RV53+RV55+RV56+RV57</f>
        <v>-4975161</v>
      </c>
      <c r="RW58" s="59">
        <v>0</v>
      </c>
      <c r="RX58" s="57">
        <f t="shared" ref="RX58:RY60" si="240">RR58+RU58</f>
        <v>-1019339</v>
      </c>
      <c r="RY58" s="60">
        <f t="shared" si="240"/>
        <v>-2955840</v>
      </c>
      <c r="RZ58" s="59">
        <f t="shared" si="217"/>
        <v>2.8997615121171663</v>
      </c>
      <c r="SA58" s="57">
        <f t="shared" ref="SA58:SB65" si="241">BW58+RX58+CL58</f>
        <v>2397072</v>
      </c>
      <c r="SB58" s="60">
        <f t="shared" si="241"/>
        <v>2175058</v>
      </c>
      <c r="SC58" s="59">
        <f t="shared" si="69"/>
        <v>0.90738117169613597</v>
      </c>
    </row>
    <row r="59" spans="1:498" ht="16.5" thickBot="1">
      <c r="A59" s="100">
        <v>47</v>
      </c>
      <c r="B59" s="179" t="s">
        <v>54</v>
      </c>
      <c r="C59" s="103">
        <v>0</v>
      </c>
      <c r="D59" s="101">
        <v>0</v>
      </c>
      <c r="E59" s="196"/>
      <c r="F59" s="103">
        <v>0</v>
      </c>
      <c r="G59" s="101">
        <v>0</v>
      </c>
      <c r="H59" s="102"/>
      <c r="I59" s="103">
        <f t="shared" si="70"/>
        <v>0</v>
      </c>
      <c r="J59" s="101">
        <f t="shared" si="0"/>
        <v>0</v>
      </c>
      <c r="K59" s="104"/>
      <c r="L59" s="103"/>
      <c r="M59" s="101"/>
      <c r="N59" s="105"/>
      <c r="O59" s="103"/>
      <c r="P59" s="101"/>
      <c r="Q59" s="105"/>
      <c r="R59" s="103"/>
      <c r="S59" s="101"/>
      <c r="T59" s="105"/>
      <c r="U59" s="103"/>
      <c r="V59" s="101"/>
      <c r="W59" s="105"/>
      <c r="X59" s="103"/>
      <c r="Y59" s="101"/>
      <c r="Z59" s="105"/>
      <c r="AA59" s="103"/>
      <c r="AB59" s="101"/>
      <c r="AC59" s="105"/>
      <c r="AD59" s="103"/>
      <c r="AE59" s="101"/>
      <c r="AF59" s="105"/>
      <c r="AG59" s="103"/>
      <c r="AH59" s="101"/>
      <c r="AI59" s="105"/>
      <c r="AJ59" s="103"/>
      <c r="AK59" s="101"/>
      <c r="AL59" s="105"/>
      <c r="AM59" s="103"/>
      <c r="AN59" s="101"/>
      <c r="AO59" s="105"/>
      <c r="AP59" s="103"/>
      <c r="AQ59" s="101"/>
      <c r="AR59" s="105"/>
      <c r="AS59" s="103"/>
      <c r="AT59" s="101"/>
      <c r="AU59" s="105"/>
      <c r="AV59" s="103"/>
      <c r="AW59" s="101"/>
      <c r="AX59" s="105"/>
      <c r="AY59" s="103"/>
      <c r="AZ59" s="101"/>
      <c r="BA59" s="105"/>
      <c r="BB59" s="103"/>
      <c r="BC59" s="101"/>
      <c r="BD59" s="105"/>
      <c r="BE59" s="103"/>
      <c r="BF59" s="101"/>
      <c r="BG59" s="105"/>
      <c r="BH59" s="103"/>
      <c r="BI59" s="101"/>
      <c r="BJ59" s="105"/>
      <c r="BK59" s="103"/>
      <c r="BL59" s="101"/>
      <c r="BM59" s="105"/>
      <c r="BN59" s="103"/>
      <c r="BO59" s="101"/>
      <c r="BP59" s="105"/>
      <c r="BQ59" s="103"/>
      <c r="BR59" s="101"/>
      <c r="BS59" s="105"/>
      <c r="BT59" s="103"/>
      <c r="BU59" s="101"/>
      <c r="BV59" s="104"/>
      <c r="BW59" s="106"/>
      <c r="BX59" s="107"/>
      <c r="BY59" s="104"/>
      <c r="BZ59" s="103"/>
      <c r="CA59" s="101"/>
      <c r="CB59" s="104"/>
      <c r="CC59" s="103"/>
      <c r="CD59" s="101"/>
      <c r="CE59" s="104"/>
      <c r="CF59" s="103"/>
      <c r="CG59" s="101"/>
      <c r="CH59" s="104"/>
      <c r="CI59" s="103"/>
      <c r="CJ59" s="101"/>
      <c r="CK59" s="104"/>
      <c r="CL59" s="106"/>
      <c r="CM59" s="107"/>
      <c r="CN59" s="104"/>
      <c r="CO59" s="103"/>
      <c r="CP59" s="101"/>
      <c r="CQ59" s="104"/>
      <c r="CR59" s="103"/>
      <c r="CS59" s="101"/>
      <c r="CT59" s="104"/>
      <c r="CU59" s="103"/>
      <c r="CV59" s="101"/>
      <c r="CW59" s="104"/>
      <c r="CX59" s="103"/>
      <c r="CY59" s="101"/>
      <c r="CZ59" s="104"/>
      <c r="DA59" s="103"/>
      <c r="DB59" s="101"/>
      <c r="DC59" s="104"/>
      <c r="DD59" s="103"/>
      <c r="DE59" s="101"/>
      <c r="DF59" s="104"/>
      <c r="DG59" s="103"/>
      <c r="DH59" s="101"/>
      <c r="DI59" s="104"/>
      <c r="DJ59" s="106"/>
      <c r="DK59" s="101"/>
      <c r="DL59" s="104"/>
      <c r="DM59" s="103"/>
      <c r="DN59" s="101"/>
      <c r="DO59" s="104"/>
      <c r="DP59" s="103"/>
      <c r="DQ59" s="101"/>
      <c r="DR59" s="104"/>
      <c r="DS59" s="103"/>
      <c r="DT59" s="101"/>
      <c r="DU59" s="104"/>
      <c r="DV59" s="103"/>
      <c r="DW59" s="101"/>
      <c r="DX59" s="104"/>
      <c r="DY59" s="103"/>
      <c r="DZ59" s="101"/>
      <c r="EA59" s="104"/>
      <c r="EB59" s="103"/>
      <c r="EC59" s="101"/>
      <c r="ED59" s="104"/>
      <c r="EE59" s="103"/>
      <c r="EF59" s="101"/>
      <c r="EG59" s="104"/>
      <c r="EH59" s="103"/>
      <c r="EI59" s="101"/>
      <c r="EJ59" s="104"/>
      <c r="EK59" s="106"/>
      <c r="EL59" s="107"/>
      <c r="EM59" s="104"/>
      <c r="EN59" s="103"/>
      <c r="EO59" s="101"/>
      <c r="EP59" s="104"/>
      <c r="EQ59" s="103"/>
      <c r="ER59" s="101"/>
      <c r="ES59" s="104"/>
      <c r="ET59" s="103"/>
      <c r="EU59" s="101"/>
      <c r="EV59" s="104"/>
      <c r="EW59" s="103"/>
      <c r="EX59" s="101"/>
      <c r="EY59" s="104"/>
      <c r="EZ59" s="103"/>
      <c r="FA59" s="101"/>
      <c r="FB59" s="104"/>
      <c r="FC59" s="103"/>
      <c r="FD59" s="101"/>
      <c r="FE59" s="104"/>
      <c r="FF59" s="103"/>
      <c r="FG59" s="101"/>
      <c r="FH59" s="104"/>
      <c r="FI59" s="106"/>
      <c r="FJ59" s="107"/>
      <c r="FK59" s="104"/>
      <c r="FL59" s="103"/>
      <c r="FM59" s="101"/>
      <c r="FN59" s="104"/>
      <c r="FO59" s="103"/>
      <c r="FP59" s="101"/>
      <c r="FQ59" s="104"/>
      <c r="FR59" s="103"/>
      <c r="FS59" s="101"/>
      <c r="FT59" s="104"/>
      <c r="FU59" s="103"/>
      <c r="FV59" s="101"/>
      <c r="FW59" s="104"/>
      <c r="FX59" s="103"/>
      <c r="FY59" s="101"/>
      <c r="FZ59" s="104"/>
      <c r="GA59" s="103"/>
      <c r="GB59" s="101"/>
      <c r="GC59" s="104"/>
      <c r="GD59" s="106"/>
      <c r="GE59" s="107"/>
      <c r="GF59" s="104"/>
      <c r="GG59" s="103"/>
      <c r="GH59" s="101"/>
      <c r="GI59" s="104"/>
      <c r="GJ59" s="103"/>
      <c r="GK59" s="101"/>
      <c r="GL59" s="104"/>
      <c r="GM59" s="103"/>
      <c r="GN59" s="101"/>
      <c r="GO59" s="104"/>
      <c r="GP59" s="103"/>
      <c r="GQ59" s="101"/>
      <c r="GR59" s="104"/>
      <c r="GS59" s="106"/>
      <c r="GT59" s="107"/>
      <c r="GU59" s="104"/>
      <c r="GV59" s="103"/>
      <c r="GW59" s="101"/>
      <c r="GX59" s="104"/>
      <c r="GY59" s="103"/>
      <c r="GZ59" s="101"/>
      <c r="HA59" s="104"/>
      <c r="HB59" s="106"/>
      <c r="HC59" s="107"/>
      <c r="HD59" s="104"/>
      <c r="HE59" s="106"/>
      <c r="HF59" s="101"/>
      <c r="HG59" s="104"/>
      <c r="HH59" s="103"/>
      <c r="HI59" s="101"/>
      <c r="HJ59" s="104"/>
      <c r="HK59" s="103"/>
      <c r="HL59" s="101"/>
      <c r="HM59" s="104"/>
      <c r="HN59" s="103"/>
      <c r="HO59" s="101"/>
      <c r="HP59" s="104"/>
      <c r="HQ59" s="103"/>
      <c r="HR59" s="101"/>
      <c r="HS59" s="104"/>
      <c r="HT59" s="106"/>
      <c r="HU59" s="107"/>
      <c r="HV59" s="104"/>
      <c r="HW59" s="103"/>
      <c r="HX59" s="101"/>
      <c r="HY59" s="104"/>
      <c r="HZ59" s="103"/>
      <c r="IA59" s="101"/>
      <c r="IB59" s="104"/>
      <c r="IC59" s="106"/>
      <c r="ID59" s="107"/>
      <c r="IE59" s="104"/>
      <c r="IF59" s="103"/>
      <c r="IG59" s="101"/>
      <c r="IH59" s="104"/>
      <c r="II59" s="103"/>
      <c r="IJ59" s="101"/>
      <c r="IK59" s="104"/>
      <c r="IL59" s="103"/>
      <c r="IM59" s="101"/>
      <c r="IN59" s="104"/>
      <c r="IO59" s="103"/>
      <c r="IP59" s="101"/>
      <c r="IQ59" s="104"/>
      <c r="IR59" s="106"/>
      <c r="IS59" s="107"/>
      <c r="IT59" s="104"/>
      <c r="IU59" s="103"/>
      <c r="IV59" s="101"/>
      <c r="IW59" s="104"/>
      <c r="IX59" s="103"/>
      <c r="IY59" s="101"/>
      <c r="IZ59" s="104"/>
      <c r="JA59" s="103"/>
      <c r="JB59" s="101"/>
      <c r="JC59" s="104"/>
      <c r="JD59" s="106"/>
      <c r="JE59" s="107"/>
      <c r="JF59" s="104"/>
      <c r="JG59" s="103"/>
      <c r="JH59" s="101"/>
      <c r="JI59" s="104"/>
      <c r="JJ59" s="103"/>
      <c r="JK59" s="101"/>
      <c r="JL59" s="104"/>
      <c r="JM59" s="103"/>
      <c r="JN59" s="101"/>
      <c r="JO59" s="104"/>
      <c r="JP59" s="103"/>
      <c r="JQ59" s="101"/>
      <c r="JR59" s="104"/>
      <c r="JS59" s="106"/>
      <c r="JT59" s="107"/>
      <c r="JU59" s="104"/>
      <c r="JV59" s="103"/>
      <c r="JW59" s="101"/>
      <c r="JX59" s="104"/>
      <c r="JY59" s="103"/>
      <c r="JZ59" s="101"/>
      <c r="KA59" s="104"/>
      <c r="KB59" s="103"/>
      <c r="KC59" s="101"/>
      <c r="KD59" s="104"/>
      <c r="KE59" s="106"/>
      <c r="KF59" s="107"/>
      <c r="KG59" s="104"/>
      <c r="KH59" s="103"/>
      <c r="KI59" s="101"/>
      <c r="KJ59" s="104"/>
      <c r="KK59" s="103"/>
      <c r="KL59" s="101"/>
      <c r="KM59" s="104"/>
      <c r="KN59" s="103"/>
      <c r="KO59" s="101"/>
      <c r="KP59" s="104"/>
      <c r="KQ59" s="103"/>
      <c r="KR59" s="101"/>
      <c r="KS59" s="104"/>
      <c r="KT59" s="103"/>
      <c r="KU59" s="101"/>
      <c r="KV59" s="104"/>
      <c r="KW59" s="103"/>
      <c r="KX59" s="101"/>
      <c r="KY59" s="104"/>
      <c r="KZ59" s="103"/>
      <c r="LA59" s="101"/>
      <c r="LB59" s="104"/>
      <c r="LC59" s="103"/>
      <c r="LD59" s="101"/>
      <c r="LE59" s="104"/>
      <c r="LF59" s="103"/>
      <c r="LG59" s="101"/>
      <c r="LH59" s="104"/>
      <c r="LI59" s="106"/>
      <c r="LJ59" s="107"/>
      <c r="LK59" s="104"/>
      <c r="LL59" s="103"/>
      <c r="LM59" s="101"/>
      <c r="LN59" s="104"/>
      <c r="LO59" s="103"/>
      <c r="LP59" s="101"/>
      <c r="LQ59" s="104"/>
      <c r="LR59" s="106"/>
      <c r="LS59" s="107"/>
      <c r="LT59" s="104"/>
      <c r="LU59" s="103"/>
      <c r="LV59" s="101"/>
      <c r="LW59" s="104"/>
      <c r="LX59" s="106"/>
      <c r="LY59" s="107"/>
      <c r="LZ59" s="104"/>
      <c r="MA59" s="103"/>
      <c r="MB59" s="101"/>
      <c r="MC59" s="104"/>
      <c r="MD59" s="103"/>
      <c r="ME59" s="101"/>
      <c r="MF59" s="104"/>
      <c r="MG59" s="103"/>
      <c r="MH59" s="101"/>
      <c r="MI59" s="104"/>
      <c r="MJ59" s="103"/>
      <c r="MK59" s="101"/>
      <c r="ML59" s="104"/>
      <c r="MM59" s="103"/>
      <c r="MN59" s="101"/>
      <c r="MO59" s="104"/>
      <c r="MP59" s="103"/>
      <c r="MQ59" s="101"/>
      <c r="MR59" s="104"/>
      <c r="MS59" s="103"/>
      <c r="MT59" s="101"/>
      <c r="MU59" s="104"/>
      <c r="MV59" s="103"/>
      <c r="MW59" s="101"/>
      <c r="MX59" s="104"/>
      <c r="MY59" s="103"/>
      <c r="MZ59" s="101"/>
      <c r="NA59" s="104"/>
      <c r="NB59" s="103"/>
      <c r="NC59" s="101"/>
      <c r="ND59" s="104"/>
      <c r="NE59" s="103"/>
      <c r="NF59" s="101"/>
      <c r="NG59" s="104"/>
      <c r="NH59" s="103"/>
      <c r="NI59" s="101"/>
      <c r="NJ59" s="104"/>
      <c r="NK59" s="103"/>
      <c r="NL59" s="101"/>
      <c r="NM59" s="104"/>
      <c r="NN59" s="103"/>
      <c r="NO59" s="101"/>
      <c r="NP59" s="104"/>
      <c r="NQ59" s="103"/>
      <c r="NR59" s="101"/>
      <c r="NS59" s="104"/>
      <c r="NT59" s="103"/>
      <c r="NU59" s="101"/>
      <c r="NV59" s="104"/>
      <c r="NW59" s="103"/>
      <c r="NX59" s="101"/>
      <c r="NY59" s="104"/>
      <c r="NZ59" s="103"/>
      <c r="OA59" s="101"/>
      <c r="OB59" s="104"/>
      <c r="OC59" s="103"/>
      <c r="OD59" s="101"/>
      <c r="OE59" s="104"/>
      <c r="OF59" s="103"/>
      <c r="OG59" s="101"/>
      <c r="OH59" s="104"/>
      <c r="OI59" s="103"/>
      <c r="OJ59" s="101"/>
      <c r="OK59" s="104"/>
      <c r="OL59" s="103">
        <v>84875</v>
      </c>
      <c r="OM59" s="101">
        <v>56113</v>
      </c>
      <c r="ON59" s="104">
        <f t="shared" ref="ON59:ON65" si="242">SUM(OM59/OL59)</f>
        <v>0.66112518409425625</v>
      </c>
      <c r="OO59" s="103"/>
      <c r="OP59" s="101"/>
      <c r="OQ59" s="104"/>
      <c r="OR59" s="103"/>
      <c r="OS59" s="101"/>
      <c r="OT59" s="104"/>
      <c r="OU59" s="103"/>
      <c r="OV59" s="101"/>
      <c r="OW59" s="104"/>
      <c r="OX59" s="106">
        <f t="shared" ref="OX59" si="243">+NT59+NW59+NZ59+OC59+OF59+OI59+OL59+OO59+OR59+OU59</f>
        <v>84875</v>
      </c>
      <c r="OY59" s="107">
        <f t="shared" ref="OY59" si="244">+NU59+NX59+OA59+OD59+OG59+OJ59+OM59+OP59+OS59+OV59</f>
        <v>56113</v>
      </c>
      <c r="OZ59" s="104">
        <f t="shared" si="213"/>
        <v>0.66112518409425625</v>
      </c>
      <c r="PA59" s="103"/>
      <c r="PB59" s="101"/>
      <c r="PC59" s="104"/>
      <c r="PD59" s="103"/>
      <c r="PE59" s="101"/>
      <c r="PF59" s="104"/>
      <c r="PG59" s="103"/>
      <c r="PH59" s="101"/>
      <c r="PI59" s="104"/>
      <c r="PJ59" s="103"/>
      <c r="PK59" s="101"/>
      <c r="PL59" s="104"/>
      <c r="PM59" s="103"/>
      <c r="PN59" s="101"/>
      <c r="PO59" s="104"/>
      <c r="PP59" s="103"/>
      <c r="PQ59" s="101"/>
      <c r="PR59" s="104"/>
      <c r="PS59" s="103"/>
      <c r="PT59" s="101"/>
      <c r="PU59" s="104"/>
      <c r="PV59" s="103"/>
      <c r="PW59" s="101"/>
      <c r="PX59" s="104"/>
      <c r="PY59" s="103"/>
      <c r="PZ59" s="101"/>
      <c r="QA59" s="104"/>
      <c r="QB59" s="103"/>
      <c r="QC59" s="101"/>
      <c r="QD59" s="104"/>
      <c r="QE59" s="103"/>
      <c r="QF59" s="101"/>
      <c r="QG59" s="104"/>
      <c r="QH59" s="103"/>
      <c r="QI59" s="101"/>
      <c r="QJ59" s="104"/>
      <c r="QK59" s="103"/>
      <c r="QL59" s="101"/>
      <c r="QM59" s="104"/>
      <c r="QN59" s="103"/>
      <c r="QO59" s="101"/>
      <c r="QP59" s="104"/>
      <c r="QQ59" s="103"/>
      <c r="QR59" s="101"/>
      <c r="QS59" s="104"/>
      <c r="QT59" s="103"/>
      <c r="QU59" s="101"/>
      <c r="QV59" s="104"/>
      <c r="QW59" s="103"/>
      <c r="QX59" s="101"/>
      <c r="QY59" s="104"/>
      <c r="QZ59" s="106"/>
      <c r="RA59" s="107"/>
      <c r="RB59" s="104"/>
      <c r="RC59" s="103"/>
      <c r="RD59" s="101"/>
      <c r="RE59" s="104"/>
      <c r="RF59" s="103"/>
      <c r="RG59" s="101"/>
      <c r="RH59" s="104"/>
      <c r="RI59" s="103"/>
      <c r="RJ59" s="101"/>
      <c r="RK59" s="104"/>
      <c r="RL59" s="103"/>
      <c r="RM59" s="101"/>
      <c r="RN59" s="104"/>
      <c r="RO59" s="106"/>
      <c r="RP59" s="101"/>
      <c r="RQ59" s="104"/>
      <c r="RR59" s="103">
        <f t="shared" si="68"/>
        <v>84875</v>
      </c>
      <c r="RS59" s="101">
        <f t="shared" si="239"/>
        <v>56113</v>
      </c>
      <c r="RT59" s="104">
        <f t="shared" si="216"/>
        <v>0.66112518409425625</v>
      </c>
      <c r="RU59" s="103"/>
      <c r="RV59" s="101"/>
      <c r="RW59" s="104"/>
      <c r="RX59" s="103">
        <f t="shared" si="240"/>
        <v>84875</v>
      </c>
      <c r="RY59" s="101">
        <f t="shared" si="240"/>
        <v>56113</v>
      </c>
      <c r="RZ59" s="104">
        <f t="shared" si="217"/>
        <v>0.66112518409425625</v>
      </c>
      <c r="SA59" s="103">
        <f t="shared" si="241"/>
        <v>84875</v>
      </c>
      <c r="SB59" s="101">
        <f t="shared" si="241"/>
        <v>56113</v>
      </c>
      <c r="SC59" s="104">
        <f t="shared" si="69"/>
        <v>0.66112518409425625</v>
      </c>
    </row>
    <row r="60" spans="1:498" s="64" customFormat="1" ht="16.5" thickBot="1">
      <c r="A60" s="55">
        <v>48</v>
      </c>
      <c r="B60" s="171" t="s">
        <v>55</v>
      </c>
      <c r="C60" s="57">
        <v>964810</v>
      </c>
      <c r="D60" s="60">
        <v>904593</v>
      </c>
      <c r="E60" s="197">
        <v>0.93758667509665117</v>
      </c>
      <c r="F60" s="57">
        <v>231753</v>
      </c>
      <c r="G60" s="60">
        <v>230476</v>
      </c>
      <c r="H60" s="109">
        <v>0.99448982321695945</v>
      </c>
      <c r="I60" s="57">
        <f t="shared" si="70"/>
        <v>1196563</v>
      </c>
      <c r="J60" s="60">
        <f t="shared" si="0"/>
        <v>1135069</v>
      </c>
      <c r="K60" s="110">
        <f t="shared" si="41"/>
        <v>0.94860780418582225</v>
      </c>
      <c r="L60" s="57">
        <f>SUM(L44+L45+L46+L47+L48+L58+L59)</f>
        <v>452235</v>
      </c>
      <c r="M60" s="98">
        <f>SUM(M44+M45+M46+M47+M48+M58+M59)</f>
        <v>387392</v>
      </c>
      <c r="N60" s="111">
        <f>SUM(M60/L60)</f>
        <v>0.85661658208674696</v>
      </c>
      <c r="O60" s="57">
        <f>SUM(O44+O45+O46+O47+O48+O58+O59)</f>
        <v>273733</v>
      </c>
      <c r="P60" s="98">
        <f>SUM(P44+P45+P46+P47+P48+P58+P59)</f>
        <v>263001</v>
      </c>
      <c r="Q60" s="112">
        <f>SUM(P60/O60)</f>
        <v>0.96079391231601596</v>
      </c>
      <c r="R60" s="57">
        <f>SUM(R44+R45+R46+R47+R48+R58+R59)</f>
        <v>476540</v>
      </c>
      <c r="S60" s="98">
        <f>SUM(S44+S45+S46+S47+S48+S58+S59)</f>
        <v>455543</v>
      </c>
      <c r="T60" s="112">
        <f>SUM(S60/R60)</f>
        <v>0.9559386410374785</v>
      </c>
      <c r="U60" s="57">
        <f>L60+O60+R60</f>
        <v>1202508</v>
      </c>
      <c r="V60" s="98">
        <f>M60+P60+S60</f>
        <v>1105936</v>
      </c>
      <c r="W60" s="112">
        <f>SUM(V60/U60)</f>
        <v>0.91969117876970463</v>
      </c>
      <c r="X60" s="57">
        <f>SUM(X44+X45+X46+X47+X48+X58+X59)</f>
        <v>106075</v>
      </c>
      <c r="Y60" s="60">
        <f>SUM(Y44+Y45+Y46+Y47+Y48+Y58+Y59)</f>
        <v>110332</v>
      </c>
      <c r="Z60" s="111">
        <f>SUM(Y60/X60)</f>
        <v>1.0401319820881452</v>
      </c>
      <c r="AA60" s="57">
        <f>SUM(AA44+AA45+AA46+AA47+AA48+AA58+AA59)</f>
        <v>89659</v>
      </c>
      <c r="AB60" s="98">
        <f>SUM(AB44+AB45+AB46+AB47+AB48+AB58+AB59)</f>
        <v>96218</v>
      </c>
      <c r="AC60" s="112">
        <f>SUM(AB60/AA60)</f>
        <v>1.0731549537692815</v>
      </c>
      <c r="AD60" s="57">
        <f>SUM(AD44+AD45+AD46+AD47+AD48+AD58+AD59)</f>
        <v>49833</v>
      </c>
      <c r="AE60" s="98">
        <f>SUM(AE44+AE45+AE46+AE47+AE48+AE58+AE59)</f>
        <v>55769</v>
      </c>
      <c r="AF60" s="112">
        <f>SUM(AE60/AD60)</f>
        <v>1.1191178536311279</v>
      </c>
      <c r="AG60" s="57">
        <f>SUM(AG44+AG45+AG46+AG47+AG48+AG58+AG59)</f>
        <v>65326</v>
      </c>
      <c r="AH60" s="60">
        <f>SUM(AH44+AH45+AH46+AH47+AH48+AH58+AH59)</f>
        <v>68246</v>
      </c>
      <c r="AI60" s="111">
        <f>SUM(AH60/AG60)</f>
        <v>1.0446988947739031</v>
      </c>
      <c r="AJ60" s="57">
        <f>SUM(AJ44+AJ45+AJ46+AJ47+AJ48+AJ58+AJ59)</f>
        <v>101289</v>
      </c>
      <c r="AK60" s="98">
        <f>SUM(AK44+AK45+AK46+AK47+AK48+AK58+AK59)</f>
        <v>105550</v>
      </c>
      <c r="AL60" s="112">
        <f>SUM(AK60/AJ60)</f>
        <v>1.0420677467444639</v>
      </c>
      <c r="AM60" s="57">
        <f>SUM(AM44+AM45+AM46+AM47+AM48+AM58+AM59)</f>
        <v>62325</v>
      </c>
      <c r="AN60" s="98">
        <f>SUM(AN44+AN45+AN46+AN47+AN48+AN58+AN59)</f>
        <v>66740</v>
      </c>
      <c r="AO60" s="112">
        <f>SUM(AN60/AM60)</f>
        <v>1.0708383473726435</v>
      </c>
      <c r="AP60" s="57">
        <f>SUM(AP44+AP45+AP46+AP47+AP48+AP58+AP59)</f>
        <v>100663</v>
      </c>
      <c r="AQ60" s="98">
        <f>SUM(AQ44+AQ45+AQ46+AQ47+AQ48+AQ58+AQ59)</f>
        <v>104648</v>
      </c>
      <c r="AR60" s="112">
        <f>SUM(AQ60/AP60)</f>
        <v>1.0395875346453016</v>
      </c>
      <c r="AS60" s="57">
        <f>X60+AA60+AD60+AG60+AJ60+AM60+AP60</f>
        <v>575170</v>
      </c>
      <c r="AT60" s="98">
        <f>Y60+AB60+AE60+AH60+AK60+AN60+AQ60</f>
        <v>607503</v>
      </c>
      <c r="AU60" s="112">
        <f>SUM(AT60/AS60)</f>
        <v>1.0562146843541909</v>
      </c>
      <c r="AV60" s="57">
        <f>SUM(AV44+AV45+AV46+AV47+AV48+AV58+AV59)</f>
        <v>115580</v>
      </c>
      <c r="AW60" s="98">
        <f>SUM(AW44+AW45+AW46+AW47+AW48+AW58+AW59)</f>
        <v>117772</v>
      </c>
      <c r="AX60" s="112">
        <f>SUM(AW60/AV60)</f>
        <v>1.0189652188960028</v>
      </c>
      <c r="AY60" s="57">
        <f>SUM(AY44+AY45+AY46+AY47+AY48+AY58+AY59)</f>
        <v>58039</v>
      </c>
      <c r="AZ60" s="98">
        <f>SUM(AZ44+AZ45+AZ46+AZ47+AZ48+AZ58+AZ59)</f>
        <v>0</v>
      </c>
      <c r="BA60" s="112">
        <f>SUM(AZ60/AY60)</f>
        <v>0</v>
      </c>
      <c r="BB60" s="57">
        <f>SUM(BB44+BB45+BB46+BB47+BB48+BB58+BB59)</f>
        <v>105630</v>
      </c>
      <c r="BC60" s="98">
        <f>SUM(BC44+BC45+BC46+BC47+BC48+BC58+BC59)</f>
        <v>110013</v>
      </c>
      <c r="BD60" s="112">
        <f>SUM(BC60/BB60)</f>
        <v>1.0414938937801761</v>
      </c>
      <c r="BE60" s="57">
        <f>U60+AS60+AV60+AY60+BB60</f>
        <v>2056927</v>
      </c>
      <c r="BF60" s="60">
        <f>V60+AT60+AW60+AZ60+BC60</f>
        <v>1941224</v>
      </c>
      <c r="BG60" s="111">
        <f>SUM(BF60/BE60)</f>
        <v>0.94374958372368101</v>
      </c>
      <c r="BH60" s="57">
        <f>SUM(BH44+BH45+BH46+BH47+BH48+BH58+BH59)</f>
        <v>20418</v>
      </c>
      <c r="BI60" s="98">
        <f>SUM(BI44+BI45+BI46+BI47+BI48+BI58+BI59)</f>
        <v>20731</v>
      </c>
      <c r="BJ60" s="112">
        <f>SUM(BI60/BH60)</f>
        <v>1.0153296111274366</v>
      </c>
      <c r="BK60" s="57">
        <f>SUM(BK44+BK45+BK46+BK47+BK48+BK58+BK59)</f>
        <v>53426</v>
      </c>
      <c r="BL60" s="98">
        <f>SUM(BL44+BL45+BL46+BL47+BL48+BL58+BL59)</f>
        <v>51422</v>
      </c>
      <c r="BM60" s="112">
        <f>SUM(BL60/BK60)</f>
        <v>0.96249017332384978</v>
      </c>
      <c r="BN60" s="57">
        <f>BH60+BK60</f>
        <v>73844</v>
      </c>
      <c r="BO60" s="98">
        <f>BI60+BL60</f>
        <v>72153</v>
      </c>
      <c r="BP60" s="112">
        <f>SUM(BO60/BN60)</f>
        <v>0.97710037376090131</v>
      </c>
      <c r="BQ60" s="57">
        <f>BE60+BN60</f>
        <v>2130771</v>
      </c>
      <c r="BR60" s="98">
        <f>BF60+BO60</f>
        <v>2013377</v>
      </c>
      <c r="BS60" s="112">
        <f>SUM(BR60/BQ60)</f>
        <v>0.94490538870671692</v>
      </c>
      <c r="BT60" s="57">
        <f>SUM(BT44+BT45+BT46+BT47+BT48+BT58+BT59)</f>
        <v>479350</v>
      </c>
      <c r="BU60" s="60">
        <f>SUM(BU44+BU45+BU46+BU47+BU48+BU58+BU59)</f>
        <v>371166</v>
      </c>
      <c r="BV60" s="110">
        <f t="shared" si="194"/>
        <v>0.77431104620840718</v>
      </c>
      <c r="BW60" s="57">
        <f>SUM(BW44+BW45+BW46+BW47+BW48+BW58+BW59)</f>
        <v>3806684</v>
      </c>
      <c r="BX60" s="60">
        <f>SUM(BX44+BX45+BX46+BX47+BX48+BX58+BX59)</f>
        <v>3519612</v>
      </c>
      <c r="BY60" s="110">
        <f t="shared" si="195"/>
        <v>0.92458738366515314</v>
      </c>
      <c r="BZ60" s="57">
        <f>SUM(BZ44+BZ45+BZ46+BZ47+BZ48+BZ58+BZ59)</f>
        <v>106645</v>
      </c>
      <c r="CA60" s="60">
        <f>SUM(CA44+CA45+CA46+CA47+CA48+CA58+CA59)</f>
        <v>163020</v>
      </c>
      <c r="CB60" s="110">
        <f t="shared" si="196"/>
        <v>1.5286230015471893</v>
      </c>
      <c r="CC60" s="57">
        <f>SUM(CC44+CC45+CC46+CC47+CC48+CC58+CC59)</f>
        <v>0</v>
      </c>
      <c r="CD60" s="60">
        <f>SUM(CD44+CD45+CD46+CD47+CD48+CD58+CD59)</f>
        <v>0</v>
      </c>
      <c r="CE60" s="110">
        <v>0</v>
      </c>
      <c r="CF60" s="57">
        <f>SUM(CF44+CF45+CF46+CF47+CF48+CF58+CF59)</f>
        <v>0</v>
      </c>
      <c r="CG60" s="60">
        <f>SUM(CG44+CG45+CG46+CG47+CG48+CG58+CG59)</f>
        <v>0</v>
      </c>
      <c r="CH60" s="110">
        <v>0</v>
      </c>
      <c r="CI60" s="57">
        <f>SUM(CI44+CI45+CI46+CI47+CI48+CI58+CI59)</f>
        <v>0</v>
      </c>
      <c r="CJ60" s="60">
        <f>SUM(CJ44+CJ45+CJ46+CJ47+CJ48+CJ58+CJ59)</f>
        <v>0</v>
      </c>
      <c r="CK60" s="110">
        <v>0</v>
      </c>
      <c r="CL60" s="57">
        <f>SUM(CL44+CL45+CL46+CL47+CL48+CL58+CL59)</f>
        <v>106645</v>
      </c>
      <c r="CM60" s="60">
        <f>SUM(CM44+CM45+CM46+CM47+CM48+CM58+CM59)</f>
        <v>2169522</v>
      </c>
      <c r="CN60" s="110">
        <f t="shared" si="197"/>
        <v>20.3434010033288</v>
      </c>
      <c r="CO60" s="57">
        <f>SUM(CO44+CO45+CO46+CO47+CO48+CO58+CO59)</f>
        <v>0</v>
      </c>
      <c r="CP60" s="60">
        <f>SUM(CP44+CP45+CP46+CP47+CP48+CP58+CP59)</f>
        <v>0</v>
      </c>
      <c r="CQ60" s="110">
        <v>0</v>
      </c>
      <c r="CR60" s="57">
        <f>SUM(CR44+CR45+CR46+CR47+CR48+CR58+CR59)</f>
        <v>0</v>
      </c>
      <c r="CS60" s="60">
        <f>SUM(CS44+CS45+CS46+CS47+CS48+CS58+CS59)</f>
        <v>0</v>
      </c>
      <c r="CT60" s="110">
        <v>0</v>
      </c>
      <c r="CU60" s="57">
        <f>SUM(CU44+CU45+CU46+CU47+CU48+CU58+CU59)</f>
        <v>0</v>
      </c>
      <c r="CV60" s="60">
        <f>SUM(CV44+CV45+CV46+CV47+CV48+CV58+CV59)</f>
        <v>0</v>
      </c>
      <c r="CW60" s="110">
        <v>0</v>
      </c>
      <c r="CX60" s="57">
        <f>SUM(CX44+CX45+CX46+CX47+CX48+CX58+CX59)</f>
        <v>0</v>
      </c>
      <c r="CY60" s="60">
        <f>SUM(CY44+CY45+CY46+CY47+CY48+CY58+CY59)</f>
        <v>0</v>
      </c>
      <c r="CZ60" s="110">
        <v>0</v>
      </c>
      <c r="DA60" s="57">
        <f>SUM(DA44+DA45+DA46+DA47+DA48+DA58+DA59)</f>
        <v>0</v>
      </c>
      <c r="DB60" s="60">
        <f>SUM(DB44+DB45+DB46+DB47+DB48+DB58+DB59)</f>
        <v>0</v>
      </c>
      <c r="DC60" s="110">
        <v>0</v>
      </c>
      <c r="DD60" s="57">
        <f>SUM(DD44+DD45+DD46+DD47+DD48+DD58+DD59)</f>
        <v>0</v>
      </c>
      <c r="DE60" s="60">
        <f>SUM(DE44+DE45+DE46+DE47+DE48+DE58+DE59)</f>
        <v>0</v>
      </c>
      <c r="DF60" s="110">
        <v>0</v>
      </c>
      <c r="DG60" s="57">
        <f>SUM(DG44+DG45+DG46+DG47+DG48+DG58+DG59)</f>
        <v>0</v>
      </c>
      <c r="DH60" s="60">
        <f>SUM(DH44+DH45+DH46+DH47+DH48+DH58+DH59)</f>
        <v>0</v>
      </c>
      <c r="DI60" s="110">
        <v>0</v>
      </c>
      <c r="DJ60" s="57">
        <f>SUM(DJ44+DJ45+DJ46+DJ47+DJ48+DJ58+DJ59)</f>
        <v>0</v>
      </c>
      <c r="DK60" s="60">
        <f>SUM(DK44+DK45+DK46+DK47+DK48+DK58+DK59)</f>
        <v>0</v>
      </c>
      <c r="DL60" s="110">
        <v>0</v>
      </c>
      <c r="DM60" s="57">
        <f>SUM(DM44+DM45+DM46+DM47+DM48+DM58+DM59)</f>
        <v>0</v>
      </c>
      <c r="DN60" s="60">
        <f>SUM(DN44+DN45+DN46+DN47+DN48+DN58+DN59)</f>
        <v>0</v>
      </c>
      <c r="DO60" s="110">
        <v>0</v>
      </c>
      <c r="DP60" s="57">
        <f>SUM(DP44+DP45+DP46+DP47+DP48+DP58+DP59)</f>
        <v>0</v>
      </c>
      <c r="DQ60" s="60">
        <f>SUM(DQ44+DQ45+DQ46+DQ47+DQ48+DQ58+DQ59)</f>
        <v>0</v>
      </c>
      <c r="DR60" s="110">
        <v>0</v>
      </c>
      <c r="DS60" s="57">
        <f>SUM(DS44+DS45+DS46+DS47+DS48+DS58+DS59)</f>
        <v>0</v>
      </c>
      <c r="DT60" s="60">
        <f>SUM(DT44+DT45+DT46+DT47+DT48+DT58+DT59)</f>
        <v>0</v>
      </c>
      <c r="DU60" s="110">
        <v>0</v>
      </c>
      <c r="DV60" s="57">
        <f>SUM(DV44+DV45+DV46+DV47+DV48+DV58+DV59)</f>
        <v>0</v>
      </c>
      <c r="DW60" s="60">
        <f>SUM(DW44+DW45+DW46+DW47+DW48+DW58+DW59)</f>
        <v>0</v>
      </c>
      <c r="DX60" s="110">
        <v>0</v>
      </c>
      <c r="DY60" s="57">
        <f>SUM(DY44+DY45+DY46+DY47+DY48+DY58+DY59)</f>
        <v>0</v>
      </c>
      <c r="DZ60" s="60">
        <f>SUM(DZ44+DZ45+DZ46+DZ47+DZ48+DZ58+DZ59)</f>
        <v>0</v>
      </c>
      <c r="EA60" s="110">
        <v>0</v>
      </c>
      <c r="EB60" s="57">
        <f>SUM(EB44+EB45+EB46+EB47+EB48+EB58+EB59)</f>
        <v>0</v>
      </c>
      <c r="EC60" s="60">
        <f>SUM(EC44+EC45+EC46+EC47+EC48+EC58+EC59)</f>
        <v>0</v>
      </c>
      <c r="ED60" s="110">
        <v>0</v>
      </c>
      <c r="EE60" s="57">
        <f>SUM(EE44+EE45+EE46+EE47+EE48+EE58+EE59)</f>
        <v>64500</v>
      </c>
      <c r="EF60" s="60">
        <f>SUM(EF44+EF45+EF46+EF47+EF48+EF58+EF59)</f>
        <v>38862</v>
      </c>
      <c r="EG60" s="110">
        <f t="shared" si="198"/>
        <v>0.60251162790697677</v>
      </c>
      <c r="EH60" s="57">
        <f>SUM(EH44+EH45+EH46+EH47+EH48+EH58+EH59)</f>
        <v>0</v>
      </c>
      <c r="EI60" s="60">
        <f>SUM(EI44+EI45+EI46+EI47+EI48+EI58+EI59)</f>
        <v>0</v>
      </c>
      <c r="EJ60" s="110">
        <v>0</v>
      </c>
      <c r="EK60" s="57">
        <f>SUM(EK44+EK45+EK46+EK47+EK48+EK58+EK59)</f>
        <v>64500</v>
      </c>
      <c r="EL60" s="60">
        <f>SUM(EL44+EL45+EL46+EL47+EL48+EL58+EL59)</f>
        <v>38862</v>
      </c>
      <c r="EM60" s="110">
        <f t="shared" si="201"/>
        <v>0.60251162790697677</v>
      </c>
      <c r="EN60" s="57">
        <f>SUM(EN44+EN45+EN46+EN47+EN48+EN58+EN59)</f>
        <v>0</v>
      </c>
      <c r="EO60" s="60">
        <f>SUM(EO44+EO45+EO46+EO47+EO48+EO58+EO59)</f>
        <v>0</v>
      </c>
      <c r="EP60" s="110">
        <v>0</v>
      </c>
      <c r="EQ60" s="57">
        <f>SUM(EQ44+EQ45+EQ46+EQ47+EQ48+EQ58+EQ59)</f>
        <v>0</v>
      </c>
      <c r="ER60" s="60">
        <f>SUM(ER44+ER45+ER46+ER47+ER48+ER58+ER59)</f>
        <v>0</v>
      </c>
      <c r="ES60" s="110">
        <v>0</v>
      </c>
      <c r="ET60" s="57">
        <f>SUM(ET44+ET45+ET46+ET47+ET48+ET58+ET59)</f>
        <v>0</v>
      </c>
      <c r="EU60" s="60">
        <f>SUM(EU44+EU45+EU46+EU47+EU48+EU58+EU59)</f>
        <v>0</v>
      </c>
      <c r="EV60" s="110">
        <v>0</v>
      </c>
      <c r="EW60" s="57">
        <f>SUM(EW44+EW45+EW46+EW47+EW48+EW58+EW59)</f>
        <v>0</v>
      </c>
      <c r="EX60" s="60">
        <f>SUM(EX44+EX45+EX46+EX47+EX48+EX58+EX59)</f>
        <v>0</v>
      </c>
      <c r="EY60" s="110">
        <v>0</v>
      </c>
      <c r="EZ60" s="57">
        <f>SUM(EZ44+EZ45+EZ46+EZ47+EZ48+EZ58+EZ59)</f>
        <v>0</v>
      </c>
      <c r="FA60" s="60">
        <f>SUM(FA44+FA45+FA46+FA47+FA48+FA58+FA59)</f>
        <v>0</v>
      </c>
      <c r="FB60" s="110">
        <v>0</v>
      </c>
      <c r="FC60" s="57">
        <f>SUM(FC44+FC45+FC46+FC47+FC48+FC58+FC59)</f>
        <v>0</v>
      </c>
      <c r="FD60" s="60">
        <f>SUM(FD44+FD45+FD46+FD47+FD48+FD58+FD59)</f>
        <v>0</v>
      </c>
      <c r="FE60" s="110">
        <v>0</v>
      </c>
      <c r="FF60" s="57">
        <f>SUM(FF44+FF45+FF46+FF47+FF48+FF58+FF59)</f>
        <v>0</v>
      </c>
      <c r="FG60" s="60">
        <f>SUM(FG44+FG45+FG46+FG47+FG48+FG58+FG59)</f>
        <v>0</v>
      </c>
      <c r="FH60" s="110">
        <v>0</v>
      </c>
      <c r="FI60" s="57">
        <f>SUM(FI44+FI45+FI46+FI47+FI48+FI58+FI59)</f>
        <v>0</v>
      </c>
      <c r="FJ60" s="60">
        <f>SUM(FJ44+FJ45+FJ46+FJ47+FJ48+FJ58+FJ59)</f>
        <v>0</v>
      </c>
      <c r="FK60" s="110">
        <v>0</v>
      </c>
      <c r="FL60" s="57">
        <f>SUM(FL44+FL45+FL46+FL47+FL48+FL58+FL59)</f>
        <v>0</v>
      </c>
      <c r="FM60" s="60">
        <f>SUM(FM44+FM45+FM46+FM47+FM48+FM58+FM59)</f>
        <v>0</v>
      </c>
      <c r="FN60" s="110">
        <v>0</v>
      </c>
      <c r="FO60" s="57">
        <f>SUM(FO44+FO45+FO46+FO47+FO48+FO58+FO59)</f>
        <v>0</v>
      </c>
      <c r="FP60" s="60">
        <f>SUM(FP44+FP45+FP46+FP47+FP48+FP58+FP59)</f>
        <v>0</v>
      </c>
      <c r="FQ60" s="110">
        <v>0</v>
      </c>
      <c r="FR60" s="57">
        <f>SUM(FR44+FR45+FR46+FR47+FR48+FR58+FR59)</f>
        <v>0</v>
      </c>
      <c r="FS60" s="60">
        <f>SUM(FS44+FS45+FS46+FS47+FS48+FS58+FS59)</f>
        <v>8890</v>
      </c>
      <c r="FT60" s="110">
        <v>0</v>
      </c>
      <c r="FU60" s="57">
        <f>SUM(FU44+FU45+FU46+FU47+FU48+FU58+FU59)</f>
        <v>0</v>
      </c>
      <c r="FV60" s="60">
        <f>SUM(FV44+FV45+FV46+FV47+FV48+FV58+FV59)</f>
        <v>0</v>
      </c>
      <c r="FW60" s="110">
        <v>0</v>
      </c>
      <c r="FX60" s="57">
        <f>SUM(FX44+FX45+FX46+FX47+FX48+FX58+FX59)</f>
        <v>0</v>
      </c>
      <c r="FY60" s="60">
        <f>SUM(FY44+FY45+FY46+FY47+FY48+FY58+FY59)</f>
        <v>0</v>
      </c>
      <c r="FZ60" s="110">
        <v>0</v>
      </c>
      <c r="GA60" s="57">
        <f>SUM(GA44+GA45+GA46+GA47+GA48+GA58+GA59)</f>
        <v>0</v>
      </c>
      <c r="GB60" s="60">
        <f>SUM(GB44+GB45+GB46+GB47+GB48+GB58+GB59)</f>
        <v>0</v>
      </c>
      <c r="GC60" s="110">
        <v>0</v>
      </c>
      <c r="GD60" s="57">
        <f>SUM(GD44+GD45+GD46+GD47+GD48+GD58+GD59)</f>
        <v>0</v>
      </c>
      <c r="GE60" s="60">
        <f>SUM(GE44+GE45+GE46+GE47+GE48+GE58+GE59)</f>
        <v>8890</v>
      </c>
      <c r="GF60" s="110">
        <v>0</v>
      </c>
      <c r="GG60" s="57">
        <f>SUM(GG44+GG45+GG46+GG47+GG48+GG58+GG59)</f>
        <v>0</v>
      </c>
      <c r="GH60" s="60">
        <f>SUM(GH44+GH45+GH46+GH47+GH48+GH58+GH59)</f>
        <v>0</v>
      </c>
      <c r="GI60" s="110">
        <v>0</v>
      </c>
      <c r="GJ60" s="57">
        <f>SUM(GJ44+GJ45+GJ46+GJ47+GJ48+GJ58+GJ59)</f>
        <v>0</v>
      </c>
      <c r="GK60" s="60">
        <f>SUM(GK44+GK45+GK46+GK47+GK48+GK58+GK59)</f>
        <v>0</v>
      </c>
      <c r="GL60" s="110">
        <v>0</v>
      </c>
      <c r="GM60" s="57">
        <f>SUM(GM44+GM45+GM46+GM47+GM48+GM58+GM59)</f>
        <v>0</v>
      </c>
      <c r="GN60" s="60">
        <f>SUM(GN44+GN45+GN46+GN47+GN48+GN58+GN59)</f>
        <v>0</v>
      </c>
      <c r="GO60" s="110">
        <v>0</v>
      </c>
      <c r="GP60" s="57">
        <f>SUM(GP44+GP45+GP46+GP47+GP48+GP58+GP59)</f>
        <v>0</v>
      </c>
      <c r="GQ60" s="60">
        <f>SUM(GQ44+GQ45+GQ46+GQ47+GQ48+GQ58+GQ59)</f>
        <v>0</v>
      </c>
      <c r="GR60" s="110">
        <v>0</v>
      </c>
      <c r="GS60" s="57">
        <f>SUM(GS44+GS45+GS46+GS47+GS48+GS58+GS59)</f>
        <v>0</v>
      </c>
      <c r="GT60" s="60">
        <f>SUM(GT44+GT45+GT46+GT47+GT48+GT58+GT59)</f>
        <v>0</v>
      </c>
      <c r="GU60" s="110">
        <v>0</v>
      </c>
      <c r="GV60" s="57">
        <f>SUM(GV44+GV45+GV46+GV47+GV48+GV58+GV59)</f>
        <v>100000</v>
      </c>
      <c r="GW60" s="60">
        <f>SUM(GW44+GW45+GW46+GW47+GW48+GW58+GW59)</f>
        <v>118431</v>
      </c>
      <c r="GX60" s="110">
        <f t="shared" si="204"/>
        <v>1.18431</v>
      </c>
      <c r="GY60" s="57">
        <f>SUM(GY44+GY45+GY46+GY47+GY48+GY58+GY59)</f>
        <v>0</v>
      </c>
      <c r="GZ60" s="60">
        <f>SUM(GZ44+GZ45+GZ46+GZ47+GZ48+GZ58+GZ59)</f>
        <v>0</v>
      </c>
      <c r="HA60" s="110">
        <v>0</v>
      </c>
      <c r="HB60" s="57">
        <f>SUM(HB44+HB45+HB46+HB47+HB48+HB58+HB59)</f>
        <v>100000</v>
      </c>
      <c r="HC60" s="60">
        <f>SUM(HC44+HC45+HC46+HC47+HC48+HC58+HC59)</f>
        <v>118431</v>
      </c>
      <c r="HD60" s="110">
        <f t="shared" si="207"/>
        <v>1.18431</v>
      </c>
      <c r="HE60" s="63">
        <f t="shared" si="55"/>
        <v>174500</v>
      </c>
      <c r="HF60" s="60">
        <f t="shared" si="56"/>
        <v>166183</v>
      </c>
      <c r="HG60" s="110">
        <f t="shared" si="208"/>
        <v>0.95233810888252146</v>
      </c>
      <c r="HH60" s="57">
        <f>SUM(HH44+HH45+HH46+HH47+HH48+HH58+HH59)</f>
        <v>0</v>
      </c>
      <c r="HI60" s="60">
        <f>SUM(HI44+HI45+HI46+HI47+HI48+HI58+HI59)</f>
        <v>0</v>
      </c>
      <c r="HJ60" s="110">
        <v>0</v>
      </c>
      <c r="HK60" s="57">
        <f>SUM(HK44+HK45+HK46+HK47+HK48+HK58+HK59)</f>
        <v>0</v>
      </c>
      <c r="HL60" s="60">
        <f>SUM(HL44+HL45+HL46+HL47+HL48+HL58+HL59)</f>
        <v>0</v>
      </c>
      <c r="HM60" s="110">
        <v>0</v>
      </c>
      <c r="HN60" s="57">
        <f>SUM(HN44+HN45+HN46+HN47+HN48+HN58+HN59)</f>
        <v>0</v>
      </c>
      <c r="HO60" s="60">
        <f>SUM(HO44+HO45+HO46+HO47+HO48+HO58+HO59)</f>
        <v>0</v>
      </c>
      <c r="HP60" s="110">
        <v>0</v>
      </c>
      <c r="HQ60" s="57">
        <f>SUM(HQ44+HQ45+HQ46+HQ47+HQ48+HQ58+HQ59)</f>
        <v>0</v>
      </c>
      <c r="HR60" s="60">
        <f>SUM(HR44+HR45+HR46+HR47+HR48+HR58+HR59)</f>
        <v>0</v>
      </c>
      <c r="HS60" s="110">
        <v>0</v>
      </c>
      <c r="HT60" s="57">
        <f>SUM(HT44+HT45+HT46+HT47+HT48+HT58+HT59)</f>
        <v>0</v>
      </c>
      <c r="HU60" s="60">
        <f>SUM(HU44+HU45+HU46+HU47+HU48+HU58+HU59)</f>
        <v>0</v>
      </c>
      <c r="HV60" s="110">
        <v>0</v>
      </c>
      <c r="HW60" s="57">
        <f>SUM(HW44+HW45+HW46+HW47+HW48+HW58+HW59)</f>
        <v>0</v>
      </c>
      <c r="HX60" s="60">
        <f>SUM(HX44+HX45+HX46+HX47+HX48+HX58+HX59)</f>
        <v>0</v>
      </c>
      <c r="HY60" s="110">
        <v>0</v>
      </c>
      <c r="HZ60" s="57">
        <f>SUM(HZ44+HZ45+HZ46+HZ47+HZ48+HZ58+HZ59)</f>
        <v>0</v>
      </c>
      <c r="IA60" s="60">
        <f>SUM(IA44+IA45+IA46+IA47+IA48+IA58+IA59)</f>
        <v>0</v>
      </c>
      <c r="IB60" s="110">
        <v>0</v>
      </c>
      <c r="IC60" s="57">
        <f>SUM(IC44+IC45+IC46+IC47+IC48+IC58+IC59)</f>
        <v>0</v>
      </c>
      <c r="ID60" s="60">
        <f>SUM(ID44+ID45+ID46+ID47+ID48+ID58+ID59)</f>
        <v>0</v>
      </c>
      <c r="IE60" s="110">
        <v>0</v>
      </c>
      <c r="IF60" s="57">
        <f>SUM(IF44+IF45+IF46+IF47+IF48+IF58+IF59)</f>
        <v>0</v>
      </c>
      <c r="IG60" s="60">
        <f>SUM(IG44+IG45+IG46+IG47+IG48+IG58+IG59)</f>
        <v>0</v>
      </c>
      <c r="IH60" s="110">
        <v>0</v>
      </c>
      <c r="II60" s="57">
        <f>SUM(II44+II45+II46+II47+II48+II58+II59)</f>
        <v>0</v>
      </c>
      <c r="IJ60" s="60">
        <f>SUM(IJ44+IJ45+IJ46+IJ47+IJ48+IJ58+IJ59)</f>
        <v>0</v>
      </c>
      <c r="IK60" s="110">
        <v>0</v>
      </c>
      <c r="IL60" s="57">
        <f>SUM(IL44+IL45+IL46+IL47+IL48+IL58+IL59)</f>
        <v>0</v>
      </c>
      <c r="IM60" s="60">
        <f>SUM(IM44+IM45+IM46+IM47+IM48+IM58+IM59)</f>
        <v>0</v>
      </c>
      <c r="IN60" s="110">
        <v>0</v>
      </c>
      <c r="IO60" s="57">
        <f>SUM(IO44+IO45+IO46+IO47+IO48+IO58+IO59)</f>
        <v>0</v>
      </c>
      <c r="IP60" s="60">
        <f>SUM(IP44+IP45+IP46+IP47+IP48+IP58+IP59)</f>
        <v>0</v>
      </c>
      <c r="IQ60" s="110">
        <v>0</v>
      </c>
      <c r="IR60" s="57">
        <f>SUM(IR44+IR45+IR46+IR47+IR48+IR58+IR59)</f>
        <v>0</v>
      </c>
      <c r="IS60" s="60">
        <f>SUM(IS44+IS45+IS46+IS47+IS48+IS58+IS59)</f>
        <v>0</v>
      </c>
      <c r="IT60" s="110">
        <v>0</v>
      </c>
      <c r="IU60" s="57">
        <f>SUM(IU44+IU45+IU46+IU47+IU48+IU58+IU59)</f>
        <v>0</v>
      </c>
      <c r="IV60" s="60">
        <f>SUM(IV44+IV45+IV46+IV47+IV48+IV58+IV59)</f>
        <v>0</v>
      </c>
      <c r="IW60" s="110">
        <v>0</v>
      </c>
      <c r="IX60" s="57">
        <f>SUM(IX44+IX45+IX46+IX47+IX48+IX58+IX59)</f>
        <v>0</v>
      </c>
      <c r="IY60" s="60">
        <f>SUM(IY44+IY45+IY46+IY47+IY48+IY58+IY59)</f>
        <v>0</v>
      </c>
      <c r="IZ60" s="110">
        <v>0</v>
      </c>
      <c r="JA60" s="57">
        <f>SUM(JA44+JA45+JA46+JA47+JA48+JA58+JA59)</f>
        <v>0</v>
      </c>
      <c r="JB60" s="60">
        <f>SUM(JB44+JB45+JB46+JB47+JB48+JB58+JB59)</f>
        <v>0</v>
      </c>
      <c r="JC60" s="110">
        <v>0</v>
      </c>
      <c r="JD60" s="57">
        <f>SUM(JD44+JD45+JD46+JD47+JD48+JD58+JD59)</f>
        <v>0</v>
      </c>
      <c r="JE60" s="60">
        <f>SUM(JE44+JE45+JE46+JE47+JE48+JE58+JE59)</f>
        <v>0</v>
      </c>
      <c r="JF60" s="110">
        <v>0</v>
      </c>
      <c r="JG60" s="57">
        <f>SUM(JG44+JG45+JG46+JG47+JG48+JG58+JG59)</f>
        <v>0</v>
      </c>
      <c r="JH60" s="60">
        <f>SUM(JH44+JH45+JH46+JH47+JH48+JH58+JH59)</f>
        <v>0</v>
      </c>
      <c r="JI60" s="110">
        <v>0</v>
      </c>
      <c r="JJ60" s="57">
        <f>SUM(JJ44+JJ45+JJ46+JJ47+JJ48+JJ58+JJ59)</f>
        <v>0</v>
      </c>
      <c r="JK60" s="60">
        <f>SUM(JK44+JK45+JK46+JK47+JK48+JK58+JK59)</f>
        <v>0</v>
      </c>
      <c r="JL60" s="110">
        <v>0</v>
      </c>
      <c r="JM60" s="57">
        <f>SUM(JM44+JM45+JM46+JM47+JM48+JM58+JM59)</f>
        <v>0</v>
      </c>
      <c r="JN60" s="60">
        <f>SUM(JN44+JN45+JN46+JN47+JN48+JN58+JN59)</f>
        <v>0</v>
      </c>
      <c r="JO60" s="110">
        <v>0</v>
      </c>
      <c r="JP60" s="57">
        <f>SUM(JP44+JP45+JP46+JP47+JP48+JP58+JP59)</f>
        <v>0</v>
      </c>
      <c r="JQ60" s="60">
        <f>SUM(JQ44+JQ45+JQ46+JQ47+JQ48+JQ58+JQ59)</f>
        <v>0</v>
      </c>
      <c r="JR60" s="110">
        <v>0</v>
      </c>
      <c r="JS60" s="57">
        <f>SUM(JS44+JS45+JS46+JS47+JS48+JS58+JS59)</f>
        <v>0</v>
      </c>
      <c r="JT60" s="60">
        <f>SUM(JT44+JT45+JT46+JT47+JT48+JT58+JT59)</f>
        <v>0</v>
      </c>
      <c r="JU60" s="110">
        <v>0</v>
      </c>
      <c r="JV60" s="57">
        <f>SUM(JV44+JV45+JV46+JV47+JV48+JV58+JV59)</f>
        <v>0</v>
      </c>
      <c r="JW60" s="60">
        <f>SUM(JW44+JW45+JW46+JW47+JW48+JW58+JW59)</f>
        <v>0</v>
      </c>
      <c r="JX60" s="110">
        <v>0</v>
      </c>
      <c r="JY60" s="57">
        <f>SUM(JY44+JY45+JY46+JY47+JY48+JY58+JY59)</f>
        <v>0</v>
      </c>
      <c r="JZ60" s="60">
        <f>SUM(JZ44+JZ45+JZ46+JZ47+JZ48+JZ58+JZ59)</f>
        <v>0</v>
      </c>
      <c r="KA60" s="110">
        <v>0</v>
      </c>
      <c r="KB60" s="57">
        <f>SUM(KB44+KB45+KB46+KB47+KB48+KB58+KB59)</f>
        <v>0</v>
      </c>
      <c r="KC60" s="60">
        <f>SUM(KC44+KC45+KC46+KC47+KC48+KC58+KC59)</f>
        <v>0</v>
      </c>
      <c r="KD60" s="110">
        <v>0</v>
      </c>
      <c r="KE60" s="57">
        <f>SUM(KE44+KE45+KE46+KE47+KE48+KE58+KE59)</f>
        <v>0</v>
      </c>
      <c r="KF60" s="60">
        <f>SUM(KF44+KF45+KF46+KF47+KF48+KF58+KF59)</f>
        <v>0</v>
      </c>
      <c r="KG60" s="110">
        <v>0</v>
      </c>
      <c r="KH60" s="57">
        <f>SUM(KH44+KH45+KH46+KH47+KH48+KH58+KH59)</f>
        <v>210</v>
      </c>
      <c r="KI60" s="60">
        <f>SUM(KI44+KI45+KI46+KI47+KI48+KI58+KI59)</f>
        <v>215</v>
      </c>
      <c r="KJ60" s="110">
        <f>+KI60/KH60</f>
        <v>1.0238095238095237</v>
      </c>
      <c r="KK60" s="57">
        <f>SUM(KK44+KK45+KK46+KK47+KK48+KK58+KK59)</f>
        <v>210</v>
      </c>
      <c r="KL60" s="60">
        <f>SUM(KL44+KL45+KL46+KL47+KL48+KL58+KL59)</f>
        <v>215</v>
      </c>
      <c r="KM60" s="110">
        <f>+KL60/KK60</f>
        <v>1.0238095238095237</v>
      </c>
      <c r="KN60" s="57">
        <f>SUM(KN44+KN45+KN46+KN47+KN48+KN58+KN59)</f>
        <v>210</v>
      </c>
      <c r="KO60" s="60">
        <f>SUM(KO44+KO45+KO46+KO47+KO48+KO58+KO59)</f>
        <v>215</v>
      </c>
      <c r="KP60" s="110">
        <f>+KO60/KN60</f>
        <v>1.0238095238095237</v>
      </c>
      <c r="KQ60" s="57">
        <f>SUM(KQ44+KQ45+KQ46+KQ47+KQ48+KQ58+KQ59)</f>
        <v>209</v>
      </c>
      <c r="KR60" s="60">
        <f>SUM(KR44+KR45+KR46+KR47+KR48+KR58+KR59)</f>
        <v>215</v>
      </c>
      <c r="KS60" s="110">
        <f>+KR60/KQ60</f>
        <v>1.0287081339712918</v>
      </c>
      <c r="KT60" s="57">
        <f>SUM(KT44+KT45+KT46+KT47+KT48+KT58+KT59)</f>
        <v>209</v>
      </c>
      <c r="KU60" s="60">
        <f>SUM(KU44+KU45+KU46+KU47+KU48+KU58+KU59)</f>
        <v>215</v>
      </c>
      <c r="KV60" s="110">
        <f>+KU60/KT60</f>
        <v>1.0287081339712918</v>
      </c>
      <c r="KW60" s="57">
        <f>SUM(KW44+KW45+KW46+KW47+KW48+KW58+KW59)</f>
        <v>209</v>
      </c>
      <c r="KX60" s="60">
        <f>SUM(KX44+KX45+KX46+KX47+KX48+KX58+KX59)</f>
        <v>215</v>
      </c>
      <c r="KY60" s="110">
        <f>+KX60/KW60</f>
        <v>1.0287081339712918</v>
      </c>
      <c r="KZ60" s="57">
        <f>SUM(KZ44+KZ45+KZ46+KZ47+KZ48+KZ58+KZ59)</f>
        <v>210</v>
      </c>
      <c r="LA60" s="60">
        <f>SUM(LA44+LA45+LA46+LA47+LA48+LA58+LA59)</f>
        <v>214</v>
      </c>
      <c r="LB60" s="110">
        <f>+LA60/KZ60</f>
        <v>1.019047619047619</v>
      </c>
      <c r="LC60" s="57">
        <f>SUM(LC44+LC45+LC46+LC47+LC48+LC58+LC59)</f>
        <v>209</v>
      </c>
      <c r="LD60" s="60">
        <f>SUM(LD44+LD45+LD46+LD47+LD48+LD58+LD59)</f>
        <v>214</v>
      </c>
      <c r="LE60" s="110">
        <f>+LD60/LC60</f>
        <v>1.0239234449760766</v>
      </c>
      <c r="LF60" s="57">
        <f>SUM(LF44+LF45+LF46+LF47+LF48+LF58+LF59)</f>
        <v>210</v>
      </c>
      <c r="LG60" s="60">
        <f>SUM(LG44+LG45+LG46+LG47+LG48+LG58+LG59)</f>
        <v>214</v>
      </c>
      <c r="LH60" s="110">
        <f>+LG60/LF60</f>
        <v>1.019047619047619</v>
      </c>
      <c r="LI60" s="57">
        <f>SUM(LI44+LI45+LI46+LI47+LI48+LI58+LI59)</f>
        <v>1886</v>
      </c>
      <c r="LJ60" s="60">
        <f>SUM(LJ44+LJ45+LJ46+LJ47+LJ48+LJ58+LJ59)</f>
        <v>1932</v>
      </c>
      <c r="LK60" s="110">
        <f t="shared" si="227"/>
        <v>1.024390243902439</v>
      </c>
      <c r="LL60" s="57">
        <f>SUM(LL44+LL45+LL46+LL47+LL48+LL58+LL59)</f>
        <v>0</v>
      </c>
      <c r="LM60" s="60">
        <f>SUM(LM44+LM45+LM46+LM47+LM48+LM58+LM59)</f>
        <v>0</v>
      </c>
      <c r="LN60" s="110">
        <v>0</v>
      </c>
      <c r="LO60" s="57">
        <f>SUM(LO44+LO45+LO46+LO47+LO48+LO58+LO59)</f>
        <v>0</v>
      </c>
      <c r="LP60" s="60">
        <f>SUM(LP44+LP45+LP46+LP47+LP48+LP58+LP59)</f>
        <v>0</v>
      </c>
      <c r="LQ60" s="110">
        <v>0</v>
      </c>
      <c r="LR60" s="57">
        <f>SUM(LR44+LR45+LR46+LR47+LR48+LR58+LR59)</f>
        <v>0</v>
      </c>
      <c r="LS60" s="60">
        <f>SUM(LS44+LS45+LS46+LS47+LS48+LS58+LS59)</f>
        <v>0</v>
      </c>
      <c r="LT60" s="110">
        <v>0</v>
      </c>
      <c r="LU60" s="57">
        <f>SUM(LU44+LU45+LU46+LU47+LU48+LU58+LU59)</f>
        <v>0</v>
      </c>
      <c r="LV60" s="60">
        <f>SUM(LV44+LV45+LV46+LV47+LV48+LV58+LV59)</f>
        <v>0</v>
      </c>
      <c r="LW60" s="110">
        <v>0</v>
      </c>
      <c r="LX60" s="57">
        <f>SUM(LX44+LX45+LX46+LX47+LX48+LX58+LX59)</f>
        <v>1886</v>
      </c>
      <c r="LY60" s="60">
        <f>SUM(LY44+LY45+LY46+LY47+LY48+LY58+LY59)</f>
        <v>1932</v>
      </c>
      <c r="LZ60" s="110">
        <f t="shared" si="229"/>
        <v>1.024390243902439</v>
      </c>
      <c r="MA60" s="57">
        <f>SUM(MA44+MA45+MA46+MA47+MA48+MA58+MA59)</f>
        <v>0</v>
      </c>
      <c r="MB60" s="60">
        <f>SUM(MB44+MB45+MB46+MB47+MB48+MB58+MB59)</f>
        <v>0</v>
      </c>
      <c r="MC60" s="110">
        <v>0</v>
      </c>
      <c r="MD60" s="57">
        <f>SUM(MD44+MD45+MD46+MD47+MD48+MD58+MD59)</f>
        <v>0</v>
      </c>
      <c r="ME60" s="60">
        <f>SUM(ME44+ME45+ME46+ME47+ME48+ME58+ME59)</f>
        <v>0</v>
      </c>
      <c r="MF60" s="110">
        <v>0</v>
      </c>
      <c r="MG60" s="57">
        <f>SUM(MG44+MG45+MG46+MG47+MG48+MG58+MG59)</f>
        <v>0</v>
      </c>
      <c r="MH60" s="60">
        <f>SUM(MH44+MH45+MH46+MH47+MH48+MH58+MH59)</f>
        <v>0</v>
      </c>
      <c r="MI60" s="110">
        <v>0</v>
      </c>
      <c r="MJ60" s="57">
        <f>SUM(MJ44+MJ45+MJ46+MJ47+MJ48+MJ58+MJ59)</f>
        <v>0</v>
      </c>
      <c r="MK60" s="60">
        <f>SUM(MK44+MK45+MK46+MK47+MK48+MK58+MK59)</f>
        <v>0</v>
      </c>
      <c r="ML60" s="110">
        <v>0</v>
      </c>
      <c r="MM60" s="57">
        <f>SUM(MM44+MM45+MM46+MM47+MM48+MM58+MM59)</f>
        <v>0</v>
      </c>
      <c r="MN60" s="60">
        <f>SUM(MN44+MN45+MN46+MN47+MN48+MN58+MN59)</f>
        <v>0</v>
      </c>
      <c r="MO60" s="110">
        <v>0</v>
      </c>
      <c r="MP60" s="57">
        <f>SUM(MP44+MP45+MP46+MP47+MP48+MP58+MP59)</f>
        <v>0</v>
      </c>
      <c r="MQ60" s="60">
        <f>SUM(MQ44+MQ45+MQ46+MQ47+MQ48+MQ58+MQ59)</f>
        <v>0</v>
      </c>
      <c r="MR60" s="110">
        <v>0</v>
      </c>
      <c r="MS60" s="57">
        <f>SUM(MS44+MS45+MS46+MS47+MS48+MS58+MS59)</f>
        <v>0</v>
      </c>
      <c r="MT60" s="60">
        <f>SUM(MT44+MT45+MT46+MT47+MT48+MT58+MT59)</f>
        <v>0</v>
      </c>
      <c r="MU60" s="110">
        <v>0</v>
      </c>
      <c r="MV60" s="57">
        <f>SUM(MV44+MV45+MV46+MV47+MV48+MV58+MV59)</f>
        <v>0</v>
      </c>
      <c r="MW60" s="60">
        <f>SUM(MW44+MW45+MW46+MW47+MW48+MW58+MW59)</f>
        <v>0</v>
      </c>
      <c r="MX60" s="110">
        <v>0</v>
      </c>
      <c r="MY60" s="57">
        <f>SUM(MY44+MY45+MY46+MY47+MY48+MY58+MY59)</f>
        <v>0</v>
      </c>
      <c r="MZ60" s="60">
        <f>SUM(MZ44+MZ45+MZ46+MZ47+MZ48+MZ58+MZ59)</f>
        <v>0</v>
      </c>
      <c r="NA60" s="110">
        <v>0</v>
      </c>
      <c r="NB60" s="57">
        <f>SUM(NB44+NB45+NB46+NB47+NB48+NB58+NB59)</f>
        <v>0</v>
      </c>
      <c r="NC60" s="60">
        <f>SUM(NC44+NC45+NC46+NC47+NC48+NC58+NC59)</f>
        <v>0</v>
      </c>
      <c r="ND60" s="110">
        <v>0</v>
      </c>
      <c r="NE60" s="57">
        <f>SUM(NE44+NE45+NE46+NE47+NE48+NE58+NE59)</f>
        <v>0</v>
      </c>
      <c r="NF60" s="60">
        <f>SUM(NF44+NF45+NF46+NF47+NF48+NF58+NF59)</f>
        <v>0</v>
      </c>
      <c r="NG60" s="110">
        <v>0</v>
      </c>
      <c r="NH60" s="57">
        <f>SUM(NH44+NH45+NH46+NH47+NH48+NH58+NH59)</f>
        <v>0</v>
      </c>
      <c r="NI60" s="60">
        <f>SUM(NI44+NI45+NI46+NI47+NI48+NI58+NI59)</f>
        <v>0</v>
      </c>
      <c r="NJ60" s="110">
        <v>0</v>
      </c>
      <c r="NK60" s="57">
        <f>SUM(NK44+NK45+NK46+NK47+NK48+NK58+NK59)</f>
        <v>0</v>
      </c>
      <c r="NL60" s="60">
        <f>SUM(NL44+NL45+NL46+NL47+NL48+NL58+NL59)</f>
        <v>0</v>
      </c>
      <c r="NM60" s="110">
        <v>0</v>
      </c>
      <c r="NN60" s="57">
        <f>SUM(NN44+NN45+NN46+NN47+NN48+NN58+NN59)</f>
        <v>0</v>
      </c>
      <c r="NO60" s="60">
        <f>SUM(NO44+NO45+NO46+NO47+NO48+NO58+NO59)</f>
        <v>0</v>
      </c>
      <c r="NP60" s="110">
        <v>0</v>
      </c>
      <c r="NQ60" s="57">
        <f>SUM(NQ44+NQ45+NQ46+NQ47+NQ48+NQ58+NQ59)</f>
        <v>0</v>
      </c>
      <c r="NR60" s="60">
        <f>SUM(NR44+NR45+NR46+NR47+NR48+NR58+NR59)</f>
        <v>0</v>
      </c>
      <c r="NS60" s="110">
        <v>0</v>
      </c>
      <c r="NT60" s="57">
        <f>SUM(NT44+NT45+NT46+NT47+NT48+NT58+NT59)</f>
        <v>6729496</v>
      </c>
      <c r="NU60" s="60">
        <f>SUM(NU44+NU45+NU46+NU47+NU48+NU58+NU59)</f>
        <v>6902912</v>
      </c>
      <c r="NV60" s="110">
        <f t="shared" si="209"/>
        <v>1.0257695375701241</v>
      </c>
      <c r="NW60" s="57">
        <f>SUM(NW44+NW45+NW46+NW47+NW48+NW58+NW59)</f>
        <v>1980835</v>
      </c>
      <c r="NX60" s="60">
        <f>SUM(NX44+NX45+NX46+NX47+NX48+NX58+NX59)</f>
        <v>892560</v>
      </c>
      <c r="NY60" s="110">
        <f t="shared" si="219"/>
        <v>0.45059785393533536</v>
      </c>
      <c r="NZ60" s="57">
        <f>SUM(NZ44+NZ45+NZ46+NZ47+NZ48+NZ58+NZ59)</f>
        <v>1630756</v>
      </c>
      <c r="OA60" s="60">
        <f>SUM(OA44+OA45+OA46+OA47+OA48+OA58+OA59)</f>
        <v>1595053</v>
      </c>
      <c r="OB60" s="110">
        <f t="shared" si="222"/>
        <v>0.97810647331667033</v>
      </c>
      <c r="OC60" s="57">
        <f>SUM(OC44+OC45+OC46+OC47+OC48+OC58+OC59)</f>
        <v>0</v>
      </c>
      <c r="OD60" s="60">
        <f>SUM(OD44+OD45+OD46+OD47+OD48+OD58+OD59)</f>
        <v>17485</v>
      </c>
      <c r="OE60" s="110">
        <v>0</v>
      </c>
      <c r="OF60" s="57">
        <f>SUM(OF44+OF45+OF46+OF47+OF48+OF58+OF59)</f>
        <v>0</v>
      </c>
      <c r="OG60" s="60">
        <f>SUM(OG44+OG45+OG46+OG47+OG48+OG58+OG59)</f>
        <v>0</v>
      </c>
      <c r="OH60" s="110">
        <v>0</v>
      </c>
      <c r="OI60" s="57">
        <f>SUM(OI44+OI45+OI46+OI47+OI48+OI58+OI59)</f>
        <v>0</v>
      </c>
      <c r="OJ60" s="60">
        <f>SUM(OJ44+OJ45+OJ46+OJ47+OJ48+OJ58+OJ59)</f>
        <v>0</v>
      </c>
      <c r="OK60" s="110">
        <v>0</v>
      </c>
      <c r="OL60" s="57">
        <f>SUM(OL44+OL45+OL46+OL47+OL48+OL58+OL59)</f>
        <v>84875</v>
      </c>
      <c r="OM60" s="60">
        <f>SUM(OM44+OM45+OM46+OM47+OM48+OM58+OM59)</f>
        <v>56113</v>
      </c>
      <c r="ON60" s="110">
        <f t="shared" si="242"/>
        <v>0.66112518409425625</v>
      </c>
      <c r="OO60" s="57">
        <f>SUM(OO44+OO45+OO46+OO47+OO48+OO58+OO59)</f>
        <v>0</v>
      </c>
      <c r="OP60" s="60">
        <f>SUM(OP44+OP45+OP46+OP47+OP48+OP58+OP59)</f>
        <v>0</v>
      </c>
      <c r="OQ60" s="110">
        <v>0</v>
      </c>
      <c r="OR60" s="57">
        <f>SUM(OR44+OR45+OR46+OR47+OR48+OR58+OR59)</f>
        <v>290000</v>
      </c>
      <c r="OS60" s="60">
        <f>SUM(OS44+OS45+OS46+OS47+OS48+OS58+OS59)</f>
        <v>400000</v>
      </c>
      <c r="OT60" s="110">
        <f t="shared" si="210"/>
        <v>1.3793103448275863</v>
      </c>
      <c r="OU60" s="57">
        <f>SUM(OU44+OU45+OU46+OU47+OU48+OU58+OU59)</f>
        <v>0</v>
      </c>
      <c r="OV60" s="60">
        <f>SUM(OV44+OV45+OV46+OV47+OV48+OV58+OV59)</f>
        <v>0</v>
      </c>
      <c r="OW60" s="110">
        <v>0</v>
      </c>
      <c r="OX60" s="57">
        <f>SUM(OX44+OX45+OX46+OX47+OX48+OX58+OX59)</f>
        <v>10715962</v>
      </c>
      <c r="OY60" s="60">
        <f>SUM(OY44+OY45+OY46+OY47+OY48+OY58+OY59)</f>
        <v>9864123</v>
      </c>
      <c r="OZ60" s="110">
        <f t="shared" si="213"/>
        <v>0.92050746353897117</v>
      </c>
      <c r="PA60" s="57">
        <f>SUM(PA44+PA45+PA46+PA47+PA48+PA58+PA59)</f>
        <v>491926</v>
      </c>
      <c r="PB60" s="60">
        <f>SUM(PB44+PB45+PB46+PB47+PB48+PB58+PB59)</f>
        <v>199115</v>
      </c>
      <c r="PC60" s="110">
        <f t="shared" si="230"/>
        <v>0.40476616401653909</v>
      </c>
      <c r="PD60" s="57">
        <f>SUM(PD44+PD45+PD46+PD47+PD48+PD58+PD59)</f>
        <v>44991</v>
      </c>
      <c r="PE60" s="60">
        <f>SUM(PE44+PE45+PE46+PE47+PE48+PE58+PE59)</f>
        <v>0</v>
      </c>
      <c r="PF60" s="110">
        <f t="shared" si="238"/>
        <v>0</v>
      </c>
      <c r="PG60" s="57">
        <f>SUM(PG44+PG45+PG46+PG47+PG48+PG58+PG59)</f>
        <v>9130</v>
      </c>
      <c r="PH60" s="60">
        <f>SUM(PH44+PH45+PH46+PH47+PH48+PH58+PH59)</f>
        <v>2020</v>
      </c>
      <c r="PI60" s="110">
        <f t="shared" si="231"/>
        <v>0.2212486308871851</v>
      </c>
      <c r="PJ60" s="57">
        <f>SUM(PJ44+PJ45+PJ46+PJ47+PJ48+PJ58+PJ59)</f>
        <v>0</v>
      </c>
      <c r="PK60" s="60">
        <f>SUM(PK44+PK45+PK46+PK47+PK48+PK58+PK59)</f>
        <v>10790</v>
      </c>
      <c r="PL60" s="110">
        <v>0</v>
      </c>
      <c r="PM60" s="57">
        <f>SUM(PM44+PM45+PM46+PM47+PM48+PM58+PM59)</f>
        <v>0</v>
      </c>
      <c r="PN60" s="60">
        <f>SUM(PN44+PN45+PN46+PN47+PN48+PN58+PN59)</f>
        <v>16528</v>
      </c>
      <c r="PO60" s="110">
        <v>0</v>
      </c>
      <c r="PP60" s="57">
        <f>SUM(PP44+PP45+PP46+PP47+PP48+PP58+PP59)</f>
        <v>0</v>
      </c>
      <c r="PQ60" s="60">
        <f>SUM(PQ44+PQ45+PQ46+PQ47+PQ48+PQ58+PQ59)</f>
        <v>25000</v>
      </c>
      <c r="PR60" s="110">
        <v>0</v>
      </c>
      <c r="PS60" s="57">
        <f>SUM(PS44+PS45+PS46+PS47+PS48+PS58+PS59)</f>
        <v>0</v>
      </c>
      <c r="PT60" s="60">
        <f>SUM(PT44+PT45+PT46+PT47+PT48+PT58+PT59)</f>
        <v>150000</v>
      </c>
      <c r="PU60" s="110">
        <v>0</v>
      </c>
      <c r="PV60" s="57">
        <f t="shared" si="64"/>
        <v>546047</v>
      </c>
      <c r="PW60" s="60">
        <f>SUM(PW44+PW45+PW46+PW47+PW48+PW58+PW59)</f>
        <v>403453</v>
      </c>
      <c r="PX60" s="110">
        <f t="shared" si="233"/>
        <v>0.73886130681058593</v>
      </c>
      <c r="PY60" s="57">
        <f>SUM(PY44+PY45+PY46+PY47+PY48+PY58+PY59)</f>
        <v>0</v>
      </c>
      <c r="PZ60" s="60">
        <f>SUM(PZ44+PZ45+PZ46+PZ47+PZ48+PZ58+PZ59)</f>
        <v>0</v>
      </c>
      <c r="QA60" s="110">
        <v>0</v>
      </c>
      <c r="QB60" s="57">
        <f>SUM(QB44+QB45+QB46+QB47+QB48+QB58+QB59)</f>
        <v>0</v>
      </c>
      <c r="QC60" s="60">
        <f>SUM(QC44+QC45+QC46+QC47+QC48+QC58+QC59)</f>
        <v>0</v>
      </c>
      <c r="QD60" s="110">
        <v>0</v>
      </c>
      <c r="QE60" s="57">
        <f>SUM(QE44+QE45+QE46+QE47+QE48+QE58+QE59)</f>
        <v>0</v>
      </c>
      <c r="QF60" s="60">
        <f>SUM(QF44+QF45+QF46+QF47+QF48+QF58+QF59)</f>
        <v>434</v>
      </c>
      <c r="QG60" s="110">
        <v>0</v>
      </c>
      <c r="QH60" s="57">
        <f>SUM(QH44+QH45+QH46+QH47+QH48+QH58+QH59)</f>
        <v>0</v>
      </c>
      <c r="QI60" s="60">
        <f>SUM(QI44+QI45+QI46+QI47+QI48+QI58+QI59)</f>
        <v>514</v>
      </c>
      <c r="QJ60" s="110">
        <v>0</v>
      </c>
      <c r="QK60" s="57">
        <f>SUM(QK44+QK45+QK46+QK47+QK48+QK58+QK59)</f>
        <v>0</v>
      </c>
      <c r="QL60" s="60">
        <f>SUM(QL44+QL45+QL46+QL47+QL48+QL58+QL59)</f>
        <v>0</v>
      </c>
      <c r="QM60" s="110">
        <v>0</v>
      </c>
      <c r="QN60" s="57">
        <f>SUM(QN44+QN45+QN46+QN47+QN48+QN58+QN59)</f>
        <v>0</v>
      </c>
      <c r="QO60" s="60">
        <f>SUM(QO44+QO45+QO46+QO47+QO48+QO58+QO59)</f>
        <v>450</v>
      </c>
      <c r="QP60" s="110">
        <v>0</v>
      </c>
      <c r="QQ60" s="57">
        <f>SUM(QQ44+QQ45+QQ46+QQ47+QQ48+QQ58+QQ59)</f>
        <v>0</v>
      </c>
      <c r="QR60" s="60">
        <f>SUM(QR44+QR45+QR46+QR47+QR48+QR58+QR59)</f>
        <v>0</v>
      </c>
      <c r="QS60" s="110">
        <v>0</v>
      </c>
      <c r="QT60" s="57">
        <f>SUM(QT44+QT45+QT46+QT47+QT48+QT58+QT59)</f>
        <v>0</v>
      </c>
      <c r="QU60" s="60">
        <f>SUM(QU44+QU45+QU46+QU47+QU48+QU58+QU59)</f>
        <v>0</v>
      </c>
      <c r="QV60" s="110">
        <v>0</v>
      </c>
      <c r="QW60" s="57">
        <f t="shared" si="101"/>
        <v>0</v>
      </c>
      <c r="QX60" s="60">
        <f>SUM(QX44+QX45+QX46+QX47+QX48+QX58+QX59)</f>
        <v>1398</v>
      </c>
      <c r="QY60" s="110">
        <v>0</v>
      </c>
      <c r="QZ60" s="57">
        <f t="shared" si="66"/>
        <v>613812</v>
      </c>
      <c r="RA60" s="60">
        <f>SUM(RA44+RA45+RA46+RA47+RA48+RA58+RA59)</f>
        <v>404851</v>
      </c>
      <c r="RB60" s="110">
        <f t="shared" si="236"/>
        <v>0.65956840205144251</v>
      </c>
      <c r="RC60" s="57">
        <f>SUM(RC44+RC45+RC46+RC47+RC48+RC58+RC59)</f>
        <v>0</v>
      </c>
      <c r="RD60" s="60"/>
      <c r="RE60" s="110"/>
      <c r="RF60" s="57">
        <f>SUM(RF44+RF45+RF46+RF47+RF48+RF58+RF59)</f>
        <v>10000</v>
      </c>
      <c r="RG60" s="60">
        <f>SUM(RG44+RG45+RG46+RG47+RG48+RG58+RG59)</f>
        <v>0</v>
      </c>
      <c r="RH60" s="110">
        <f t="shared" si="214"/>
        <v>0</v>
      </c>
      <c r="RI60" s="57">
        <f>SUM(RI44+RI45+RI46+RI47+RI48+RI58+RI59)</f>
        <v>0</v>
      </c>
      <c r="RJ60" s="60">
        <f>SUM(RJ44+RJ45+RJ46+RJ47+RJ48+RJ58+RJ59)</f>
        <v>0</v>
      </c>
      <c r="RK60" s="110">
        <v>0</v>
      </c>
      <c r="RL60" s="57">
        <f>SUM(RL44+RL45+RL46+RL47+RL48+RL58+RL59)</f>
        <v>67765</v>
      </c>
      <c r="RM60" s="60">
        <f>SUM(RM44+RM45+RM46+RM47+RM48+RM58+RM59)</f>
        <v>0</v>
      </c>
      <c r="RN60" s="110">
        <f t="shared" si="237"/>
        <v>0</v>
      </c>
      <c r="RO60" s="63">
        <f>+RF60+RI60+RL60+RC60</f>
        <v>77765</v>
      </c>
      <c r="RP60" s="60">
        <f>+RG60+RJ60+RM60</f>
        <v>0</v>
      </c>
      <c r="RQ60" s="110">
        <f t="shared" si="215"/>
        <v>0</v>
      </c>
      <c r="RR60" s="57">
        <f t="shared" si="68"/>
        <v>11506160</v>
      </c>
      <c r="RS60" s="60">
        <f t="shared" si="239"/>
        <v>10437089</v>
      </c>
      <c r="RT60" s="110">
        <f t="shared" si="216"/>
        <v>0.90708707335896599</v>
      </c>
      <c r="RU60" s="57">
        <f>SUM(RU44+RU45+RU46+RU47+RU48+RU58+RU59)</f>
        <v>-3265793</v>
      </c>
      <c r="RV60" s="60">
        <f>SUM(RV44+RV45+RV46+RV47+RV48+RV58+RV59)</f>
        <v>-4975161</v>
      </c>
      <c r="RW60" s="110">
        <v>0</v>
      </c>
      <c r="RX60" s="57">
        <f t="shared" si="240"/>
        <v>8240367</v>
      </c>
      <c r="RY60" s="60">
        <f t="shared" si="240"/>
        <v>5461928</v>
      </c>
      <c r="RZ60" s="110">
        <f t="shared" si="217"/>
        <v>0.66282581831610166</v>
      </c>
      <c r="SA60" s="57">
        <f t="shared" si="241"/>
        <v>12153696</v>
      </c>
      <c r="SB60" s="60">
        <f t="shared" si="241"/>
        <v>11151062</v>
      </c>
      <c r="SC60" s="110">
        <f t="shared" si="69"/>
        <v>0.91750377827452656</v>
      </c>
    </row>
    <row r="61" spans="1:498" s="116" customFormat="1" ht="31.5" customHeight="1" thickBot="1">
      <c r="A61" s="259">
        <v>49</v>
      </c>
      <c r="B61" s="256" t="s">
        <v>28</v>
      </c>
      <c r="C61" s="182"/>
      <c r="D61" s="114"/>
      <c r="E61" s="198"/>
      <c r="F61" s="182"/>
      <c r="G61" s="114"/>
      <c r="H61" s="183"/>
      <c r="I61" s="182"/>
      <c r="J61" s="114"/>
      <c r="K61" s="203"/>
      <c r="L61" s="182"/>
      <c r="M61" s="114"/>
      <c r="N61" s="214"/>
      <c r="O61" s="182"/>
      <c r="P61" s="114"/>
      <c r="Q61" s="214"/>
      <c r="R61" s="182"/>
      <c r="S61" s="114"/>
      <c r="T61" s="214"/>
      <c r="U61" s="182"/>
      <c r="V61" s="114"/>
      <c r="W61" s="214"/>
      <c r="X61" s="182"/>
      <c r="Y61" s="114"/>
      <c r="Z61" s="214"/>
      <c r="AA61" s="182"/>
      <c r="AB61" s="114"/>
      <c r="AC61" s="214"/>
      <c r="AD61" s="182"/>
      <c r="AE61" s="114"/>
      <c r="AF61" s="214"/>
      <c r="AG61" s="182"/>
      <c r="AH61" s="114"/>
      <c r="AI61" s="214"/>
      <c r="AJ61" s="182"/>
      <c r="AK61" s="114"/>
      <c r="AL61" s="214"/>
      <c r="AM61" s="182"/>
      <c r="AN61" s="114"/>
      <c r="AO61" s="214"/>
      <c r="AP61" s="182"/>
      <c r="AQ61" s="114"/>
      <c r="AR61" s="214"/>
      <c r="AS61" s="182"/>
      <c r="AT61" s="114"/>
      <c r="AU61" s="214"/>
      <c r="AV61" s="182"/>
      <c r="AW61" s="114"/>
      <c r="AX61" s="214"/>
      <c r="AY61" s="182"/>
      <c r="AZ61" s="114"/>
      <c r="BA61" s="214"/>
      <c r="BB61" s="182"/>
      <c r="BC61" s="114"/>
      <c r="BD61" s="214"/>
      <c r="BE61" s="182"/>
      <c r="BF61" s="114"/>
      <c r="BG61" s="214"/>
      <c r="BH61" s="182"/>
      <c r="BI61" s="114"/>
      <c r="BJ61" s="214"/>
      <c r="BK61" s="182"/>
      <c r="BL61" s="114"/>
      <c r="BM61" s="214"/>
      <c r="BN61" s="182"/>
      <c r="BO61" s="114"/>
      <c r="BP61" s="214"/>
      <c r="BQ61" s="182"/>
      <c r="BR61" s="114"/>
      <c r="BS61" s="214"/>
      <c r="BT61" s="182"/>
      <c r="BU61" s="114"/>
      <c r="BV61" s="203"/>
      <c r="BW61" s="217"/>
      <c r="BX61" s="115"/>
      <c r="BY61" s="203"/>
      <c r="BZ61" s="182"/>
      <c r="CA61" s="114"/>
      <c r="CB61" s="203"/>
      <c r="CC61" s="182"/>
      <c r="CD61" s="114"/>
      <c r="CE61" s="203"/>
      <c r="CF61" s="182"/>
      <c r="CG61" s="114"/>
      <c r="CH61" s="203"/>
      <c r="CI61" s="182"/>
      <c r="CJ61" s="114"/>
      <c r="CK61" s="203"/>
      <c r="CL61" s="217"/>
      <c r="CM61" s="115"/>
      <c r="CN61" s="203"/>
      <c r="CO61" s="182"/>
      <c r="CP61" s="114"/>
      <c r="CQ61" s="203"/>
      <c r="CR61" s="182"/>
      <c r="CS61" s="114"/>
      <c r="CT61" s="203"/>
      <c r="CU61" s="182"/>
      <c r="CV61" s="114"/>
      <c r="CW61" s="203"/>
      <c r="CX61" s="182"/>
      <c r="CY61" s="114"/>
      <c r="CZ61" s="203"/>
      <c r="DA61" s="182"/>
      <c r="DB61" s="114"/>
      <c r="DC61" s="203"/>
      <c r="DD61" s="182"/>
      <c r="DE61" s="114"/>
      <c r="DF61" s="203"/>
      <c r="DG61" s="182"/>
      <c r="DH61" s="114"/>
      <c r="DI61" s="203"/>
      <c r="DJ61" s="217"/>
      <c r="DK61" s="113"/>
      <c r="DL61" s="203"/>
      <c r="DM61" s="182"/>
      <c r="DN61" s="114"/>
      <c r="DO61" s="203"/>
      <c r="DP61" s="182"/>
      <c r="DQ61" s="114"/>
      <c r="DR61" s="203"/>
      <c r="DS61" s="182"/>
      <c r="DT61" s="114"/>
      <c r="DU61" s="203"/>
      <c r="DV61" s="182"/>
      <c r="DW61" s="113"/>
      <c r="DX61" s="203"/>
      <c r="DY61" s="182"/>
      <c r="DZ61" s="114"/>
      <c r="EA61" s="203"/>
      <c r="EB61" s="182"/>
      <c r="EC61" s="114"/>
      <c r="ED61" s="203"/>
      <c r="EE61" s="182"/>
      <c r="EF61" s="114"/>
      <c r="EG61" s="203"/>
      <c r="EH61" s="182"/>
      <c r="EI61" s="114"/>
      <c r="EJ61" s="203"/>
      <c r="EK61" s="217"/>
      <c r="EL61" s="115"/>
      <c r="EM61" s="203"/>
      <c r="EN61" s="182"/>
      <c r="EO61" s="114"/>
      <c r="EP61" s="203"/>
      <c r="EQ61" s="182"/>
      <c r="ER61" s="114"/>
      <c r="ES61" s="203"/>
      <c r="ET61" s="182"/>
      <c r="EU61" s="114"/>
      <c r="EV61" s="203"/>
      <c r="EW61" s="182"/>
      <c r="EX61" s="114"/>
      <c r="EY61" s="203"/>
      <c r="EZ61" s="182"/>
      <c r="FA61" s="114"/>
      <c r="FB61" s="203"/>
      <c r="FC61" s="182"/>
      <c r="FD61" s="114"/>
      <c r="FE61" s="203"/>
      <c r="FF61" s="182"/>
      <c r="FG61" s="114"/>
      <c r="FH61" s="203"/>
      <c r="FI61" s="217"/>
      <c r="FJ61" s="115"/>
      <c r="FK61" s="203"/>
      <c r="FL61" s="182"/>
      <c r="FM61" s="114"/>
      <c r="FN61" s="203"/>
      <c r="FO61" s="182"/>
      <c r="FP61" s="114"/>
      <c r="FQ61" s="203"/>
      <c r="FR61" s="182"/>
      <c r="FS61" s="114"/>
      <c r="FT61" s="203"/>
      <c r="FU61" s="182"/>
      <c r="FV61" s="114"/>
      <c r="FW61" s="203"/>
      <c r="FX61" s="182"/>
      <c r="FY61" s="114"/>
      <c r="FZ61" s="203"/>
      <c r="GA61" s="182"/>
      <c r="GB61" s="114"/>
      <c r="GC61" s="203"/>
      <c r="GD61" s="217"/>
      <c r="GE61" s="115"/>
      <c r="GF61" s="203"/>
      <c r="GG61" s="182"/>
      <c r="GH61" s="114"/>
      <c r="GI61" s="203"/>
      <c r="GJ61" s="182"/>
      <c r="GK61" s="114"/>
      <c r="GL61" s="203"/>
      <c r="GM61" s="182"/>
      <c r="GN61" s="114"/>
      <c r="GO61" s="203"/>
      <c r="GP61" s="182"/>
      <c r="GQ61" s="114"/>
      <c r="GR61" s="203"/>
      <c r="GS61" s="217"/>
      <c r="GT61" s="115"/>
      <c r="GU61" s="203"/>
      <c r="GV61" s="182"/>
      <c r="GW61" s="114"/>
      <c r="GX61" s="203"/>
      <c r="GY61" s="182"/>
      <c r="GZ61" s="114"/>
      <c r="HA61" s="203"/>
      <c r="HB61" s="217"/>
      <c r="HC61" s="115"/>
      <c r="HD61" s="203"/>
      <c r="HE61" s="217"/>
      <c r="HF61" s="113"/>
      <c r="HG61" s="203"/>
      <c r="HH61" s="182"/>
      <c r="HI61" s="114"/>
      <c r="HJ61" s="203"/>
      <c r="HK61" s="182"/>
      <c r="HL61" s="114"/>
      <c r="HM61" s="203"/>
      <c r="HN61" s="182"/>
      <c r="HO61" s="114"/>
      <c r="HP61" s="203"/>
      <c r="HQ61" s="182"/>
      <c r="HR61" s="114"/>
      <c r="HS61" s="203"/>
      <c r="HT61" s="217"/>
      <c r="HU61" s="115"/>
      <c r="HV61" s="203"/>
      <c r="HW61" s="182"/>
      <c r="HX61" s="114"/>
      <c r="HY61" s="203"/>
      <c r="HZ61" s="182"/>
      <c r="IA61" s="114"/>
      <c r="IB61" s="203"/>
      <c r="IC61" s="217"/>
      <c r="ID61" s="115"/>
      <c r="IE61" s="203"/>
      <c r="IF61" s="182"/>
      <c r="IG61" s="114"/>
      <c r="IH61" s="203"/>
      <c r="II61" s="182"/>
      <c r="IJ61" s="114"/>
      <c r="IK61" s="203"/>
      <c r="IL61" s="182"/>
      <c r="IM61" s="114"/>
      <c r="IN61" s="203"/>
      <c r="IO61" s="182"/>
      <c r="IP61" s="114"/>
      <c r="IQ61" s="203"/>
      <c r="IR61" s="217"/>
      <c r="IS61" s="115"/>
      <c r="IT61" s="203"/>
      <c r="IU61" s="182"/>
      <c r="IV61" s="114"/>
      <c r="IW61" s="203"/>
      <c r="IX61" s="182"/>
      <c r="IY61" s="114"/>
      <c r="IZ61" s="203"/>
      <c r="JA61" s="182"/>
      <c r="JB61" s="114"/>
      <c r="JC61" s="203"/>
      <c r="JD61" s="217"/>
      <c r="JE61" s="115"/>
      <c r="JF61" s="203"/>
      <c r="JG61" s="182"/>
      <c r="JH61" s="114"/>
      <c r="JI61" s="203"/>
      <c r="JJ61" s="182"/>
      <c r="JK61" s="114"/>
      <c r="JL61" s="203"/>
      <c r="JM61" s="182"/>
      <c r="JN61" s="114"/>
      <c r="JO61" s="203"/>
      <c r="JP61" s="182"/>
      <c r="JQ61" s="114"/>
      <c r="JR61" s="203"/>
      <c r="JS61" s="217"/>
      <c r="JT61" s="115"/>
      <c r="JU61" s="203"/>
      <c r="JV61" s="182"/>
      <c r="JW61" s="114"/>
      <c r="JX61" s="203"/>
      <c r="JY61" s="182"/>
      <c r="JZ61" s="114"/>
      <c r="KA61" s="203"/>
      <c r="KB61" s="182"/>
      <c r="KC61" s="114"/>
      <c r="KD61" s="203"/>
      <c r="KE61" s="217"/>
      <c r="KF61" s="115"/>
      <c r="KG61" s="203"/>
      <c r="KH61" s="182">
        <v>53</v>
      </c>
      <c r="KI61" s="114"/>
      <c r="KJ61" s="203"/>
      <c r="KK61" s="182">
        <v>17</v>
      </c>
      <c r="KL61" s="114"/>
      <c r="KM61" s="203"/>
      <c r="KN61" s="182"/>
      <c r="KO61" s="114"/>
      <c r="KP61" s="203"/>
      <c r="KQ61" s="182">
        <v>497</v>
      </c>
      <c r="KR61" s="114"/>
      <c r="KS61" s="203"/>
      <c r="KT61" s="182">
        <v>198</v>
      </c>
      <c r="KU61" s="114"/>
      <c r="KV61" s="203"/>
      <c r="KW61" s="182"/>
      <c r="KX61" s="114"/>
      <c r="KY61" s="203"/>
      <c r="KZ61" s="182">
        <v>395</v>
      </c>
      <c r="LA61" s="114"/>
      <c r="LB61" s="203"/>
      <c r="LC61" s="182">
        <v>2689</v>
      </c>
      <c r="LD61" s="114"/>
      <c r="LE61" s="203"/>
      <c r="LF61" s="182">
        <v>541</v>
      </c>
      <c r="LG61" s="114"/>
      <c r="LH61" s="203"/>
      <c r="LI61" s="91">
        <f>+KH61+KK61+KN61+KQ61+KT61+KW61+KZ61+LC61+LF61</f>
        <v>4390</v>
      </c>
      <c r="LJ61" s="115">
        <f t="shared" ref="LJ61" si="245">+KI61+KL61+KO61+KR61+KU61+KX61+LA61+LD61+LG61</f>
        <v>0</v>
      </c>
      <c r="LK61" s="203">
        <f t="shared" si="227"/>
        <v>0</v>
      </c>
      <c r="LL61" s="182"/>
      <c r="LM61" s="114"/>
      <c r="LN61" s="203"/>
      <c r="LO61" s="182"/>
      <c r="LP61" s="114"/>
      <c r="LQ61" s="203"/>
      <c r="LR61" s="217"/>
      <c r="LS61" s="115"/>
      <c r="LT61" s="203"/>
      <c r="LU61" s="182"/>
      <c r="LV61" s="114"/>
      <c r="LW61" s="203"/>
      <c r="LX61" s="217">
        <f t="shared" ref="LX61:LX64" si="246">+HT61+IC61+IR61+JD61+JS61+KE61+LI61+LR61+LU61+RI61</f>
        <v>4390</v>
      </c>
      <c r="LY61" s="115">
        <f t="shared" ref="LY61" si="247">+HU61+ID61+IS61+JE61+JT61+KF61+LJ61+LS61+LV61</f>
        <v>0</v>
      </c>
      <c r="LZ61" s="203">
        <f t="shared" si="229"/>
        <v>0</v>
      </c>
      <c r="MA61" s="182"/>
      <c r="MB61" s="114"/>
      <c r="MC61" s="203"/>
      <c r="MD61" s="182"/>
      <c r="ME61" s="114"/>
      <c r="MF61" s="203"/>
      <c r="MG61" s="182"/>
      <c r="MH61" s="114"/>
      <c r="MI61" s="203"/>
      <c r="MJ61" s="182"/>
      <c r="MK61" s="113"/>
      <c r="ML61" s="203"/>
      <c r="MM61" s="182"/>
      <c r="MN61" s="114"/>
      <c r="MO61" s="203"/>
      <c r="MP61" s="182"/>
      <c r="MQ61" s="114"/>
      <c r="MR61" s="203"/>
      <c r="MS61" s="182"/>
      <c r="MT61" s="114"/>
      <c r="MU61" s="203"/>
      <c r="MV61" s="182"/>
      <c r="MW61" s="114"/>
      <c r="MX61" s="203"/>
      <c r="MY61" s="182"/>
      <c r="MZ61" s="114"/>
      <c r="NA61" s="203"/>
      <c r="NB61" s="182"/>
      <c r="NC61" s="114"/>
      <c r="ND61" s="203"/>
      <c r="NE61" s="182"/>
      <c r="NF61" s="113"/>
      <c r="NG61" s="203"/>
      <c r="NH61" s="182"/>
      <c r="NI61" s="114"/>
      <c r="NJ61" s="203"/>
      <c r="NK61" s="182"/>
      <c r="NL61" s="114"/>
      <c r="NM61" s="203"/>
      <c r="NN61" s="182"/>
      <c r="NO61" s="114"/>
      <c r="NP61" s="203"/>
      <c r="NQ61" s="182"/>
      <c r="NR61" s="113"/>
      <c r="NS61" s="203"/>
      <c r="NT61" s="182"/>
      <c r="NU61" s="114"/>
      <c r="NV61" s="203"/>
      <c r="NW61" s="182"/>
      <c r="NX61" s="114"/>
      <c r="NY61" s="203"/>
      <c r="NZ61" s="182"/>
      <c r="OA61" s="114"/>
      <c r="OB61" s="203"/>
      <c r="OC61" s="182"/>
      <c r="OD61" s="114"/>
      <c r="OE61" s="203"/>
      <c r="OF61" s="182"/>
      <c r="OG61" s="114"/>
      <c r="OH61" s="203"/>
      <c r="OI61" s="182"/>
      <c r="OJ61" s="114"/>
      <c r="OK61" s="203"/>
      <c r="OL61" s="182"/>
      <c r="OM61" s="114"/>
      <c r="ON61" s="203"/>
      <c r="OO61" s="182">
        <v>22686</v>
      </c>
      <c r="OP61" s="114">
        <v>22505</v>
      </c>
      <c r="OQ61" s="203">
        <f t="shared" ref="OQ61:OQ65" si="248">SUM(OP61/OO61)</f>
        <v>0.99202151106409242</v>
      </c>
      <c r="OR61" s="182"/>
      <c r="OS61" s="114"/>
      <c r="OT61" s="203"/>
      <c r="OU61" s="182"/>
      <c r="OV61" s="114"/>
      <c r="OW61" s="203"/>
      <c r="OX61" s="217">
        <f t="shared" ref="OX61:OX63" si="249">+NT61+NW61+NZ61+OC61+OF61+OI61+OL61+OO61+OR61+OU61</f>
        <v>22686</v>
      </c>
      <c r="OY61" s="115">
        <f t="shared" ref="OY61:OY63" si="250">+NU61+NX61+OA61+OD61+OG61+OJ61+OM61+OP61+OS61+OV61</f>
        <v>22505</v>
      </c>
      <c r="OZ61" s="203">
        <f t="shared" si="213"/>
        <v>0.99202151106409242</v>
      </c>
      <c r="PA61" s="182"/>
      <c r="PB61" s="114"/>
      <c r="PC61" s="203"/>
      <c r="PD61" s="182"/>
      <c r="PE61" s="114"/>
      <c r="PF61" s="203"/>
      <c r="PG61" s="182">
        <v>2964</v>
      </c>
      <c r="PH61" s="114">
        <v>0</v>
      </c>
      <c r="PI61" s="203">
        <f t="shared" si="231"/>
        <v>0</v>
      </c>
      <c r="PJ61" s="182"/>
      <c r="PK61" s="114"/>
      <c r="PL61" s="203"/>
      <c r="PM61" s="182"/>
      <c r="PN61" s="114">
        <v>3995</v>
      </c>
      <c r="PO61" s="203"/>
      <c r="PP61" s="182"/>
      <c r="PQ61" s="114"/>
      <c r="PR61" s="203"/>
      <c r="PS61" s="182"/>
      <c r="PT61" s="114"/>
      <c r="PU61" s="203"/>
      <c r="PV61" s="182">
        <f t="shared" si="64"/>
        <v>2964</v>
      </c>
      <c r="PW61" s="113">
        <f t="shared" ref="PW61:PW62" si="251">+PB61+PE61+PH61+PK61+PN61+PQ61+PT61</f>
        <v>3995</v>
      </c>
      <c r="PX61" s="203">
        <f t="shared" si="233"/>
        <v>1.3478407557354926</v>
      </c>
      <c r="PY61" s="182">
        <v>400</v>
      </c>
      <c r="PZ61" s="114">
        <v>0</v>
      </c>
      <c r="QA61" s="203">
        <f t="shared" ref="QA61:QA65" si="252">SUM(PZ61/PY61)</f>
        <v>0</v>
      </c>
      <c r="QB61" s="182">
        <v>350</v>
      </c>
      <c r="QC61" s="114">
        <v>0</v>
      </c>
      <c r="QD61" s="203">
        <f t="shared" ref="QD61:QD65" si="253">SUM(QC61/QB61)</f>
        <v>0</v>
      </c>
      <c r="QE61" s="182"/>
      <c r="QF61" s="114"/>
      <c r="QG61" s="203"/>
      <c r="QH61" s="182"/>
      <c r="QI61" s="114"/>
      <c r="QJ61" s="203"/>
      <c r="QK61" s="182"/>
      <c r="QL61" s="114"/>
      <c r="QM61" s="203"/>
      <c r="QN61" s="182"/>
      <c r="QO61" s="114"/>
      <c r="QP61" s="203"/>
      <c r="QQ61" s="182"/>
      <c r="QR61" s="114"/>
      <c r="QS61" s="203"/>
      <c r="QT61" s="182"/>
      <c r="QU61" s="114"/>
      <c r="QV61" s="203"/>
      <c r="QW61" s="182">
        <f t="shared" si="101"/>
        <v>750</v>
      </c>
      <c r="QX61" s="113">
        <f t="shared" ref="QX61" si="254">+PZ61+QC61+QF61+QI61+QL61+QO61+QR61+QU61</f>
        <v>0</v>
      </c>
      <c r="QY61" s="203">
        <f t="shared" ref="QY61:QY65" si="255">SUM(QX61/QW61)</f>
        <v>0</v>
      </c>
      <c r="QZ61" s="217">
        <f t="shared" si="66"/>
        <v>3714</v>
      </c>
      <c r="RA61" s="115">
        <f t="shared" ref="RA61:RA62" si="256">+PW61+QX61</f>
        <v>3995</v>
      </c>
      <c r="RB61" s="203">
        <f t="shared" si="236"/>
        <v>1.0756596661281637</v>
      </c>
      <c r="RC61" s="182">
        <v>5013</v>
      </c>
      <c r="RD61" s="114"/>
      <c r="RE61" s="203"/>
      <c r="RF61" s="182"/>
      <c r="RG61" s="114"/>
      <c r="RH61" s="203"/>
      <c r="RI61" s="182"/>
      <c r="RJ61" s="114"/>
      <c r="RK61" s="203"/>
      <c r="RL61" s="182"/>
      <c r="RM61" s="114"/>
      <c r="RN61" s="203"/>
      <c r="RO61" s="217">
        <f>+RF61+RI61+RL61+RC61</f>
        <v>5013</v>
      </c>
      <c r="RP61" s="114"/>
      <c r="RQ61" s="203"/>
      <c r="RR61" s="182">
        <f>+HE61+LX61+NQ61+OX61+QZ61</f>
        <v>30790</v>
      </c>
      <c r="RS61" s="114">
        <f t="shared" si="239"/>
        <v>26500</v>
      </c>
      <c r="RT61" s="203">
        <f t="shared" si="216"/>
        <v>0.86066904839233516</v>
      </c>
      <c r="RU61" s="182"/>
      <c r="RV61" s="114"/>
      <c r="RW61" s="203"/>
      <c r="RX61" s="182">
        <f>RR61+RU61+RO61</f>
        <v>35803</v>
      </c>
      <c r="RY61" s="114">
        <f>RS61+RV61</f>
        <v>26500</v>
      </c>
      <c r="RZ61" s="203">
        <f t="shared" si="217"/>
        <v>0.74016143898555986</v>
      </c>
      <c r="SA61" s="182">
        <f t="shared" si="241"/>
        <v>35803</v>
      </c>
      <c r="SB61" s="114">
        <f t="shared" si="241"/>
        <v>26500</v>
      </c>
      <c r="SC61" s="203">
        <f t="shared" si="69"/>
        <v>0.74016143898555986</v>
      </c>
      <c r="SD61" s="223"/>
    </row>
    <row r="62" spans="1:498" s="120" customFormat="1" ht="31.5">
      <c r="A62" s="260">
        <v>50</v>
      </c>
      <c r="B62" s="256" t="s">
        <v>29</v>
      </c>
      <c r="C62" s="184"/>
      <c r="D62" s="118"/>
      <c r="E62" s="199"/>
      <c r="F62" s="184"/>
      <c r="G62" s="118"/>
      <c r="H62" s="185"/>
      <c r="I62" s="184"/>
      <c r="J62" s="118"/>
      <c r="K62" s="204"/>
      <c r="L62" s="184"/>
      <c r="M62" s="118"/>
      <c r="N62" s="215"/>
      <c r="O62" s="184"/>
      <c r="P62" s="118"/>
      <c r="Q62" s="215"/>
      <c r="R62" s="184"/>
      <c r="S62" s="118"/>
      <c r="T62" s="215"/>
      <c r="U62" s="184"/>
      <c r="V62" s="118"/>
      <c r="W62" s="215"/>
      <c r="X62" s="184"/>
      <c r="Y62" s="118"/>
      <c r="Z62" s="215"/>
      <c r="AA62" s="184"/>
      <c r="AB62" s="118"/>
      <c r="AC62" s="215"/>
      <c r="AD62" s="184"/>
      <c r="AE62" s="118"/>
      <c r="AF62" s="215"/>
      <c r="AG62" s="184"/>
      <c r="AH62" s="118"/>
      <c r="AI62" s="215"/>
      <c r="AJ62" s="184"/>
      <c r="AK62" s="118"/>
      <c r="AL62" s="215"/>
      <c r="AM62" s="184"/>
      <c r="AN62" s="118"/>
      <c r="AO62" s="215"/>
      <c r="AP62" s="184"/>
      <c r="AQ62" s="118"/>
      <c r="AR62" s="215"/>
      <c r="AS62" s="184"/>
      <c r="AT62" s="118"/>
      <c r="AU62" s="215"/>
      <c r="AV62" s="184"/>
      <c r="AW62" s="118"/>
      <c r="AX62" s="215"/>
      <c r="AY62" s="184"/>
      <c r="AZ62" s="118"/>
      <c r="BA62" s="215"/>
      <c r="BB62" s="184"/>
      <c r="BC62" s="118"/>
      <c r="BD62" s="215"/>
      <c r="BE62" s="184"/>
      <c r="BF62" s="118"/>
      <c r="BG62" s="215"/>
      <c r="BH62" s="184"/>
      <c r="BI62" s="118"/>
      <c r="BJ62" s="215"/>
      <c r="BK62" s="184"/>
      <c r="BL62" s="118"/>
      <c r="BM62" s="215"/>
      <c r="BN62" s="184"/>
      <c r="BO62" s="118"/>
      <c r="BP62" s="215"/>
      <c r="BQ62" s="184"/>
      <c r="BR62" s="118"/>
      <c r="BS62" s="215"/>
      <c r="BT62" s="184"/>
      <c r="BU62" s="118"/>
      <c r="BV62" s="204"/>
      <c r="BW62" s="218"/>
      <c r="BX62" s="119"/>
      <c r="BY62" s="204"/>
      <c r="BZ62" s="184"/>
      <c r="CA62" s="118"/>
      <c r="CB62" s="204"/>
      <c r="CC62" s="184"/>
      <c r="CD62" s="118"/>
      <c r="CE62" s="204"/>
      <c r="CF62" s="184"/>
      <c r="CG62" s="118"/>
      <c r="CH62" s="204"/>
      <c r="CI62" s="184"/>
      <c r="CJ62" s="118"/>
      <c r="CK62" s="204"/>
      <c r="CL62" s="218"/>
      <c r="CM62" s="119"/>
      <c r="CN62" s="204"/>
      <c r="CO62" s="184"/>
      <c r="CP62" s="118"/>
      <c r="CQ62" s="204"/>
      <c r="CR62" s="184"/>
      <c r="CS62" s="118"/>
      <c r="CT62" s="204"/>
      <c r="CU62" s="184"/>
      <c r="CV62" s="118"/>
      <c r="CW62" s="204"/>
      <c r="CX62" s="184"/>
      <c r="CY62" s="118"/>
      <c r="CZ62" s="204"/>
      <c r="DA62" s="184"/>
      <c r="DB62" s="118"/>
      <c r="DC62" s="204"/>
      <c r="DD62" s="184"/>
      <c r="DE62" s="118"/>
      <c r="DF62" s="204"/>
      <c r="DG62" s="184"/>
      <c r="DH62" s="118"/>
      <c r="DI62" s="204"/>
      <c r="DJ62" s="218"/>
      <c r="DK62" s="117"/>
      <c r="DL62" s="204"/>
      <c r="DM62" s="184"/>
      <c r="DN62" s="118"/>
      <c r="DO62" s="204"/>
      <c r="DP62" s="184"/>
      <c r="DQ62" s="118"/>
      <c r="DR62" s="204"/>
      <c r="DS62" s="184"/>
      <c r="DT62" s="118"/>
      <c r="DU62" s="204"/>
      <c r="DV62" s="184"/>
      <c r="DW62" s="117"/>
      <c r="DX62" s="204"/>
      <c r="DY62" s="184"/>
      <c r="DZ62" s="118"/>
      <c r="EA62" s="204"/>
      <c r="EB62" s="184"/>
      <c r="EC62" s="118"/>
      <c r="ED62" s="204"/>
      <c r="EE62" s="184"/>
      <c r="EF62" s="118"/>
      <c r="EG62" s="204"/>
      <c r="EH62" s="184"/>
      <c r="EI62" s="118"/>
      <c r="EJ62" s="204"/>
      <c r="EK62" s="218"/>
      <c r="EL62" s="119"/>
      <c r="EM62" s="204"/>
      <c r="EN62" s="184"/>
      <c r="EO62" s="118"/>
      <c r="EP62" s="204"/>
      <c r="EQ62" s="184"/>
      <c r="ER62" s="118"/>
      <c r="ES62" s="204"/>
      <c r="ET62" s="184"/>
      <c r="EU62" s="118"/>
      <c r="EV62" s="204"/>
      <c r="EW62" s="184"/>
      <c r="EX62" s="118"/>
      <c r="EY62" s="204"/>
      <c r="EZ62" s="184"/>
      <c r="FA62" s="118"/>
      <c r="FB62" s="204"/>
      <c r="FC62" s="184"/>
      <c r="FD62" s="118"/>
      <c r="FE62" s="204"/>
      <c r="FF62" s="184"/>
      <c r="FG62" s="118"/>
      <c r="FH62" s="204"/>
      <c r="FI62" s="218"/>
      <c r="FJ62" s="119"/>
      <c r="FK62" s="204"/>
      <c r="FL62" s="184"/>
      <c r="FM62" s="118"/>
      <c r="FN62" s="204"/>
      <c r="FO62" s="184"/>
      <c r="FP62" s="118"/>
      <c r="FQ62" s="204"/>
      <c r="FR62" s="184"/>
      <c r="FS62" s="118"/>
      <c r="FT62" s="204"/>
      <c r="FU62" s="184"/>
      <c r="FV62" s="118"/>
      <c r="FW62" s="204"/>
      <c r="FX62" s="184"/>
      <c r="FY62" s="118"/>
      <c r="FZ62" s="204"/>
      <c r="GA62" s="184"/>
      <c r="GB62" s="118"/>
      <c r="GC62" s="204"/>
      <c r="GD62" s="218"/>
      <c r="GE62" s="119"/>
      <c r="GF62" s="204"/>
      <c r="GG62" s="184"/>
      <c r="GH62" s="118"/>
      <c r="GI62" s="204"/>
      <c r="GJ62" s="184"/>
      <c r="GK62" s="118"/>
      <c r="GL62" s="204"/>
      <c r="GM62" s="184"/>
      <c r="GN62" s="118"/>
      <c r="GO62" s="204"/>
      <c r="GP62" s="184"/>
      <c r="GQ62" s="118"/>
      <c r="GR62" s="204"/>
      <c r="GS62" s="218"/>
      <c r="GT62" s="119"/>
      <c r="GU62" s="204"/>
      <c r="GV62" s="184"/>
      <c r="GW62" s="118"/>
      <c r="GX62" s="204"/>
      <c r="GY62" s="184"/>
      <c r="GZ62" s="118"/>
      <c r="HA62" s="204"/>
      <c r="HB62" s="218"/>
      <c r="HC62" s="119"/>
      <c r="HD62" s="204"/>
      <c r="HE62" s="218"/>
      <c r="HF62" s="117"/>
      <c r="HG62" s="204"/>
      <c r="HH62" s="184"/>
      <c r="HI62" s="118"/>
      <c r="HJ62" s="204"/>
      <c r="HK62" s="184"/>
      <c r="HL62" s="118"/>
      <c r="HM62" s="204"/>
      <c r="HN62" s="184"/>
      <c r="HO62" s="118"/>
      <c r="HP62" s="204"/>
      <c r="HQ62" s="184"/>
      <c r="HR62" s="118"/>
      <c r="HS62" s="204"/>
      <c r="HT62" s="218"/>
      <c r="HU62" s="119"/>
      <c r="HV62" s="204"/>
      <c r="HW62" s="184"/>
      <c r="HX62" s="118"/>
      <c r="HY62" s="204"/>
      <c r="HZ62" s="184"/>
      <c r="IA62" s="118"/>
      <c r="IB62" s="204"/>
      <c r="IC62" s="218"/>
      <c r="ID62" s="119"/>
      <c r="IE62" s="204"/>
      <c r="IF62" s="184"/>
      <c r="IG62" s="118"/>
      <c r="IH62" s="204"/>
      <c r="II62" s="184"/>
      <c r="IJ62" s="118"/>
      <c r="IK62" s="204"/>
      <c r="IL62" s="184"/>
      <c r="IM62" s="118"/>
      <c r="IN62" s="204"/>
      <c r="IO62" s="184"/>
      <c r="IP62" s="118"/>
      <c r="IQ62" s="204"/>
      <c r="IR62" s="218"/>
      <c r="IS62" s="119"/>
      <c r="IT62" s="204"/>
      <c r="IU62" s="184"/>
      <c r="IV62" s="118"/>
      <c r="IW62" s="204"/>
      <c r="IX62" s="184"/>
      <c r="IY62" s="118"/>
      <c r="IZ62" s="204"/>
      <c r="JA62" s="184"/>
      <c r="JB62" s="118"/>
      <c r="JC62" s="204"/>
      <c r="JD62" s="218"/>
      <c r="JE62" s="119"/>
      <c r="JF62" s="204"/>
      <c r="JG62" s="184"/>
      <c r="JH62" s="118"/>
      <c r="JI62" s="204"/>
      <c r="JJ62" s="184"/>
      <c r="JK62" s="118"/>
      <c r="JL62" s="204"/>
      <c r="JM62" s="184"/>
      <c r="JN62" s="118"/>
      <c r="JO62" s="204"/>
      <c r="JP62" s="184"/>
      <c r="JQ62" s="118"/>
      <c r="JR62" s="204"/>
      <c r="JS62" s="218"/>
      <c r="JT62" s="119"/>
      <c r="JU62" s="204"/>
      <c r="JV62" s="184"/>
      <c r="JW62" s="118"/>
      <c r="JX62" s="204"/>
      <c r="JY62" s="184"/>
      <c r="JZ62" s="118"/>
      <c r="KA62" s="204"/>
      <c r="KB62" s="184"/>
      <c r="KC62" s="118"/>
      <c r="KD62" s="204"/>
      <c r="KE62" s="218"/>
      <c r="KF62" s="119"/>
      <c r="KG62" s="204"/>
      <c r="KH62" s="184"/>
      <c r="KI62" s="118"/>
      <c r="KJ62" s="204"/>
      <c r="KK62" s="184"/>
      <c r="KL62" s="118"/>
      <c r="KM62" s="204"/>
      <c r="KN62" s="184"/>
      <c r="KO62" s="118"/>
      <c r="KP62" s="204"/>
      <c r="KQ62" s="184"/>
      <c r="KR62" s="118"/>
      <c r="KS62" s="204"/>
      <c r="KT62" s="184"/>
      <c r="KU62" s="118"/>
      <c r="KV62" s="204"/>
      <c r="KW62" s="184"/>
      <c r="KX62" s="118"/>
      <c r="KY62" s="204"/>
      <c r="KZ62" s="184"/>
      <c r="LA62" s="118"/>
      <c r="LB62" s="204"/>
      <c r="LC62" s="184"/>
      <c r="LD62" s="118"/>
      <c r="LE62" s="204"/>
      <c r="LF62" s="184"/>
      <c r="LG62" s="118"/>
      <c r="LH62" s="204"/>
      <c r="LI62" s="218"/>
      <c r="LJ62" s="119"/>
      <c r="LK62" s="204"/>
      <c r="LL62" s="184"/>
      <c r="LM62" s="118"/>
      <c r="LN62" s="204"/>
      <c r="LO62" s="184"/>
      <c r="LP62" s="118"/>
      <c r="LQ62" s="204"/>
      <c r="LR62" s="218"/>
      <c r="LS62" s="119"/>
      <c r="LT62" s="204"/>
      <c r="LU62" s="184"/>
      <c r="LV62" s="118"/>
      <c r="LW62" s="204"/>
      <c r="LX62" s="218"/>
      <c r="LY62" s="119"/>
      <c r="LZ62" s="204"/>
      <c r="MA62" s="184"/>
      <c r="MB62" s="118"/>
      <c r="MC62" s="204"/>
      <c r="MD62" s="184"/>
      <c r="ME62" s="118"/>
      <c r="MF62" s="204"/>
      <c r="MG62" s="184"/>
      <c r="MH62" s="118"/>
      <c r="MI62" s="204"/>
      <c r="MJ62" s="184"/>
      <c r="MK62" s="117"/>
      <c r="ML62" s="204"/>
      <c r="MM62" s="184"/>
      <c r="MN62" s="118"/>
      <c r="MO62" s="204"/>
      <c r="MP62" s="184"/>
      <c r="MQ62" s="118"/>
      <c r="MR62" s="204"/>
      <c r="MS62" s="184"/>
      <c r="MT62" s="118"/>
      <c r="MU62" s="204"/>
      <c r="MV62" s="184"/>
      <c r="MW62" s="118"/>
      <c r="MX62" s="204"/>
      <c r="MY62" s="184"/>
      <c r="MZ62" s="118"/>
      <c r="NA62" s="204"/>
      <c r="NB62" s="184"/>
      <c r="NC62" s="118"/>
      <c r="ND62" s="204"/>
      <c r="NE62" s="184"/>
      <c r="NF62" s="117"/>
      <c r="NG62" s="204"/>
      <c r="NH62" s="184"/>
      <c r="NI62" s="118"/>
      <c r="NJ62" s="204"/>
      <c r="NK62" s="184"/>
      <c r="NL62" s="118"/>
      <c r="NM62" s="204"/>
      <c r="NN62" s="184"/>
      <c r="NO62" s="118"/>
      <c r="NP62" s="204"/>
      <c r="NQ62" s="184"/>
      <c r="NR62" s="117"/>
      <c r="NS62" s="204"/>
      <c r="NT62" s="184"/>
      <c r="NU62" s="118"/>
      <c r="NV62" s="204"/>
      <c r="NW62" s="184"/>
      <c r="NX62" s="118"/>
      <c r="NY62" s="204"/>
      <c r="NZ62" s="184"/>
      <c r="OA62" s="118"/>
      <c r="OB62" s="204"/>
      <c r="OC62" s="184"/>
      <c r="OD62" s="118"/>
      <c r="OE62" s="204"/>
      <c r="OF62" s="184"/>
      <c r="OG62" s="118"/>
      <c r="OH62" s="204"/>
      <c r="OI62" s="184"/>
      <c r="OJ62" s="118"/>
      <c r="OK62" s="204"/>
      <c r="OL62" s="184"/>
      <c r="OM62" s="118"/>
      <c r="ON62" s="204"/>
      <c r="OO62" s="184">
        <v>3982568</v>
      </c>
      <c r="OP62" s="118">
        <v>5962713</v>
      </c>
      <c r="OQ62" s="204">
        <f t="shared" si="248"/>
        <v>1.4972030609395746</v>
      </c>
      <c r="OR62" s="184"/>
      <c r="OS62" s="118"/>
      <c r="OT62" s="204"/>
      <c r="OU62" s="184"/>
      <c r="OV62" s="118"/>
      <c r="OW62" s="204"/>
      <c r="OX62" s="218">
        <f t="shared" si="249"/>
        <v>3982568</v>
      </c>
      <c r="OY62" s="119">
        <f t="shared" si="250"/>
        <v>5962713</v>
      </c>
      <c r="OZ62" s="204">
        <f t="shared" si="213"/>
        <v>1.4972030609395746</v>
      </c>
      <c r="PA62" s="184">
        <v>153675</v>
      </c>
      <c r="PB62" s="118"/>
      <c r="PC62" s="204">
        <f t="shared" si="230"/>
        <v>0</v>
      </c>
      <c r="PD62" s="184"/>
      <c r="PE62" s="118"/>
      <c r="PF62" s="204"/>
      <c r="PG62" s="184"/>
      <c r="PH62" s="118"/>
      <c r="PI62" s="204"/>
      <c r="PJ62" s="184"/>
      <c r="PK62" s="118">
        <v>2540</v>
      </c>
      <c r="PL62" s="204"/>
      <c r="PM62" s="184"/>
      <c r="PN62" s="118"/>
      <c r="PO62" s="204"/>
      <c r="PP62" s="184"/>
      <c r="PQ62" s="118"/>
      <c r="PR62" s="204"/>
      <c r="PS62" s="184"/>
      <c r="PT62" s="118"/>
      <c r="PU62" s="204"/>
      <c r="PV62" s="184">
        <f t="shared" si="64"/>
        <v>153675</v>
      </c>
      <c r="PW62" s="117">
        <f t="shared" si="251"/>
        <v>2540</v>
      </c>
      <c r="PX62" s="204">
        <f t="shared" si="233"/>
        <v>1.6528387831462502E-2</v>
      </c>
      <c r="PY62" s="184"/>
      <c r="PZ62" s="118"/>
      <c r="QA62" s="204"/>
      <c r="QB62" s="184"/>
      <c r="QC62" s="118"/>
      <c r="QD62" s="204"/>
      <c r="QE62" s="184"/>
      <c r="QF62" s="118"/>
      <c r="QG62" s="204"/>
      <c r="QH62" s="184"/>
      <c r="QI62" s="118"/>
      <c r="QJ62" s="204"/>
      <c r="QK62" s="184"/>
      <c r="QL62" s="118"/>
      <c r="QM62" s="204"/>
      <c r="QN62" s="184"/>
      <c r="QO62" s="118"/>
      <c r="QP62" s="204"/>
      <c r="QQ62" s="184"/>
      <c r="QR62" s="118"/>
      <c r="QS62" s="204"/>
      <c r="QT62" s="184"/>
      <c r="QU62" s="118"/>
      <c r="QV62" s="204"/>
      <c r="QW62" s="184"/>
      <c r="QX62" s="117"/>
      <c r="QY62" s="204"/>
      <c r="QZ62" s="218">
        <f t="shared" si="66"/>
        <v>153675</v>
      </c>
      <c r="RA62" s="119">
        <f t="shared" si="256"/>
        <v>2540</v>
      </c>
      <c r="RB62" s="204">
        <f t="shared" si="236"/>
        <v>1.6528387831462502E-2</v>
      </c>
      <c r="RC62" s="184"/>
      <c r="RD62" s="118"/>
      <c r="RE62" s="204"/>
      <c r="RF62" s="184"/>
      <c r="RG62" s="118"/>
      <c r="RH62" s="204"/>
      <c r="RI62" s="184"/>
      <c r="RJ62" s="118"/>
      <c r="RK62" s="204"/>
      <c r="RL62" s="184"/>
      <c r="RM62" s="118"/>
      <c r="RN62" s="204"/>
      <c r="RO62" s="218"/>
      <c r="RP62" s="118"/>
      <c r="RQ62" s="204"/>
      <c r="RR62" s="184">
        <f t="shared" si="68"/>
        <v>4136243</v>
      </c>
      <c r="RS62" s="118">
        <f t="shared" si="239"/>
        <v>5965253</v>
      </c>
      <c r="RT62" s="204">
        <f t="shared" si="216"/>
        <v>1.4421911381898984</v>
      </c>
      <c r="RU62" s="184"/>
      <c r="RV62" s="118"/>
      <c r="RW62" s="204"/>
      <c r="RX62" s="184">
        <f>RR62+RU62</f>
        <v>4136243</v>
      </c>
      <c r="RY62" s="118">
        <f>RS62+RV62</f>
        <v>5965253</v>
      </c>
      <c r="RZ62" s="204">
        <f t="shared" si="217"/>
        <v>1.4421911381898984</v>
      </c>
      <c r="SA62" s="184">
        <f t="shared" si="241"/>
        <v>4136243</v>
      </c>
      <c r="SB62" s="118">
        <f t="shared" si="241"/>
        <v>5965253</v>
      </c>
      <c r="SC62" s="204">
        <f t="shared" si="69"/>
        <v>1.4421911381898984</v>
      </c>
      <c r="SD62" s="224"/>
    </row>
    <row r="63" spans="1:498" s="21" customFormat="1" ht="16.5" thickBot="1">
      <c r="A63" s="68">
        <v>51</v>
      </c>
      <c r="B63" s="173" t="s">
        <v>20</v>
      </c>
      <c r="C63" s="53"/>
      <c r="D63" s="19"/>
      <c r="E63" s="188"/>
      <c r="F63" s="53"/>
      <c r="G63" s="19"/>
      <c r="H63" s="32"/>
      <c r="I63" s="53"/>
      <c r="J63" s="19"/>
      <c r="K63" s="35"/>
      <c r="L63" s="53"/>
      <c r="M63" s="19"/>
      <c r="N63" s="208"/>
      <c r="O63" s="53"/>
      <c r="P63" s="19"/>
      <c r="Q63" s="208"/>
      <c r="R63" s="53"/>
      <c r="S63" s="19"/>
      <c r="T63" s="208"/>
      <c r="U63" s="53"/>
      <c r="V63" s="19"/>
      <c r="W63" s="208"/>
      <c r="X63" s="53"/>
      <c r="Y63" s="19"/>
      <c r="Z63" s="208"/>
      <c r="AA63" s="53"/>
      <c r="AB63" s="19"/>
      <c r="AC63" s="208"/>
      <c r="AD63" s="53"/>
      <c r="AE63" s="19"/>
      <c r="AF63" s="208"/>
      <c r="AG63" s="53"/>
      <c r="AH63" s="19"/>
      <c r="AI63" s="208"/>
      <c r="AJ63" s="53"/>
      <c r="AK63" s="19"/>
      <c r="AL63" s="208"/>
      <c r="AM63" s="53"/>
      <c r="AN63" s="19"/>
      <c r="AO63" s="208"/>
      <c r="AP63" s="53"/>
      <c r="AQ63" s="19"/>
      <c r="AR63" s="208"/>
      <c r="AS63" s="53"/>
      <c r="AT63" s="19"/>
      <c r="AU63" s="208"/>
      <c r="AV63" s="53"/>
      <c r="AW63" s="19"/>
      <c r="AX63" s="208"/>
      <c r="AY63" s="53"/>
      <c r="AZ63" s="19"/>
      <c r="BA63" s="208"/>
      <c r="BB63" s="53"/>
      <c r="BC63" s="19"/>
      <c r="BD63" s="208"/>
      <c r="BE63" s="53"/>
      <c r="BF63" s="19"/>
      <c r="BG63" s="208"/>
      <c r="BH63" s="53"/>
      <c r="BI63" s="19"/>
      <c r="BJ63" s="208"/>
      <c r="BK63" s="53"/>
      <c r="BL63" s="19"/>
      <c r="BM63" s="208"/>
      <c r="BN63" s="53"/>
      <c r="BO63" s="19"/>
      <c r="BP63" s="208"/>
      <c r="BQ63" s="53"/>
      <c r="BR63" s="19"/>
      <c r="BS63" s="208"/>
      <c r="BT63" s="53"/>
      <c r="BU63" s="19"/>
      <c r="BV63" s="35"/>
      <c r="BW63" s="97"/>
      <c r="BX63" s="20"/>
      <c r="BY63" s="35"/>
      <c r="BZ63" s="53"/>
      <c r="CA63" s="19"/>
      <c r="CB63" s="35"/>
      <c r="CC63" s="53"/>
      <c r="CD63" s="19"/>
      <c r="CE63" s="35"/>
      <c r="CF63" s="53"/>
      <c r="CG63" s="19"/>
      <c r="CH63" s="35"/>
      <c r="CI63" s="53"/>
      <c r="CJ63" s="19"/>
      <c r="CK63" s="35"/>
      <c r="CL63" s="97"/>
      <c r="CM63" s="20"/>
      <c r="CN63" s="35"/>
      <c r="CO63" s="53"/>
      <c r="CP63" s="19"/>
      <c r="CQ63" s="35"/>
      <c r="CR63" s="53"/>
      <c r="CS63" s="19"/>
      <c r="CT63" s="35"/>
      <c r="CU63" s="53"/>
      <c r="CV63" s="19"/>
      <c r="CW63" s="35"/>
      <c r="CX63" s="53"/>
      <c r="CY63" s="19"/>
      <c r="CZ63" s="35"/>
      <c r="DA63" s="53"/>
      <c r="DB63" s="19"/>
      <c r="DC63" s="35"/>
      <c r="DD63" s="53"/>
      <c r="DE63" s="19"/>
      <c r="DF63" s="35"/>
      <c r="DG63" s="53"/>
      <c r="DH63" s="19"/>
      <c r="DI63" s="35"/>
      <c r="DJ63" s="97"/>
      <c r="DK63" s="19"/>
      <c r="DL63" s="35"/>
      <c r="DM63" s="53"/>
      <c r="DN63" s="19"/>
      <c r="DO63" s="35"/>
      <c r="DP63" s="53"/>
      <c r="DQ63" s="19"/>
      <c r="DR63" s="35"/>
      <c r="DS63" s="53"/>
      <c r="DT63" s="19"/>
      <c r="DU63" s="35"/>
      <c r="DV63" s="53"/>
      <c r="DW63" s="19"/>
      <c r="DX63" s="35"/>
      <c r="DY63" s="53"/>
      <c r="DZ63" s="19"/>
      <c r="EA63" s="35"/>
      <c r="EB63" s="53"/>
      <c r="EC63" s="19"/>
      <c r="ED63" s="35"/>
      <c r="EE63" s="53"/>
      <c r="EF63" s="19"/>
      <c r="EG63" s="35"/>
      <c r="EH63" s="53"/>
      <c r="EI63" s="19"/>
      <c r="EJ63" s="35"/>
      <c r="EK63" s="97"/>
      <c r="EL63" s="20"/>
      <c r="EM63" s="35"/>
      <c r="EN63" s="53"/>
      <c r="EO63" s="19"/>
      <c r="EP63" s="35"/>
      <c r="EQ63" s="53"/>
      <c r="ER63" s="19"/>
      <c r="ES63" s="35"/>
      <c r="ET63" s="53"/>
      <c r="EU63" s="19"/>
      <c r="EV63" s="35"/>
      <c r="EW63" s="53"/>
      <c r="EX63" s="19"/>
      <c r="EY63" s="35"/>
      <c r="EZ63" s="53"/>
      <c r="FA63" s="19"/>
      <c r="FB63" s="35"/>
      <c r="FC63" s="53"/>
      <c r="FD63" s="19"/>
      <c r="FE63" s="35"/>
      <c r="FF63" s="53"/>
      <c r="FG63" s="19"/>
      <c r="FH63" s="35"/>
      <c r="FI63" s="97"/>
      <c r="FJ63" s="20"/>
      <c r="FK63" s="35"/>
      <c r="FL63" s="53"/>
      <c r="FM63" s="19"/>
      <c r="FN63" s="35"/>
      <c r="FO63" s="53"/>
      <c r="FP63" s="19"/>
      <c r="FQ63" s="35"/>
      <c r="FR63" s="53"/>
      <c r="FS63" s="19"/>
      <c r="FT63" s="35"/>
      <c r="FU63" s="53"/>
      <c r="FV63" s="19"/>
      <c r="FW63" s="35"/>
      <c r="FX63" s="53"/>
      <c r="FY63" s="19"/>
      <c r="FZ63" s="35"/>
      <c r="GA63" s="53"/>
      <c r="GB63" s="19"/>
      <c r="GC63" s="35"/>
      <c r="GD63" s="97"/>
      <c r="GE63" s="20"/>
      <c r="GF63" s="35"/>
      <c r="GG63" s="53"/>
      <c r="GH63" s="19"/>
      <c r="GI63" s="35"/>
      <c r="GJ63" s="53"/>
      <c r="GK63" s="19"/>
      <c r="GL63" s="35"/>
      <c r="GM63" s="53"/>
      <c r="GN63" s="19"/>
      <c r="GO63" s="35"/>
      <c r="GP63" s="53"/>
      <c r="GQ63" s="19"/>
      <c r="GR63" s="35"/>
      <c r="GS63" s="97"/>
      <c r="GT63" s="20"/>
      <c r="GU63" s="35"/>
      <c r="GV63" s="53"/>
      <c r="GW63" s="19"/>
      <c r="GX63" s="35"/>
      <c r="GY63" s="53"/>
      <c r="GZ63" s="19"/>
      <c r="HA63" s="35"/>
      <c r="HB63" s="97"/>
      <c r="HC63" s="20"/>
      <c r="HD63" s="35"/>
      <c r="HE63" s="97"/>
      <c r="HF63" s="19"/>
      <c r="HG63" s="35"/>
      <c r="HH63" s="53"/>
      <c r="HI63" s="19"/>
      <c r="HJ63" s="35"/>
      <c r="HK63" s="53"/>
      <c r="HL63" s="19"/>
      <c r="HM63" s="35"/>
      <c r="HN63" s="53"/>
      <c r="HO63" s="19"/>
      <c r="HP63" s="35"/>
      <c r="HQ63" s="53"/>
      <c r="HR63" s="19"/>
      <c r="HS63" s="35"/>
      <c r="HT63" s="97"/>
      <c r="HU63" s="20"/>
      <c r="HV63" s="35"/>
      <c r="HW63" s="53"/>
      <c r="HX63" s="19"/>
      <c r="HY63" s="35"/>
      <c r="HZ63" s="53"/>
      <c r="IA63" s="19"/>
      <c r="IB63" s="35"/>
      <c r="IC63" s="97"/>
      <c r="ID63" s="20"/>
      <c r="IE63" s="35"/>
      <c r="IF63" s="53"/>
      <c r="IG63" s="19"/>
      <c r="IH63" s="35"/>
      <c r="II63" s="53"/>
      <c r="IJ63" s="19"/>
      <c r="IK63" s="35"/>
      <c r="IL63" s="53"/>
      <c r="IM63" s="19"/>
      <c r="IN63" s="35"/>
      <c r="IO63" s="53"/>
      <c r="IP63" s="19"/>
      <c r="IQ63" s="35"/>
      <c r="IR63" s="97"/>
      <c r="IS63" s="20"/>
      <c r="IT63" s="35"/>
      <c r="IU63" s="53"/>
      <c r="IV63" s="19"/>
      <c r="IW63" s="35"/>
      <c r="IX63" s="53"/>
      <c r="IY63" s="19"/>
      <c r="IZ63" s="35"/>
      <c r="JA63" s="53"/>
      <c r="JB63" s="19"/>
      <c r="JC63" s="35"/>
      <c r="JD63" s="97"/>
      <c r="JE63" s="20"/>
      <c r="JF63" s="35"/>
      <c r="JG63" s="53"/>
      <c r="JH63" s="19"/>
      <c r="JI63" s="35"/>
      <c r="JJ63" s="53"/>
      <c r="JK63" s="19"/>
      <c r="JL63" s="35"/>
      <c r="JM63" s="53"/>
      <c r="JN63" s="19"/>
      <c r="JO63" s="35"/>
      <c r="JP63" s="53"/>
      <c r="JQ63" s="19"/>
      <c r="JR63" s="35"/>
      <c r="JS63" s="97"/>
      <c r="JT63" s="20"/>
      <c r="JU63" s="35"/>
      <c r="JV63" s="53"/>
      <c r="JW63" s="19"/>
      <c r="JX63" s="35"/>
      <c r="JY63" s="53"/>
      <c r="JZ63" s="19"/>
      <c r="KA63" s="35"/>
      <c r="KB63" s="53"/>
      <c r="KC63" s="19"/>
      <c r="KD63" s="35"/>
      <c r="KE63" s="97"/>
      <c r="KF63" s="20"/>
      <c r="KG63" s="35"/>
      <c r="KH63" s="53"/>
      <c r="KI63" s="19"/>
      <c r="KJ63" s="35"/>
      <c r="KK63" s="53"/>
      <c r="KL63" s="19"/>
      <c r="KM63" s="35"/>
      <c r="KN63" s="53"/>
      <c r="KO63" s="19"/>
      <c r="KP63" s="35"/>
      <c r="KQ63" s="53"/>
      <c r="KR63" s="19"/>
      <c r="KS63" s="35"/>
      <c r="KT63" s="53"/>
      <c r="KU63" s="19"/>
      <c r="KV63" s="35"/>
      <c r="KW63" s="53"/>
      <c r="KX63" s="19"/>
      <c r="KY63" s="35"/>
      <c r="KZ63" s="53"/>
      <c r="LA63" s="19"/>
      <c r="LB63" s="35"/>
      <c r="LC63" s="53"/>
      <c r="LD63" s="19"/>
      <c r="LE63" s="35"/>
      <c r="LF63" s="53"/>
      <c r="LG63" s="19"/>
      <c r="LH63" s="35"/>
      <c r="LI63" s="97"/>
      <c r="LJ63" s="20"/>
      <c r="LK63" s="35"/>
      <c r="LL63" s="53"/>
      <c r="LM63" s="19"/>
      <c r="LN63" s="35"/>
      <c r="LO63" s="53"/>
      <c r="LP63" s="19"/>
      <c r="LQ63" s="35"/>
      <c r="LR63" s="97"/>
      <c r="LS63" s="20"/>
      <c r="LT63" s="35"/>
      <c r="LU63" s="53"/>
      <c r="LV63" s="19"/>
      <c r="LW63" s="35"/>
      <c r="LX63" s="97"/>
      <c r="LY63" s="20"/>
      <c r="LZ63" s="35"/>
      <c r="MA63" s="53"/>
      <c r="MB63" s="19"/>
      <c r="MC63" s="35"/>
      <c r="MD63" s="53"/>
      <c r="ME63" s="19"/>
      <c r="MF63" s="35"/>
      <c r="MG63" s="53"/>
      <c r="MH63" s="19"/>
      <c r="MI63" s="35"/>
      <c r="MJ63" s="53"/>
      <c r="MK63" s="19"/>
      <c r="ML63" s="35"/>
      <c r="MM63" s="53"/>
      <c r="MN63" s="19"/>
      <c r="MO63" s="35"/>
      <c r="MP63" s="53"/>
      <c r="MQ63" s="19"/>
      <c r="MR63" s="35"/>
      <c r="MS63" s="53"/>
      <c r="MT63" s="19"/>
      <c r="MU63" s="35"/>
      <c r="MV63" s="53"/>
      <c r="MW63" s="19"/>
      <c r="MX63" s="35"/>
      <c r="MY63" s="53"/>
      <c r="MZ63" s="19"/>
      <c r="NA63" s="35"/>
      <c r="NB63" s="53"/>
      <c r="NC63" s="19"/>
      <c r="ND63" s="35"/>
      <c r="NE63" s="53"/>
      <c r="NF63" s="19"/>
      <c r="NG63" s="35"/>
      <c r="NH63" s="53"/>
      <c r="NI63" s="19"/>
      <c r="NJ63" s="35"/>
      <c r="NK63" s="53"/>
      <c r="NL63" s="19"/>
      <c r="NM63" s="35"/>
      <c r="NN63" s="53"/>
      <c r="NO63" s="19"/>
      <c r="NP63" s="35"/>
      <c r="NQ63" s="53"/>
      <c r="NR63" s="19"/>
      <c r="NS63" s="35"/>
      <c r="NT63" s="53"/>
      <c r="NU63" s="19"/>
      <c r="NV63" s="35"/>
      <c r="NW63" s="53"/>
      <c r="NX63" s="19"/>
      <c r="NY63" s="35"/>
      <c r="NZ63" s="53"/>
      <c r="OA63" s="19"/>
      <c r="OB63" s="35"/>
      <c r="OC63" s="53"/>
      <c r="OD63" s="19"/>
      <c r="OE63" s="35"/>
      <c r="OF63" s="53"/>
      <c r="OG63" s="19"/>
      <c r="OH63" s="35"/>
      <c r="OI63" s="53"/>
      <c r="OJ63" s="19"/>
      <c r="OK63" s="35"/>
      <c r="OL63" s="53"/>
      <c r="OM63" s="19"/>
      <c r="ON63" s="35"/>
      <c r="OO63" s="53"/>
      <c r="OP63" s="19"/>
      <c r="OQ63" s="35"/>
      <c r="OR63" s="53">
        <v>2237604</v>
      </c>
      <c r="OS63" s="19">
        <v>1020995</v>
      </c>
      <c r="OT63" s="35">
        <f t="shared" si="210"/>
        <v>0.45628940598962103</v>
      </c>
      <c r="OU63" s="53"/>
      <c r="OV63" s="19"/>
      <c r="OW63" s="35"/>
      <c r="OX63" s="97">
        <f t="shared" si="249"/>
        <v>2237604</v>
      </c>
      <c r="OY63" s="20">
        <f t="shared" si="250"/>
        <v>1020995</v>
      </c>
      <c r="OZ63" s="35">
        <f t="shared" si="213"/>
        <v>0.45628940598962103</v>
      </c>
      <c r="PA63" s="53"/>
      <c r="PB63" s="19"/>
      <c r="PC63" s="35"/>
      <c r="PD63" s="53"/>
      <c r="PE63" s="19"/>
      <c r="PF63" s="35"/>
      <c r="PG63" s="53"/>
      <c r="PH63" s="19"/>
      <c r="PI63" s="35"/>
      <c r="PJ63" s="53"/>
      <c r="PK63" s="19"/>
      <c r="PL63" s="35"/>
      <c r="PM63" s="53"/>
      <c r="PN63" s="19"/>
      <c r="PO63" s="35"/>
      <c r="PP63" s="53"/>
      <c r="PQ63" s="19"/>
      <c r="PR63" s="35"/>
      <c r="PS63" s="53"/>
      <c r="PT63" s="19"/>
      <c r="PU63" s="35"/>
      <c r="PV63" s="53"/>
      <c r="PW63" s="19"/>
      <c r="PX63" s="35"/>
      <c r="PY63" s="53"/>
      <c r="PZ63" s="19"/>
      <c r="QA63" s="35"/>
      <c r="QB63" s="53"/>
      <c r="QC63" s="19"/>
      <c r="QD63" s="35"/>
      <c r="QE63" s="53"/>
      <c r="QF63" s="19"/>
      <c r="QG63" s="35"/>
      <c r="QH63" s="53"/>
      <c r="QI63" s="19"/>
      <c r="QJ63" s="35"/>
      <c r="QK63" s="53"/>
      <c r="QL63" s="19"/>
      <c r="QM63" s="35"/>
      <c r="QN63" s="53"/>
      <c r="QO63" s="19"/>
      <c r="QP63" s="35"/>
      <c r="QQ63" s="53"/>
      <c r="QR63" s="19"/>
      <c r="QS63" s="35"/>
      <c r="QT63" s="53"/>
      <c r="QU63" s="19"/>
      <c r="QV63" s="35"/>
      <c r="QW63" s="53"/>
      <c r="QX63" s="19"/>
      <c r="QY63" s="35"/>
      <c r="QZ63" s="97"/>
      <c r="RA63" s="20"/>
      <c r="RB63" s="35"/>
      <c r="RC63" s="53"/>
      <c r="RD63" s="19"/>
      <c r="RE63" s="35"/>
      <c r="RF63" s="53"/>
      <c r="RG63" s="19"/>
      <c r="RH63" s="35"/>
      <c r="RI63" s="53"/>
      <c r="RJ63" s="19"/>
      <c r="RK63" s="35"/>
      <c r="RL63" s="53"/>
      <c r="RM63" s="19"/>
      <c r="RN63" s="35"/>
      <c r="RO63" s="97"/>
      <c r="RP63" s="19"/>
      <c r="RQ63" s="35"/>
      <c r="RR63" s="53">
        <f t="shared" si="68"/>
        <v>2237604</v>
      </c>
      <c r="RS63" s="19">
        <f t="shared" si="239"/>
        <v>1020995</v>
      </c>
      <c r="RT63" s="35">
        <f t="shared" si="216"/>
        <v>0.45628940598962103</v>
      </c>
      <c r="RU63" s="53"/>
      <c r="RV63" s="19"/>
      <c r="RW63" s="35"/>
      <c r="RX63" s="53">
        <f>RR63+RU63</f>
        <v>2237604</v>
      </c>
      <c r="RY63" s="19">
        <f>RS63+RV63</f>
        <v>1020995</v>
      </c>
      <c r="RZ63" s="35">
        <f t="shared" si="217"/>
        <v>0.45628940598962103</v>
      </c>
      <c r="SA63" s="53">
        <f t="shared" si="241"/>
        <v>2237604</v>
      </c>
      <c r="SB63" s="19">
        <f t="shared" si="241"/>
        <v>1020995</v>
      </c>
      <c r="SC63" s="35">
        <f t="shared" si="69"/>
        <v>0.45628940598962103</v>
      </c>
      <c r="SD63" s="221"/>
    </row>
    <row r="64" spans="1:498" s="76" customFormat="1" ht="16.5" thickBot="1">
      <c r="A64" s="69">
        <v>52</v>
      </c>
      <c r="B64" s="174" t="s">
        <v>60</v>
      </c>
      <c r="C64" s="72">
        <v>0</v>
      </c>
      <c r="D64" s="121">
        <v>0</v>
      </c>
      <c r="E64" s="200">
        <v>0</v>
      </c>
      <c r="F64" s="72">
        <v>0</v>
      </c>
      <c r="G64" s="121">
        <v>0</v>
      </c>
      <c r="H64" s="122">
        <v>0</v>
      </c>
      <c r="I64" s="72">
        <f t="shared" si="70"/>
        <v>0</v>
      </c>
      <c r="J64" s="121">
        <f t="shared" si="0"/>
        <v>0</v>
      </c>
      <c r="K64" s="123">
        <v>0</v>
      </c>
      <c r="L64" s="72">
        <f>SUM(L63:L63)</f>
        <v>0</v>
      </c>
      <c r="M64" s="121">
        <f>SUM(M63:M63)</f>
        <v>0</v>
      </c>
      <c r="N64" s="124">
        <v>0</v>
      </c>
      <c r="O64" s="72">
        <f>SUM(O63:O63)</f>
        <v>0</v>
      </c>
      <c r="P64" s="121">
        <f>SUM(P63:P63)</f>
        <v>0</v>
      </c>
      <c r="Q64" s="124">
        <v>0</v>
      </c>
      <c r="R64" s="72">
        <f>SUM(R63:R63)</f>
        <v>0</v>
      </c>
      <c r="S64" s="121">
        <f>SUM(S63:S63)</f>
        <v>0</v>
      </c>
      <c r="T64" s="124"/>
      <c r="U64" s="72">
        <f>SUM(U63:U63)</f>
        <v>0</v>
      </c>
      <c r="V64" s="121">
        <f>SUM(V63:V63)</f>
        <v>0</v>
      </c>
      <c r="W64" s="124">
        <v>0</v>
      </c>
      <c r="X64" s="72">
        <f>SUM(X63:X63)</f>
        <v>0</v>
      </c>
      <c r="Y64" s="121">
        <f>SUM(Y63:Y63)</f>
        <v>0</v>
      </c>
      <c r="Z64" s="124">
        <v>0</v>
      </c>
      <c r="AA64" s="72">
        <f>SUM(AA63:AA63)</f>
        <v>0</v>
      </c>
      <c r="AB64" s="121">
        <f>SUM(AB63:AB63)</f>
        <v>0</v>
      </c>
      <c r="AC64" s="124">
        <v>0</v>
      </c>
      <c r="AD64" s="72">
        <f>SUM(AD63:AD63)</f>
        <v>0</v>
      </c>
      <c r="AE64" s="121">
        <f>SUM(AE63:AE63)</f>
        <v>0</v>
      </c>
      <c r="AF64" s="124">
        <v>0</v>
      </c>
      <c r="AG64" s="72">
        <f>SUM(AG63:AG63)</f>
        <v>0</v>
      </c>
      <c r="AH64" s="121">
        <f>SUM(AH63:AH63)</f>
        <v>0</v>
      </c>
      <c r="AI64" s="124">
        <v>0</v>
      </c>
      <c r="AJ64" s="72">
        <f>SUM(AJ63:AJ63)</f>
        <v>0</v>
      </c>
      <c r="AK64" s="121">
        <f>SUM(AK63:AK63)</f>
        <v>0</v>
      </c>
      <c r="AL64" s="124">
        <v>0</v>
      </c>
      <c r="AM64" s="72">
        <f>SUM(AM63:AM63)</f>
        <v>0</v>
      </c>
      <c r="AN64" s="121">
        <f>SUM(AN63:AN63)</f>
        <v>0</v>
      </c>
      <c r="AO64" s="124">
        <v>0</v>
      </c>
      <c r="AP64" s="72">
        <f>SUM(AP63:AP63)</f>
        <v>0</v>
      </c>
      <c r="AQ64" s="121">
        <f>SUM(AQ63:AQ63)</f>
        <v>0</v>
      </c>
      <c r="AR64" s="124">
        <v>0</v>
      </c>
      <c r="AS64" s="72">
        <f>SUM(AS63:AS63)</f>
        <v>0</v>
      </c>
      <c r="AT64" s="121">
        <f>SUM(AT63:AT63)</f>
        <v>0</v>
      </c>
      <c r="AU64" s="124">
        <v>0</v>
      </c>
      <c r="AV64" s="72">
        <f>SUM(AV63:AV63)</f>
        <v>0</v>
      </c>
      <c r="AW64" s="121">
        <f>SUM(AW63:AW63)</f>
        <v>0</v>
      </c>
      <c r="AX64" s="124">
        <v>0</v>
      </c>
      <c r="AY64" s="72">
        <f>SUM(AY63:AY63)</f>
        <v>0</v>
      </c>
      <c r="AZ64" s="121">
        <f>SUM(AZ63:AZ63)</f>
        <v>0</v>
      </c>
      <c r="BA64" s="124">
        <v>0</v>
      </c>
      <c r="BB64" s="72">
        <f>SUM(BB63:BB63)</f>
        <v>0</v>
      </c>
      <c r="BC64" s="121">
        <f>SUM(BC63:BC63)</f>
        <v>0</v>
      </c>
      <c r="BD64" s="124">
        <v>0</v>
      </c>
      <c r="BE64" s="72">
        <f>U64+AS64+AV64+AY64+BB64</f>
        <v>0</v>
      </c>
      <c r="BF64" s="121">
        <f>V64+AT64+AW64+AZ64+BC64</f>
        <v>0</v>
      </c>
      <c r="BG64" s="124">
        <v>0</v>
      </c>
      <c r="BH64" s="72">
        <f>SUM(BH63:BH63)</f>
        <v>0</v>
      </c>
      <c r="BI64" s="121">
        <f>SUM(BI63:BI63)</f>
        <v>0</v>
      </c>
      <c r="BJ64" s="124">
        <v>0</v>
      </c>
      <c r="BK64" s="72">
        <f>SUM(BK63:BK63)</f>
        <v>0</v>
      </c>
      <c r="BL64" s="121">
        <f>SUM(BL63:BL63)</f>
        <v>0</v>
      </c>
      <c r="BM64" s="124">
        <v>0</v>
      </c>
      <c r="BN64" s="72">
        <f>SUM(BN63:BN63)</f>
        <v>0</v>
      </c>
      <c r="BO64" s="121">
        <f>SUM(BO63:BO63)</f>
        <v>0</v>
      </c>
      <c r="BP64" s="124">
        <v>0</v>
      </c>
      <c r="BQ64" s="72">
        <f>BE64+BN64</f>
        <v>0</v>
      </c>
      <c r="BR64" s="121">
        <f>SUM(BR63:BR63)</f>
        <v>0</v>
      </c>
      <c r="BS64" s="124">
        <v>0</v>
      </c>
      <c r="BT64" s="72">
        <f>SUM(BT63:BT63)</f>
        <v>0</v>
      </c>
      <c r="BU64" s="121">
        <f>SUM(BU63:BU63)</f>
        <v>0</v>
      </c>
      <c r="BV64" s="123">
        <v>0</v>
      </c>
      <c r="BW64" s="72">
        <f>SUM(BW63:BW63)</f>
        <v>0</v>
      </c>
      <c r="BX64" s="121">
        <f>SUM(BX63:BX63)</f>
        <v>0</v>
      </c>
      <c r="BY64" s="123">
        <v>0</v>
      </c>
      <c r="BZ64" s="72">
        <f>SUM(BZ63:BZ63)</f>
        <v>0</v>
      </c>
      <c r="CA64" s="121">
        <f>SUM(CA63:CA63)</f>
        <v>0</v>
      </c>
      <c r="CB64" s="123"/>
      <c r="CC64" s="72">
        <f>SUM(CC63:CC63)</f>
        <v>0</v>
      </c>
      <c r="CD64" s="121">
        <f>SUM(CD63:CD63)</f>
        <v>0</v>
      </c>
      <c r="CE64" s="123">
        <v>0</v>
      </c>
      <c r="CF64" s="72">
        <f>SUM(CF63:CF63)</f>
        <v>0</v>
      </c>
      <c r="CG64" s="121">
        <f>SUM(CG63:CG63)</f>
        <v>0</v>
      </c>
      <c r="CH64" s="123">
        <v>0</v>
      </c>
      <c r="CI64" s="72">
        <f>SUM(CI63:CI63)</f>
        <v>0</v>
      </c>
      <c r="CJ64" s="121">
        <f>SUM(CJ63:CJ63)</f>
        <v>0</v>
      </c>
      <c r="CK64" s="123">
        <v>0</v>
      </c>
      <c r="CL64" s="72">
        <f>SUM(CL63:CL63)</f>
        <v>0</v>
      </c>
      <c r="CM64" s="121">
        <f>SUM(CM63:CM63)</f>
        <v>0</v>
      </c>
      <c r="CN64" s="123">
        <v>0</v>
      </c>
      <c r="CO64" s="72">
        <f>SUM(CO63:CO63)</f>
        <v>0</v>
      </c>
      <c r="CP64" s="121">
        <f>SUM(CP63:CP63)</f>
        <v>0</v>
      </c>
      <c r="CQ64" s="123">
        <v>0</v>
      </c>
      <c r="CR64" s="72">
        <f>SUM(CR63:CR63)</f>
        <v>0</v>
      </c>
      <c r="CS64" s="121">
        <f>SUM(CS63:CS63)</f>
        <v>0</v>
      </c>
      <c r="CT64" s="123">
        <v>0</v>
      </c>
      <c r="CU64" s="72">
        <f>SUM(CU63:CU63)</f>
        <v>0</v>
      </c>
      <c r="CV64" s="121">
        <f>SUM(CV63:CV63)</f>
        <v>0</v>
      </c>
      <c r="CW64" s="123">
        <v>0</v>
      </c>
      <c r="CX64" s="72">
        <f>SUM(CX63:CX63)</f>
        <v>0</v>
      </c>
      <c r="CY64" s="121">
        <f>SUM(CY63:CY63)</f>
        <v>0</v>
      </c>
      <c r="CZ64" s="123">
        <v>0</v>
      </c>
      <c r="DA64" s="72">
        <f>SUM(DA63:DA63)</f>
        <v>0</v>
      </c>
      <c r="DB64" s="121">
        <f>SUM(DB63:DB63)</f>
        <v>0</v>
      </c>
      <c r="DC64" s="123">
        <v>0</v>
      </c>
      <c r="DD64" s="72">
        <f>SUM(DD63:DD63)</f>
        <v>0</v>
      </c>
      <c r="DE64" s="121">
        <f>SUM(DE63:DE63)</f>
        <v>0</v>
      </c>
      <c r="DF64" s="123">
        <v>0</v>
      </c>
      <c r="DG64" s="72">
        <f>SUM(DG63:DG63)</f>
        <v>0</v>
      </c>
      <c r="DH64" s="121">
        <f>SUM(DH63:DH63)</f>
        <v>0</v>
      </c>
      <c r="DI64" s="123">
        <v>0</v>
      </c>
      <c r="DJ64" s="72">
        <f>SUM(DJ63:DJ63)</f>
        <v>0</v>
      </c>
      <c r="DK64" s="121">
        <f>SUM(DK63:DK63)</f>
        <v>0</v>
      </c>
      <c r="DL64" s="123">
        <v>0</v>
      </c>
      <c r="DM64" s="72">
        <f>SUM(DM63:DM63)</f>
        <v>0</v>
      </c>
      <c r="DN64" s="121">
        <f>SUM(DN63:DN63)</f>
        <v>0</v>
      </c>
      <c r="DO64" s="123">
        <v>0</v>
      </c>
      <c r="DP64" s="72">
        <f>SUM(DP63:DP63)</f>
        <v>0</v>
      </c>
      <c r="DQ64" s="121">
        <f>SUM(DQ63:DQ63)</f>
        <v>0</v>
      </c>
      <c r="DR64" s="123">
        <v>0</v>
      </c>
      <c r="DS64" s="72">
        <f>SUM(DS63:DS63)</f>
        <v>0</v>
      </c>
      <c r="DT64" s="121">
        <f>SUM(DT63:DT63)</f>
        <v>0</v>
      </c>
      <c r="DU64" s="123">
        <v>0</v>
      </c>
      <c r="DV64" s="72">
        <f>SUM(DV63:DV63)</f>
        <v>0</v>
      </c>
      <c r="DW64" s="121">
        <f>SUM(DW63:DW63)</f>
        <v>0</v>
      </c>
      <c r="DX64" s="123">
        <v>0</v>
      </c>
      <c r="DY64" s="72">
        <f>SUM(DY63:DY63)</f>
        <v>0</v>
      </c>
      <c r="DZ64" s="121">
        <f>SUM(DZ63:DZ63)</f>
        <v>0</v>
      </c>
      <c r="EA64" s="123">
        <v>0</v>
      </c>
      <c r="EB64" s="72">
        <f>SUM(EB63:EB63)</f>
        <v>0</v>
      </c>
      <c r="EC64" s="121">
        <f>SUM(EC63:EC63)</f>
        <v>0</v>
      </c>
      <c r="ED64" s="123">
        <v>0</v>
      </c>
      <c r="EE64" s="72">
        <f>SUM(EE63:EE63)</f>
        <v>0</v>
      </c>
      <c r="EF64" s="121">
        <f>SUM(EF63:EF63)</f>
        <v>0</v>
      </c>
      <c r="EG64" s="123">
        <v>0</v>
      </c>
      <c r="EH64" s="72">
        <f>SUM(EH63:EH63)</f>
        <v>0</v>
      </c>
      <c r="EI64" s="121">
        <f>SUM(EI63:EI63)</f>
        <v>0</v>
      </c>
      <c r="EJ64" s="123">
        <v>0</v>
      </c>
      <c r="EK64" s="72">
        <f>SUM(EK63:EK63)</f>
        <v>0</v>
      </c>
      <c r="EL64" s="121">
        <f>SUM(EL63:EL63)</f>
        <v>0</v>
      </c>
      <c r="EM64" s="123">
        <v>0</v>
      </c>
      <c r="EN64" s="72">
        <f>SUM(EN63:EN63)</f>
        <v>0</v>
      </c>
      <c r="EO64" s="121">
        <f>SUM(EO63:EO63)</f>
        <v>0</v>
      </c>
      <c r="EP64" s="123">
        <v>0</v>
      </c>
      <c r="EQ64" s="72">
        <f>SUM(EQ63:EQ63)</f>
        <v>0</v>
      </c>
      <c r="ER64" s="121">
        <f>SUM(ER63:ER63)</f>
        <v>0</v>
      </c>
      <c r="ES64" s="123">
        <v>0</v>
      </c>
      <c r="ET64" s="72">
        <f>SUM(ET63:ET63)</f>
        <v>0</v>
      </c>
      <c r="EU64" s="121">
        <f>SUM(EU63:EU63)</f>
        <v>0</v>
      </c>
      <c r="EV64" s="123">
        <v>0</v>
      </c>
      <c r="EW64" s="72">
        <f>SUM(EW63:EW63)</f>
        <v>0</v>
      </c>
      <c r="EX64" s="121">
        <f>SUM(EX63:EX63)</f>
        <v>0</v>
      </c>
      <c r="EY64" s="123">
        <v>0</v>
      </c>
      <c r="EZ64" s="72">
        <f>SUM(EZ63:EZ63)</f>
        <v>0</v>
      </c>
      <c r="FA64" s="121">
        <f>SUM(FA63:FA63)</f>
        <v>0</v>
      </c>
      <c r="FB64" s="123">
        <v>0</v>
      </c>
      <c r="FC64" s="72">
        <f>SUM(FC63:FC63)</f>
        <v>0</v>
      </c>
      <c r="FD64" s="121">
        <f>SUM(FD63:FD63)</f>
        <v>0</v>
      </c>
      <c r="FE64" s="123">
        <v>0</v>
      </c>
      <c r="FF64" s="72">
        <f>SUM(FF63:FF63)</f>
        <v>0</v>
      </c>
      <c r="FG64" s="121">
        <f>SUM(FG63:FG63)</f>
        <v>0</v>
      </c>
      <c r="FH64" s="123">
        <v>0</v>
      </c>
      <c r="FI64" s="72">
        <f>SUM(FI63:FI63)</f>
        <v>0</v>
      </c>
      <c r="FJ64" s="121">
        <f>SUM(FJ63:FJ63)</f>
        <v>0</v>
      </c>
      <c r="FK64" s="123">
        <v>0</v>
      </c>
      <c r="FL64" s="72">
        <f>SUM(FL63:FL63)</f>
        <v>0</v>
      </c>
      <c r="FM64" s="121">
        <f>SUM(FM63:FM63)</f>
        <v>0</v>
      </c>
      <c r="FN64" s="123">
        <v>0</v>
      </c>
      <c r="FO64" s="72">
        <f>SUM(FO63:FO63)</f>
        <v>0</v>
      </c>
      <c r="FP64" s="121">
        <f>SUM(FP63:FP63)</f>
        <v>0</v>
      </c>
      <c r="FQ64" s="123">
        <v>0</v>
      </c>
      <c r="FR64" s="72">
        <f>SUM(FR63:FR63)</f>
        <v>0</v>
      </c>
      <c r="FS64" s="121">
        <f>SUM(FS63:FS63)</f>
        <v>0</v>
      </c>
      <c r="FT64" s="123">
        <v>0</v>
      </c>
      <c r="FU64" s="72">
        <f>SUM(FU63:FU63)</f>
        <v>0</v>
      </c>
      <c r="FV64" s="121">
        <f>SUM(FV63:FV63)</f>
        <v>0</v>
      </c>
      <c r="FW64" s="123">
        <v>0</v>
      </c>
      <c r="FX64" s="72">
        <f>SUM(FX63:FX63)</f>
        <v>0</v>
      </c>
      <c r="FY64" s="121">
        <f>SUM(FY63:FY63)</f>
        <v>0</v>
      </c>
      <c r="FZ64" s="123">
        <v>0</v>
      </c>
      <c r="GA64" s="72">
        <f>SUM(GA63:GA63)</f>
        <v>0</v>
      </c>
      <c r="GB64" s="121">
        <f>SUM(GB63:GB63)</f>
        <v>0</v>
      </c>
      <c r="GC64" s="123">
        <v>0</v>
      </c>
      <c r="GD64" s="72">
        <f>SUM(GD63:GD63)</f>
        <v>0</v>
      </c>
      <c r="GE64" s="121">
        <f>SUM(GE63:GE63)</f>
        <v>0</v>
      </c>
      <c r="GF64" s="123">
        <v>0</v>
      </c>
      <c r="GG64" s="72">
        <f>SUM(GG63:GG63)</f>
        <v>0</v>
      </c>
      <c r="GH64" s="121">
        <f>SUM(GH63:GH63)</f>
        <v>0</v>
      </c>
      <c r="GI64" s="123">
        <v>0</v>
      </c>
      <c r="GJ64" s="72">
        <f>SUM(GJ63:GJ63)</f>
        <v>0</v>
      </c>
      <c r="GK64" s="121">
        <f>SUM(GK63:GK63)</f>
        <v>0</v>
      </c>
      <c r="GL64" s="123">
        <v>0</v>
      </c>
      <c r="GM64" s="72">
        <f>SUM(GM63:GM63)</f>
        <v>0</v>
      </c>
      <c r="GN64" s="121">
        <f>SUM(GN63:GN63)</f>
        <v>0</v>
      </c>
      <c r="GO64" s="123">
        <v>0</v>
      </c>
      <c r="GP64" s="72">
        <f>SUM(GP63:GP63)</f>
        <v>0</v>
      </c>
      <c r="GQ64" s="121">
        <f>SUM(GQ63:GQ63)</f>
        <v>0</v>
      </c>
      <c r="GR64" s="123">
        <v>0</v>
      </c>
      <c r="GS64" s="72">
        <f>SUM(GS63:GS63)</f>
        <v>0</v>
      </c>
      <c r="GT64" s="121">
        <f>SUM(GT63:GT63)</f>
        <v>0</v>
      </c>
      <c r="GU64" s="123">
        <v>0</v>
      </c>
      <c r="GV64" s="72">
        <f>SUM(GV63:GV63)</f>
        <v>0</v>
      </c>
      <c r="GW64" s="121">
        <f>SUM(GW63:GW63)</f>
        <v>0</v>
      </c>
      <c r="GX64" s="123">
        <v>0</v>
      </c>
      <c r="GY64" s="72">
        <f>SUM(GY63:GY63)</f>
        <v>0</v>
      </c>
      <c r="GZ64" s="121">
        <f>SUM(GZ63:GZ63)</f>
        <v>0</v>
      </c>
      <c r="HA64" s="123">
        <v>0</v>
      </c>
      <c r="HB64" s="72">
        <f>SUM(HB63:HB63)</f>
        <v>0</v>
      </c>
      <c r="HC64" s="121">
        <f>SUM(HC63:HC63)</f>
        <v>0</v>
      </c>
      <c r="HD64" s="123">
        <v>0</v>
      </c>
      <c r="HE64" s="75">
        <f t="shared" si="55"/>
        <v>0</v>
      </c>
      <c r="HF64" s="121">
        <f t="shared" si="56"/>
        <v>0</v>
      </c>
      <c r="HG64" s="123">
        <v>0</v>
      </c>
      <c r="HH64" s="72">
        <f>SUM(HH63:HH63)</f>
        <v>0</v>
      </c>
      <c r="HI64" s="121">
        <f>SUM(HI63:HI63)</f>
        <v>0</v>
      </c>
      <c r="HJ64" s="123">
        <v>0</v>
      </c>
      <c r="HK64" s="72">
        <f>SUM(HK63:HK63)</f>
        <v>0</v>
      </c>
      <c r="HL64" s="121">
        <f>SUM(HL63:HL63)</f>
        <v>0</v>
      </c>
      <c r="HM64" s="123">
        <v>0</v>
      </c>
      <c r="HN64" s="72">
        <f>SUM(HN63:HN63)</f>
        <v>0</v>
      </c>
      <c r="HO64" s="121">
        <f>SUM(HO63:HO63)</f>
        <v>0</v>
      </c>
      <c r="HP64" s="123">
        <v>0</v>
      </c>
      <c r="HQ64" s="72">
        <f>SUM(HQ63:HQ63)</f>
        <v>0</v>
      </c>
      <c r="HR64" s="121">
        <f>SUM(HR63:HR63)</f>
        <v>0</v>
      </c>
      <c r="HS64" s="123">
        <v>0</v>
      </c>
      <c r="HT64" s="72">
        <f>SUM(HT63:HT63)</f>
        <v>0</v>
      </c>
      <c r="HU64" s="121">
        <f>SUM(HU63:HU63)</f>
        <v>0</v>
      </c>
      <c r="HV64" s="123">
        <v>0</v>
      </c>
      <c r="HW64" s="72">
        <f>SUM(HW63:HW63)</f>
        <v>0</v>
      </c>
      <c r="HX64" s="121">
        <f>SUM(HX63:HX63)</f>
        <v>0</v>
      </c>
      <c r="HY64" s="123">
        <v>0</v>
      </c>
      <c r="HZ64" s="72">
        <f>SUM(HZ63:HZ63)</f>
        <v>0</v>
      </c>
      <c r="IA64" s="121">
        <f>SUM(IA63:IA63)</f>
        <v>0</v>
      </c>
      <c r="IB64" s="123">
        <v>0</v>
      </c>
      <c r="IC64" s="72">
        <f>SUM(IC63:IC63)</f>
        <v>0</v>
      </c>
      <c r="ID64" s="121">
        <f>SUM(ID63:ID63)</f>
        <v>0</v>
      </c>
      <c r="IE64" s="123">
        <v>0</v>
      </c>
      <c r="IF64" s="72">
        <f>SUM(IF63:IF63)</f>
        <v>0</v>
      </c>
      <c r="IG64" s="121">
        <f>SUM(IG63:IG63)</f>
        <v>0</v>
      </c>
      <c r="IH64" s="123">
        <v>0</v>
      </c>
      <c r="II64" s="72">
        <f>SUM(II63:II63)</f>
        <v>0</v>
      </c>
      <c r="IJ64" s="121">
        <f>SUM(IJ63:IJ63)</f>
        <v>0</v>
      </c>
      <c r="IK64" s="123">
        <v>0</v>
      </c>
      <c r="IL64" s="72">
        <f>SUM(IL63:IL63)</f>
        <v>0</v>
      </c>
      <c r="IM64" s="121">
        <f>SUM(IM63:IM63)</f>
        <v>0</v>
      </c>
      <c r="IN64" s="123">
        <v>0</v>
      </c>
      <c r="IO64" s="72">
        <f>SUM(IO63:IO63)</f>
        <v>0</v>
      </c>
      <c r="IP64" s="121">
        <f>SUM(IP63:IP63)</f>
        <v>0</v>
      </c>
      <c r="IQ64" s="123">
        <v>0</v>
      </c>
      <c r="IR64" s="72">
        <f>SUM(IR63:IR63)</f>
        <v>0</v>
      </c>
      <c r="IS64" s="121">
        <f>SUM(IS63:IS63)</f>
        <v>0</v>
      </c>
      <c r="IT64" s="123">
        <v>0</v>
      </c>
      <c r="IU64" s="72">
        <f>SUM(IU63:IU63)</f>
        <v>0</v>
      </c>
      <c r="IV64" s="121">
        <f>SUM(IV63:IV63)</f>
        <v>0</v>
      </c>
      <c r="IW64" s="123">
        <v>0</v>
      </c>
      <c r="IX64" s="72">
        <f>SUM(IX63:IX63)</f>
        <v>0</v>
      </c>
      <c r="IY64" s="121">
        <f>SUM(IY63:IY63)</f>
        <v>0</v>
      </c>
      <c r="IZ64" s="123">
        <v>0</v>
      </c>
      <c r="JA64" s="72">
        <f>SUM(JA63:JA63)</f>
        <v>0</v>
      </c>
      <c r="JB64" s="121">
        <f>SUM(JB63:JB63)</f>
        <v>0</v>
      </c>
      <c r="JC64" s="123">
        <v>0</v>
      </c>
      <c r="JD64" s="72">
        <f>SUM(JD63:JD63)</f>
        <v>0</v>
      </c>
      <c r="JE64" s="121">
        <f>SUM(JE63:JE63)</f>
        <v>0</v>
      </c>
      <c r="JF64" s="123">
        <v>0</v>
      </c>
      <c r="JG64" s="72">
        <f>SUM(JG63:JG63)</f>
        <v>0</v>
      </c>
      <c r="JH64" s="121">
        <f>SUM(JH63:JH63)</f>
        <v>0</v>
      </c>
      <c r="JI64" s="123">
        <v>0</v>
      </c>
      <c r="JJ64" s="72">
        <f>SUM(JJ63:JJ63)</f>
        <v>0</v>
      </c>
      <c r="JK64" s="121">
        <f>SUM(JK63:JK63)</f>
        <v>0</v>
      </c>
      <c r="JL64" s="123">
        <v>0</v>
      </c>
      <c r="JM64" s="72">
        <f>SUM(JM63:JM63)</f>
        <v>0</v>
      </c>
      <c r="JN64" s="121">
        <f>SUM(JN63:JN63)</f>
        <v>0</v>
      </c>
      <c r="JO64" s="123">
        <v>0</v>
      </c>
      <c r="JP64" s="72">
        <f>SUM(JP63:JP63)</f>
        <v>0</v>
      </c>
      <c r="JQ64" s="121">
        <f>SUM(JQ63:JQ63)</f>
        <v>0</v>
      </c>
      <c r="JR64" s="123">
        <v>0</v>
      </c>
      <c r="JS64" s="72">
        <f>SUM(JS63:JS63)</f>
        <v>0</v>
      </c>
      <c r="JT64" s="121">
        <f>SUM(JT63:JT63)</f>
        <v>0</v>
      </c>
      <c r="JU64" s="123">
        <v>0</v>
      </c>
      <c r="JV64" s="72">
        <f>SUM(JV63:JV63)</f>
        <v>0</v>
      </c>
      <c r="JW64" s="121">
        <f>SUM(JW63:JW63)</f>
        <v>0</v>
      </c>
      <c r="JX64" s="123">
        <v>0</v>
      </c>
      <c r="JY64" s="72">
        <f>SUM(JY63:JY63)</f>
        <v>0</v>
      </c>
      <c r="JZ64" s="121">
        <f>SUM(JZ63:JZ63)</f>
        <v>0</v>
      </c>
      <c r="KA64" s="123">
        <v>0</v>
      </c>
      <c r="KB64" s="72">
        <f>SUM(KB63:KB63)</f>
        <v>0</v>
      </c>
      <c r="KC64" s="121">
        <f>SUM(KC63:KC63)</f>
        <v>0</v>
      </c>
      <c r="KD64" s="123">
        <v>0</v>
      </c>
      <c r="KE64" s="72">
        <f>SUM(KE63:KE63)</f>
        <v>0</v>
      </c>
      <c r="KF64" s="121">
        <f>SUM(KF63:KF63)</f>
        <v>0</v>
      </c>
      <c r="KG64" s="123">
        <v>0</v>
      </c>
      <c r="KH64" s="72">
        <f>SUM(KH63:KH63)</f>
        <v>0</v>
      </c>
      <c r="KI64" s="121">
        <f>SUM(KI63:KI63)</f>
        <v>0</v>
      </c>
      <c r="KJ64" s="123">
        <v>0</v>
      </c>
      <c r="KK64" s="72">
        <f>SUM(KK63:KK63)</f>
        <v>0</v>
      </c>
      <c r="KL64" s="121">
        <f>SUM(KL63:KL63)</f>
        <v>0</v>
      </c>
      <c r="KM64" s="123">
        <v>0</v>
      </c>
      <c r="KN64" s="72">
        <f>SUM(KN63:KN63)</f>
        <v>0</v>
      </c>
      <c r="KO64" s="121">
        <f>SUM(KO63:KO63)</f>
        <v>0</v>
      </c>
      <c r="KP64" s="123">
        <v>0</v>
      </c>
      <c r="KQ64" s="72">
        <f>SUM(KQ63:KQ63)</f>
        <v>0</v>
      </c>
      <c r="KR64" s="121">
        <f>SUM(KR63:KR63)</f>
        <v>0</v>
      </c>
      <c r="KS64" s="123">
        <v>0</v>
      </c>
      <c r="KT64" s="72">
        <f>SUM(KT63:KT63)</f>
        <v>0</v>
      </c>
      <c r="KU64" s="121">
        <f>SUM(KU63:KU63)</f>
        <v>0</v>
      </c>
      <c r="KV64" s="123">
        <v>0</v>
      </c>
      <c r="KW64" s="72">
        <f>SUM(KW63:KW63)</f>
        <v>0</v>
      </c>
      <c r="KX64" s="121">
        <f>SUM(KX63:KX63)</f>
        <v>0</v>
      </c>
      <c r="KY64" s="123">
        <v>0</v>
      </c>
      <c r="KZ64" s="72">
        <f>SUM(KZ63:KZ63)</f>
        <v>0</v>
      </c>
      <c r="LA64" s="121">
        <f>SUM(LA63:LA63)</f>
        <v>0</v>
      </c>
      <c r="LB64" s="123">
        <v>0</v>
      </c>
      <c r="LC64" s="72">
        <f>SUM(LC63:LC63)</f>
        <v>0</v>
      </c>
      <c r="LD64" s="121">
        <f>SUM(LD63:LD63)</f>
        <v>0</v>
      </c>
      <c r="LE64" s="123">
        <v>0</v>
      </c>
      <c r="LF64" s="72">
        <f>SUM(LF63:LF63)</f>
        <v>0</v>
      </c>
      <c r="LG64" s="121">
        <f>SUM(LG63:LG63)</f>
        <v>0</v>
      </c>
      <c r="LH64" s="123">
        <v>0</v>
      </c>
      <c r="LI64" s="72">
        <f>SUM(LI63:LI63)</f>
        <v>0</v>
      </c>
      <c r="LJ64" s="121">
        <f>SUM(LJ63:LJ63)</f>
        <v>0</v>
      </c>
      <c r="LK64" s="123">
        <v>0</v>
      </c>
      <c r="LL64" s="72">
        <f>SUM(LL63:LL63)</f>
        <v>0</v>
      </c>
      <c r="LM64" s="121">
        <f>SUM(LM63:LM63)</f>
        <v>0</v>
      </c>
      <c r="LN64" s="123">
        <v>0</v>
      </c>
      <c r="LO64" s="72">
        <f>SUM(LO63:LO63)</f>
        <v>0</v>
      </c>
      <c r="LP64" s="121">
        <f>SUM(LP63:LP63)</f>
        <v>0</v>
      </c>
      <c r="LQ64" s="123">
        <v>0</v>
      </c>
      <c r="LR64" s="72">
        <f>SUM(LR63:LR63)</f>
        <v>0</v>
      </c>
      <c r="LS64" s="121">
        <f>SUM(LS63:LS63)</f>
        <v>0</v>
      </c>
      <c r="LT64" s="123">
        <v>0</v>
      </c>
      <c r="LU64" s="72">
        <f>SUM(LU63:LU63)</f>
        <v>0</v>
      </c>
      <c r="LV64" s="121">
        <f>SUM(LV63:LV63)</f>
        <v>0</v>
      </c>
      <c r="LW64" s="123">
        <v>0</v>
      </c>
      <c r="LX64" s="72">
        <f t="shared" si="246"/>
        <v>0</v>
      </c>
      <c r="LY64" s="121">
        <f>SUM(LY63:LY63)</f>
        <v>0</v>
      </c>
      <c r="LZ64" s="123">
        <v>0</v>
      </c>
      <c r="MA64" s="72">
        <f>SUM(MA63:MA63)</f>
        <v>0</v>
      </c>
      <c r="MB64" s="121">
        <f>SUM(MB63:MB63)</f>
        <v>0</v>
      </c>
      <c r="MC64" s="123">
        <v>0</v>
      </c>
      <c r="MD64" s="72">
        <f>SUM(MD63:MD63)</f>
        <v>0</v>
      </c>
      <c r="ME64" s="121">
        <f>SUM(ME63:ME63)</f>
        <v>0</v>
      </c>
      <c r="MF64" s="123">
        <v>0</v>
      </c>
      <c r="MG64" s="72">
        <f>SUM(MG63:MG63)</f>
        <v>0</v>
      </c>
      <c r="MH64" s="121">
        <f>SUM(MH63:MH63)</f>
        <v>0</v>
      </c>
      <c r="MI64" s="123">
        <v>0</v>
      </c>
      <c r="MJ64" s="72">
        <f>SUM(MJ63:MJ63)</f>
        <v>0</v>
      </c>
      <c r="MK64" s="121">
        <f>SUM(MK63:MK63)</f>
        <v>0</v>
      </c>
      <c r="ML64" s="123">
        <v>0</v>
      </c>
      <c r="MM64" s="72">
        <f>SUM(MM63:MM63)</f>
        <v>0</v>
      </c>
      <c r="MN64" s="121">
        <f>SUM(MN63:MN63)</f>
        <v>0</v>
      </c>
      <c r="MO64" s="123">
        <v>0</v>
      </c>
      <c r="MP64" s="72">
        <f>SUM(MP63:MP63)</f>
        <v>0</v>
      </c>
      <c r="MQ64" s="121">
        <f>SUM(MQ63:MQ63)</f>
        <v>0</v>
      </c>
      <c r="MR64" s="123">
        <v>0</v>
      </c>
      <c r="MS64" s="72">
        <f>SUM(MS63:MS63)</f>
        <v>0</v>
      </c>
      <c r="MT64" s="121">
        <f>SUM(MT63:MT63)</f>
        <v>0</v>
      </c>
      <c r="MU64" s="123">
        <v>0</v>
      </c>
      <c r="MV64" s="72">
        <f>SUM(MV63:MV63)</f>
        <v>0</v>
      </c>
      <c r="MW64" s="121">
        <f>SUM(MW63:MW63)</f>
        <v>0</v>
      </c>
      <c r="MX64" s="123">
        <v>0</v>
      </c>
      <c r="MY64" s="72">
        <f>SUM(MY63:MY63)</f>
        <v>0</v>
      </c>
      <c r="MZ64" s="121">
        <f>SUM(MZ63:MZ63)</f>
        <v>0</v>
      </c>
      <c r="NA64" s="123">
        <v>0</v>
      </c>
      <c r="NB64" s="72">
        <f>SUM(NB63:NB63)</f>
        <v>0</v>
      </c>
      <c r="NC64" s="121">
        <f>SUM(NC63:NC63)</f>
        <v>0</v>
      </c>
      <c r="ND64" s="123">
        <v>0</v>
      </c>
      <c r="NE64" s="72">
        <f>SUM(NE63:NE63)</f>
        <v>0</v>
      </c>
      <c r="NF64" s="121">
        <f>SUM(NF63:NF63)</f>
        <v>0</v>
      </c>
      <c r="NG64" s="123">
        <v>0</v>
      </c>
      <c r="NH64" s="72">
        <f>SUM(NH63:NH63)</f>
        <v>0</v>
      </c>
      <c r="NI64" s="121">
        <f>SUM(NI63:NI63)</f>
        <v>0</v>
      </c>
      <c r="NJ64" s="123">
        <v>0</v>
      </c>
      <c r="NK64" s="72">
        <f>SUM(NK63:NK63)</f>
        <v>0</v>
      </c>
      <c r="NL64" s="121">
        <f>SUM(NL63:NL63)</f>
        <v>0</v>
      </c>
      <c r="NM64" s="123">
        <v>0</v>
      </c>
      <c r="NN64" s="72">
        <f>SUM(NN63:NN63)</f>
        <v>0</v>
      </c>
      <c r="NO64" s="121">
        <f>SUM(NO63:NO63)</f>
        <v>0</v>
      </c>
      <c r="NP64" s="123">
        <v>0</v>
      </c>
      <c r="NQ64" s="72">
        <f>SUM(NQ63:NQ63)</f>
        <v>0</v>
      </c>
      <c r="NR64" s="121">
        <f>SUM(NR63:NR63)</f>
        <v>0</v>
      </c>
      <c r="NS64" s="123">
        <v>0</v>
      </c>
      <c r="NT64" s="72">
        <f>SUM(NT63:NT63)</f>
        <v>0</v>
      </c>
      <c r="NU64" s="121">
        <f>SUM(NU63:NU63)</f>
        <v>0</v>
      </c>
      <c r="NV64" s="123">
        <v>0</v>
      </c>
      <c r="NW64" s="72">
        <f>SUM(NW63:NW63)</f>
        <v>0</v>
      </c>
      <c r="NX64" s="121">
        <f>SUM(NX63:NX63)</f>
        <v>0</v>
      </c>
      <c r="NY64" s="123">
        <v>0</v>
      </c>
      <c r="NZ64" s="72">
        <f>SUM(NZ63:NZ63)</f>
        <v>0</v>
      </c>
      <c r="OA64" s="121">
        <f>SUM(OA63:OA63)</f>
        <v>0</v>
      </c>
      <c r="OB64" s="123">
        <v>0</v>
      </c>
      <c r="OC64" s="72">
        <f>SUM(OC63:OC63)</f>
        <v>0</v>
      </c>
      <c r="OD64" s="121">
        <f>SUM(OD63:OD63)</f>
        <v>0</v>
      </c>
      <c r="OE64" s="123">
        <v>0</v>
      </c>
      <c r="OF64" s="72">
        <f>SUM(OF63:OF63)</f>
        <v>0</v>
      </c>
      <c r="OG64" s="121">
        <f>SUM(OG63:OG63)</f>
        <v>0</v>
      </c>
      <c r="OH64" s="123">
        <v>0</v>
      </c>
      <c r="OI64" s="72">
        <f>SUM(OI63:OI63)</f>
        <v>0</v>
      </c>
      <c r="OJ64" s="121">
        <f>SUM(OJ63:OJ63)</f>
        <v>0</v>
      </c>
      <c r="OK64" s="123">
        <v>0</v>
      </c>
      <c r="OL64" s="72">
        <f>SUM(OL63:OL63)</f>
        <v>0</v>
      </c>
      <c r="OM64" s="121">
        <f>SUM(OM63:OM63)</f>
        <v>0</v>
      </c>
      <c r="ON64" s="123">
        <v>0</v>
      </c>
      <c r="OO64" s="72">
        <f>SUM(OO63:OO63)</f>
        <v>0</v>
      </c>
      <c r="OP64" s="121">
        <f>SUM(OP63:OP63)</f>
        <v>0</v>
      </c>
      <c r="OQ64" s="123">
        <v>0</v>
      </c>
      <c r="OR64" s="72">
        <f>SUM(OR63:OR63)</f>
        <v>2237604</v>
      </c>
      <c r="OS64" s="121">
        <f>SUM(OS63:OS63)</f>
        <v>1020995</v>
      </c>
      <c r="OT64" s="123">
        <f t="shared" si="210"/>
        <v>0.45628940598962103</v>
      </c>
      <c r="OU64" s="72">
        <f>SUM(OU63:OU63)</f>
        <v>0</v>
      </c>
      <c r="OV64" s="121">
        <f>SUM(OV63:OV63)</f>
        <v>0</v>
      </c>
      <c r="OW64" s="123">
        <v>0</v>
      </c>
      <c r="OX64" s="72">
        <f>SUM(OX63:OX63)</f>
        <v>2237604</v>
      </c>
      <c r="OY64" s="121">
        <f>SUM(OY63:OY63)</f>
        <v>1020995</v>
      </c>
      <c r="OZ64" s="123">
        <f t="shared" si="213"/>
        <v>0.45628940598962103</v>
      </c>
      <c r="PA64" s="72">
        <f>SUM(PA63:PA63)</f>
        <v>0</v>
      </c>
      <c r="PB64" s="121">
        <f>SUM(PB63:PB63)</f>
        <v>0</v>
      </c>
      <c r="PC64" s="123">
        <v>0</v>
      </c>
      <c r="PD64" s="72">
        <f>SUM(PD63:PD63)</f>
        <v>0</v>
      </c>
      <c r="PE64" s="121">
        <f>SUM(PE63:PE63)</f>
        <v>0</v>
      </c>
      <c r="PF64" s="123">
        <v>0</v>
      </c>
      <c r="PG64" s="72">
        <f>SUM(PG63:PG63)</f>
        <v>0</v>
      </c>
      <c r="PH64" s="121">
        <f>SUM(PH63:PH63)</f>
        <v>0</v>
      </c>
      <c r="PI64" s="123">
        <v>0</v>
      </c>
      <c r="PJ64" s="72">
        <f>SUM(PJ63:PJ63)</f>
        <v>0</v>
      </c>
      <c r="PK64" s="121">
        <f>SUM(PK63:PK63)</f>
        <v>0</v>
      </c>
      <c r="PL64" s="123">
        <v>0</v>
      </c>
      <c r="PM64" s="72">
        <f>SUM(PM63:PM63)</f>
        <v>0</v>
      </c>
      <c r="PN64" s="121">
        <f>SUM(PN63:PN63)</f>
        <v>0</v>
      </c>
      <c r="PO64" s="123">
        <v>0</v>
      </c>
      <c r="PP64" s="72">
        <f>SUM(PP63:PP63)</f>
        <v>0</v>
      </c>
      <c r="PQ64" s="121">
        <f>SUM(PQ63:PQ63)</f>
        <v>0</v>
      </c>
      <c r="PR64" s="123">
        <v>0</v>
      </c>
      <c r="PS64" s="72">
        <f>SUM(PS63:PS63)</f>
        <v>0</v>
      </c>
      <c r="PT64" s="121">
        <f>SUM(PT63:PT63)</f>
        <v>0</v>
      </c>
      <c r="PU64" s="123">
        <v>0</v>
      </c>
      <c r="PV64" s="72">
        <f t="shared" si="64"/>
        <v>0</v>
      </c>
      <c r="PW64" s="121">
        <f>SUM(PW63:PW63)</f>
        <v>0</v>
      </c>
      <c r="PX64" s="123">
        <v>0</v>
      </c>
      <c r="PY64" s="72">
        <f>SUM(PY63:PY63)</f>
        <v>0</v>
      </c>
      <c r="PZ64" s="121">
        <f>SUM(PZ63:PZ63)</f>
        <v>0</v>
      </c>
      <c r="QA64" s="123">
        <v>0</v>
      </c>
      <c r="QB64" s="72">
        <f>SUM(QB63:QB63)</f>
        <v>0</v>
      </c>
      <c r="QC64" s="121">
        <f>SUM(QC63:QC63)</f>
        <v>0</v>
      </c>
      <c r="QD64" s="123">
        <v>0</v>
      </c>
      <c r="QE64" s="72">
        <f>SUM(QE63:QE63)</f>
        <v>0</v>
      </c>
      <c r="QF64" s="121">
        <f>SUM(QF63:QF63)</f>
        <v>0</v>
      </c>
      <c r="QG64" s="123">
        <v>0</v>
      </c>
      <c r="QH64" s="72">
        <f>SUM(QH63:QH63)</f>
        <v>0</v>
      </c>
      <c r="QI64" s="121">
        <f>SUM(QI63:QI63)</f>
        <v>0</v>
      </c>
      <c r="QJ64" s="123">
        <v>0</v>
      </c>
      <c r="QK64" s="72">
        <f>SUM(QK63:QK63)</f>
        <v>0</v>
      </c>
      <c r="QL64" s="121">
        <f>SUM(QL63:QL63)</f>
        <v>0</v>
      </c>
      <c r="QM64" s="123">
        <v>0</v>
      </c>
      <c r="QN64" s="72">
        <f>SUM(QN63:QN63)</f>
        <v>0</v>
      </c>
      <c r="QO64" s="121">
        <f>SUM(QO63:QO63)</f>
        <v>0</v>
      </c>
      <c r="QP64" s="123">
        <v>0</v>
      </c>
      <c r="QQ64" s="72">
        <f>SUM(QQ63:QQ63)</f>
        <v>0</v>
      </c>
      <c r="QR64" s="121">
        <f>SUM(QR63:QR63)</f>
        <v>0</v>
      </c>
      <c r="QS64" s="123">
        <v>0</v>
      </c>
      <c r="QT64" s="72">
        <f>SUM(QT63:QT63)</f>
        <v>0</v>
      </c>
      <c r="QU64" s="121">
        <f>SUM(QU63:QU63)</f>
        <v>0</v>
      </c>
      <c r="QV64" s="123">
        <v>0</v>
      </c>
      <c r="QW64" s="72">
        <f t="shared" si="101"/>
        <v>0</v>
      </c>
      <c r="QX64" s="121">
        <f>SUM(QX63:QX63)</f>
        <v>0</v>
      </c>
      <c r="QY64" s="123">
        <v>0</v>
      </c>
      <c r="QZ64" s="72">
        <f t="shared" si="66"/>
        <v>0</v>
      </c>
      <c r="RA64" s="121">
        <f>SUM(RA63:RA63)</f>
        <v>0</v>
      </c>
      <c r="RB64" s="123">
        <v>0</v>
      </c>
      <c r="RC64" s="72"/>
      <c r="RD64" s="121"/>
      <c r="RE64" s="123"/>
      <c r="RF64" s="72">
        <f>SUM(RF63:RF63)</f>
        <v>0</v>
      </c>
      <c r="RG64" s="121">
        <f>SUM(RG63:RG63)</f>
        <v>0</v>
      </c>
      <c r="RH64" s="123">
        <v>0</v>
      </c>
      <c r="RI64" s="72">
        <f>SUM(RI63:RI63)</f>
        <v>0</v>
      </c>
      <c r="RJ64" s="121">
        <f>SUM(RJ63:RJ63)</f>
        <v>0</v>
      </c>
      <c r="RK64" s="123">
        <v>0</v>
      </c>
      <c r="RL64" s="72">
        <f>SUM(RL63:RL63)</f>
        <v>0</v>
      </c>
      <c r="RM64" s="121">
        <f>SUM(RM63:RM63)</f>
        <v>0</v>
      </c>
      <c r="RN64" s="123">
        <v>0</v>
      </c>
      <c r="RO64" s="75">
        <f t="shared" ref="RO64:RP67" si="257">+RF64+RI64+RL64</f>
        <v>0</v>
      </c>
      <c r="RP64" s="121">
        <f t="shared" si="257"/>
        <v>0</v>
      </c>
      <c r="RQ64" s="123">
        <v>0</v>
      </c>
      <c r="RR64" s="72">
        <f t="shared" si="68"/>
        <v>2237604</v>
      </c>
      <c r="RS64" s="121">
        <f t="shared" si="239"/>
        <v>1020995</v>
      </c>
      <c r="RT64" s="123">
        <f t="shared" si="216"/>
        <v>0.45628940598962103</v>
      </c>
      <c r="RU64" s="72">
        <f>SUM(RU63:RU63)</f>
        <v>0</v>
      </c>
      <c r="RV64" s="121">
        <f>SUM(RV63:RV63)</f>
        <v>0</v>
      </c>
      <c r="RW64" s="123">
        <v>0</v>
      </c>
      <c r="RX64" s="72">
        <f>RR64+RU64</f>
        <v>2237604</v>
      </c>
      <c r="RY64" s="121">
        <f>RS64+RV64</f>
        <v>1020995</v>
      </c>
      <c r="RZ64" s="123">
        <f t="shared" si="217"/>
        <v>0.45628940598962103</v>
      </c>
      <c r="SA64" s="72">
        <f t="shared" si="241"/>
        <v>2237604</v>
      </c>
      <c r="SB64" s="121">
        <f t="shared" si="241"/>
        <v>1020995</v>
      </c>
      <c r="SC64" s="123">
        <f t="shared" si="69"/>
        <v>0.45628940598962103</v>
      </c>
    </row>
    <row r="65" spans="1:497" s="133" customFormat="1" ht="16.5" thickBot="1">
      <c r="A65" s="265" t="s">
        <v>56</v>
      </c>
      <c r="B65" s="266"/>
      <c r="C65" s="127">
        <v>964810</v>
      </c>
      <c r="D65" s="125">
        <v>904593</v>
      </c>
      <c r="E65" s="201">
        <v>0.93758667509665117</v>
      </c>
      <c r="F65" s="127">
        <v>231753</v>
      </c>
      <c r="G65" s="125">
        <v>230476</v>
      </c>
      <c r="H65" s="126">
        <v>0.99448982321695945</v>
      </c>
      <c r="I65" s="127">
        <f t="shared" si="70"/>
        <v>1196563</v>
      </c>
      <c r="J65" s="125">
        <f t="shared" si="0"/>
        <v>1135069</v>
      </c>
      <c r="K65" s="132">
        <f t="shared" si="41"/>
        <v>0.94860780418582225</v>
      </c>
      <c r="L65" s="127">
        <f>L60+L61+L62+L64</f>
        <v>452235</v>
      </c>
      <c r="M65" s="128">
        <f>M60+M61+M62+M64</f>
        <v>387392</v>
      </c>
      <c r="N65" s="129">
        <f>SUM(M65/L65)</f>
        <v>0.85661658208674696</v>
      </c>
      <c r="O65" s="127">
        <f>O60+O61+O62+O64</f>
        <v>273733</v>
      </c>
      <c r="P65" s="128">
        <f>P60+P61+P62+P64</f>
        <v>263001</v>
      </c>
      <c r="Q65" s="129">
        <f>SUM(P65/O65)</f>
        <v>0.96079391231601596</v>
      </c>
      <c r="R65" s="127">
        <f>R60+R61+R62+R64</f>
        <v>476540</v>
      </c>
      <c r="S65" s="128">
        <f>S60+S61+S62+S64</f>
        <v>455543</v>
      </c>
      <c r="T65" s="129">
        <f>SUM(S65/R65)</f>
        <v>0.9559386410374785</v>
      </c>
      <c r="U65" s="127">
        <f>L65+O65+R65</f>
        <v>1202508</v>
      </c>
      <c r="V65" s="128">
        <f>M65+P65+S65</f>
        <v>1105936</v>
      </c>
      <c r="W65" s="129">
        <f>SUM(V65/U65)</f>
        <v>0.91969117876970463</v>
      </c>
      <c r="X65" s="127">
        <f>X60+X61+X62+X64</f>
        <v>106075</v>
      </c>
      <c r="Y65" s="125">
        <f>Y60+Y61+Y62+Y64</f>
        <v>110332</v>
      </c>
      <c r="Z65" s="130">
        <f>SUM(Y65/X65)</f>
        <v>1.0401319820881452</v>
      </c>
      <c r="AA65" s="127">
        <f>AA60+AA61+AA62+AA64</f>
        <v>89659</v>
      </c>
      <c r="AB65" s="128">
        <f>AB60+AB61+AB62+AB64</f>
        <v>96218</v>
      </c>
      <c r="AC65" s="129">
        <f>SUM(AB65/AA65)</f>
        <v>1.0731549537692815</v>
      </c>
      <c r="AD65" s="127">
        <f>AD60+AD61+AD62+AD64</f>
        <v>49833</v>
      </c>
      <c r="AE65" s="128">
        <f>AE60+AE61+AE62+AE64</f>
        <v>55769</v>
      </c>
      <c r="AF65" s="129">
        <f>SUM(AE65/AD65)</f>
        <v>1.1191178536311279</v>
      </c>
      <c r="AG65" s="127">
        <f>AG60+AG61+AG62+AG64</f>
        <v>65326</v>
      </c>
      <c r="AH65" s="128">
        <f>AH60+AH61+AH62+AH64</f>
        <v>68246</v>
      </c>
      <c r="AI65" s="129">
        <f>SUM(AH65/AG65)</f>
        <v>1.0446988947739031</v>
      </c>
      <c r="AJ65" s="127">
        <f>AJ60+AJ61+AJ62+AJ64</f>
        <v>101289</v>
      </c>
      <c r="AK65" s="128">
        <f>AK60+AK61+AK62+AK64</f>
        <v>105550</v>
      </c>
      <c r="AL65" s="129">
        <f>SUM(AK65/AJ65)</f>
        <v>1.0420677467444639</v>
      </c>
      <c r="AM65" s="127">
        <f>AM60+AM61+AM62+AM64</f>
        <v>62325</v>
      </c>
      <c r="AN65" s="128">
        <f>AN60+AN61+AN62+AN64</f>
        <v>66740</v>
      </c>
      <c r="AO65" s="129">
        <f>SUM(AN65/AM65)</f>
        <v>1.0708383473726435</v>
      </c>
      <c r="AP65" s="127">
        <f>AP60+AP61+AP62+AP64</f>
        <v>100663</v>
      </c>
      <c r="AQ65" s="128">
        <f>AQ60+AQ61+AQ62+AQ64</f>
        <v>104648</v>
      </c>
      <c r="AR65" s="129">
        <f>SUM(AQ65/AP65)</f>
        <v>1.0395875346453016</v>
      </c>
      <c r="AS65" s="127">
        <f>X65+AA65+AD65+AG65+AJ65+AM65+AP65</f>
        <v>575170</v>
      </c>
      <c r="AT65" s="128">
        <f>Y65+AB65+AE65+AH65+AK65+AN65+AQ65</f>
        <v>607503</v>
      </c>
      <c r="AU65" s="129">
        <f>SUM(AT65/AS65)</f>
        <v>1.0562146843541909</v>
      </c>
      <c r="AV65" s="127">
        <f>AV60+AV61+AV62+AV64</f>
        <v>115580</v>
      </c>
      <c r="AW65" s="128">
        <f>AW60+AW61+AW62+AW64</f>
        <v>117772</v>
      </c>
      <c r="AX65" s="129">
        <f>SUM(AW65/AV65)</f>
        <v>1.0189652188960028</v>
      </c>
      <c r="AY65" s="127">
        <f>AY60+AY61+AY62+AY64</f>
        <v>58039</v>
      </c>
      <c r="AZ65" s="128">
        <f>AZ60+AZ61+AZ62+AZ64</f>
        <v>0</v>
      </c>
      <c r="BA65" s="129">
        <f>SUM(AZ65/AY65)</f>
        <v>0</v>
      </c>
      <c r="BB65" s="127">
        <f>BB60+BB61+BB62+BB64</f>
        <v>105630</v>
      </c>
      <c r="BC65" s="128">
        <f>BC60+BC61+BC62+BC64</f>
        <v>110013</v>
      </c>
      <c r="BD65" s="129">
        <f>SUM(BC65/BB65)</f>
        <v>1.0414938937801761</v>
      </c>
      <c r="BE65" s="127">
        <f>U65+AS65+AV65+AY65+BB65</f>
        <v>2056927</v>
      </c>
      <c r="BF65" s="128">
        <f>V65+AT65+AW65+AZ65+BC65</f>
        <v>1941224</v>
      </c>
      <c r="BG65" s="129">
        <f>SUM(BF65/BE65)</f>
        <v>0.94374958372368101</v>
      </c>
      <c r="BH65" s="127">
        <f>BH60+BH61+BH62+BH64</f>
        <v>20418</v>
      </c>
      <c r="BI65" s="128">
        <f>BI60+BI61+BI62+BI64</f>
        <v>20731</v>
      </c>
      <c r="BJ65" s="129">
        <f>SUM(BI65/BH65)</f>
        <v>1.0153296111274366</v>
      </c>
      <c r="BK65" s="127">
        <f>BK60+BK61+BK62+BK64</f>
        <v>53426</v>
      </c>
      <c r="BL65" s="128">
        <f>BL60+BL61+BL62+BL64</f>
        <v>51422</v>
      </c>
      <c r="BM65" s="129">
        <f>SUM(BL65/BK65)</f>
        <v>0.96249017332384978</v>
      </c>
      <c r="BN65" s="127">
        <f>BH65+BK65</f>
        <v>73844</v>
      </c>
      <c r="BO65" s="128">
        <f>BI65+BL65</f>
        <v>72153</v>
      </c>
      <c r="BP65" s="129">
        <f>SUM(BO65/BN65)</f>
        <v>0.97710037376090131</v>
      </c>
      <c r="BQ65" s="127">
        <f>BE65+BN65</f>
        <v>2130771</v>
      </c>
      <c r="BR65" s="128">
        <f>BF65+BO65</f>
        <v>2013377</v>
      </c>
      <c r="BS65" s="129">
        <f>SUM(BR65/BQ65)</f>
        <v>0.94490538870671692</v>
      </c>
      <c r="BT65" s="127">
        <f>BT60+BT61+BT62+BT64</f>
        <v>479350</v>
      </c>
      <c r="BU65" s="125">
        <f>BU60+BU61+BU62+BU64</f>
        <v>371166</v>
      </c>
      <c r="BV65" s="132">
        <f t="shared" si="194"/>
        <v>0.77431104620840718</v>
      </c>
      <c r="BW65" s="127">
        <f>BW60+BW61+BW62+BW64</f>
        <v>3806684</v>
      </c>
      <c r="BX65" s="125">
        <f>BX60+BX61+BX62+BX64</f>
        <v>3519612</v>
      </c>
      <c r="BY65" s="132">
        <f t="shared" si="195"/>
        <v>0.92458738366515314</v>
      </c>
      <c r="BZ65" s="127">
        <f>BZ60+BZ61+BZ62+BZ64</f>
        <v>106645</v>
      </c>
      <c r="CA65" s="125">
        <f>CA60+CA61+CA62+CA64</f>
        <v>163020</v>
      </c>
      <c r="CB65" s="132">
        <f t="shared" si="196"/>
        <v>1.5286230015471893</v>
      </c>
      <c r="CC65" s="127">
        <f>CC60+CC61+CC62+CC64</f>
        <v>0</v>
      </c>
      <c r="CD65" s="125">
        <f>CD60+CD61+CD62+CD64</f>
        <v>0</v>
      </c>
      <c r="CE65" s="132">
        <v>0</v>
      </c>
      <c r="CF65" s="127">
        <f>CF60+CF61+CF62+CF64</f>
        <v>0</v>
      </c>
      <c r="CG65" s="125">
        <f>CG60+CG61+CG62+CG64</f>
        <v>0</v>
      </c>
      <c r="CH65" s="132">
        <v>0</v>
      </c>
      <c r="CI65" s="127">
        <f>CI60+CI61+CI62+CI64</f>
        <v>0</v>
      </c>
      <c r="CJ65" s="125">
        <f>CJ60+CJ61+CJ62+CJ64</f>
        <v>0</v>
      </c>
      <c r="CK65" s="132">
        <v>0</v>
      </c>
      <c r="CL65" s="127">
        <f>CL60+CL61+CL62+CL64</f>
        <v>106645</v>
      </c>
      <c r="CM65" s="125">
        <f>CM60+CM61+CM62+CM64</f>
        <v>2169522</v>
      </c>
      <c r="CN65" s="132">
        <f t="shared" si="197"/>
        <v>20.3434010033288</v>
      </c>
      <c r="CO65" s="127">
        <f>CO60+CO61+CO62+CO64</f>
        <v>0</v>
      </c>
      <c r="CP65" s="125">
        <f>CP60+CP61+CP62+CP64</f>
        <v>0</v>
      </c>
      <c r="CQ65" s="132">
        <v>0</v>
      </c>
      <c r="CR65" s="127">
        <f>CR60+CR61+CR62+CR64</f>
        <v>0</v>
      </c>
      <c r="CS65" s="125">
        <f>CS60+CS61+CS62+CS64</f>
        <v>0</v>
      </c>
      <c r="CT65" s="132">
        <v>0</v>
      </c>
      <c r="CU65" s="127">
        <f>CU60+CU61+CU62+CU64</f>
        <v>0</v>
      </c>
      <c r="CV65" s="125">
        <f>CV60+CV61+CV62+CV64</f>
        <v>0</v>
      </c>
      <c r="CW65" s="132">
        <v>0</v>
      </c>
      <c r="CX65" s="127">
        <f>CX60+CX61+CX62+CX64</f>
        <v>0</v>
      </c>
      <c r="CY65" s="125">
        <f>CY60+CY61+CY62+CY64</f>
        <v>0</v>
      </c>
      <c r="CZ65" s="132">
        <v>0</v>
      </c>
      <c r="DA65" s="127">
        <f>DA60+DA61+DA62+DA64</f>
        <v>0</v>
      </c>
      <c r="DB65" s="125">
        <f>DB60+DB61+DB62+DB64</f>
        <v>0</v>
      </c>
      <c r="DC65" s="132">
        <v>0</v>
      </c>
      <c r="DD65" s="127">
        <f>DD60+DD61+DD62+DD64</f>
        <v>0</v>
      </c>
      <c r="DE65" s="125">
        <f>DE60+DE61+DE62+DE64</f>
        <v>0</v>
      </c>
      <c r="DF65" s="132">
        <v>0</v>
      </c>
      <c r="DG65" s="127">
        <f>DG60+DG61+DG62+DG64</f>
        <v>0</v>
      </c>
      <c r="DH65" s="125">
        <f>DH60+DH61+DH62+DH64</f>
        <v>0</v>
      </c>
      <c r="DI65" s="132">
        <v>0</v>
      </c>
      <c r="DJ65" s="127">
        <f>DJ60+DJ61+DJ62+DJ64</f>
        <v>0</v>
      </c>
      <c r="DK65" s="125">
        <f>DK60+DK61+DK62+DK64</f>
        <v>0</v>
      </c>
      <c r="DL65" s="132">
        <v>0</v>
      </c>
      <c r="DM65" s="127">
        <f>DM60+DM61+DM62+DM64</f>
        <v>0</v>
      </c>
      <c r="DN65" s="125">
        <f>DN60+DN61+DN62+DN64</f>
        <v>0</v>
      </c>
      <c r="DO65" s="132">
        <v>0</v>
      </c>
      <c r="DP65" s="127">
        <f>DP60+DP61+DP62+DP64</f>
        <v>0</v>
      </c>
      <c r="DQ65" s="125">
        <f>DQ60+DQ61+DQ62+DQ64</f>
        <v>0</v>
      </c>
      <c r="DR65" s="132">
        <v>0</v>
      </c>
      <c r="DS65" s="127">
        <f>DS60+DS61+DS62+DS64</f>
        <v>0</v>
      </c>
      <c r="DT65" s="125">
        <f>DT60+DT61+DT62+DT64</f>
        <v>0</v>
      </c>
      <c r="DU65" s="132">
        <v>0</v>
      </c>
      <c r="DV65" s="127">
        <f>DV60+DV61+DV62+DV64</f>
        <v>0</v>
      </c>
      <c r="DW65" s="125">
        <f>DW60+DW61+DW62+DW64</f>
        <v>0</v>
      </c>
      <c r="DX65" s="132">
        <v>0</v>
      </c>
      <c r="DY65" s="127">
        <f>DY60+DY61+DY62+DY64</f>
        <v>0</v>
      </c>
      <c r="DZ65" s="125">
        <f>DZ60+DZ61+DZ62+DZ64</f>
        <v>0</v>
      </c>
      <c r="EA65" s="132">
        <v>0</v>
      </c>
      <c r="EB65" s="127">
        <f>EB60+EB61+EB62+EB64</f>
        <v>0</v>
      </c>
      <c r="EC65" s="125">
        <f>EC60+EC61+EC62+EC64</f>
        <v>0</v>
      </c>
      <c r="ED65" s="132">
        <v>0</v>
      </c>
      <c r="EE65" s="127">
        <f>EE60+EE61+EE62+EE64</f>
        <v>64500</v>
      </c>
      <c r="EF65" s="125">
        <f>EF60+EF61+EF62+EF64</f>
        <v>38862</v>
      </c>
      <c r="EG65" s="132">
        <f t="shared" si="198"/>
        <v>0.60251162790697677</v>
      </c>
      <c r="EH65" s="127">
        <f>EH60+EH61+EH62+EH64</f>
        <v>0</v>
      </c>
      <c r="EI65" s="125">
        <f>EI60+EI61+EI62+EI64</f>
        <v>0</v>
      </c>
      <c r="EJ65" s="132">
        <v>0</v>
      </c>
      <c r="EK65" s="127">
        <f>EK60+EK61+EK62+EK64</f>
        <v>64500</v>
      </c>
      <c r="EL65" s="125">
        <f>EL60+EL61+EL62+EL64</f>
        <v>38862</v>
      </c>
      <c r="EM65" s="132">
        <f t="shared" si="201"/>
        <v>0.60251162790697677</v>
      </c>
      <c r="EN65" s="127">
        <f>EN60+EN61+EN62+EN64</f>
        <v>0</v>
      </c>
      <c r="EO65" s="125">
        <f>EO60+EO61+EO62+EO64</f>
        <v>0</v>
      </c>
      <c r="EP65" s="132">
        <v>0</v>
      </c>
      <c r="EQ65" s="127">
        <f>EQ60+EQ61+EQ62+EQ64</f>
        <v>0</v>
      </c>
      <c r="ER65" s="125">
        <f>ER60+ER61+ER62+ER64</f>
        <v>0</v>
      </c>
      <c r="ES65" s="132">
        <v>0</v>
      </c>
      <c r="ET65" s="127">
        <f>ET60+ET61+ET62+ET64</f>
        <v>0</v>
      </c>
      <c r="EU65" s="125">
        <f>EU60+EU61+EU62+EU64</f>
        <v>0</v>
      </c>
      <c r="EV65" s="132">
        <v>0</v>
      </c>
      <c r="EW65" s="127">
        <f>EW60+EW61+EW62+EW64</f>
        <v>0</v>
      </c>
      <c r="EX65" s="125">
        <f>EX60+EX61+EX62+EX64</f>
        <v>0</v>
      </c>
      <c r="EY65" s="132">
        <v>0</v>
      </c>
      <c r="EZ65" s="127">
        <f>EZ60+EZ61+EZ62+EZ64</f>
        <v>0</v>
      </c>
      <c r="FA65" s="125">
        <f>FA60+FA61+FA62+FA64</f>
        <v>0</v>
      </c>
      <c r="FB65" s="132">
        <v>0</v>
      </c>
      <c r="FC65" s="127">
        <f>FC60+FC61+FC62+FC64</f>
        <v>0</v>
      </c>
      <c r="FD65" s="125">
        <f>FD60+FD61+FD62+FD64</f>
        <v>0</v>
      </c>
      <c r="FE65" s="132">
        <v>0</v>
      </c>
      <c r="FF65" s="127">
        <f>FF60+FF61+FF62+FF64</f>
        <v>0</v>
      </c>
      <c r="FG65" s="125">
        <f>FG60+FG61+FG62+FG64</f>
        <v>0</v>
      </c>
      <c r="FH65" s="132">
        <v>0</v>
      </c>
      <c r="FI65" s="127">
        <f>FI60+FI61+FI62+FI64</f>
        <v>0</v>
      </c>
      <c r="FJ65" s="125">
        <f>FJ60+FJ61+FJ62+FJ64</f>
        <v>0</v>
      </c>
      <c r="FK65" s="132">
        <v>0</v>
      </c>
      <c r="FL65" s="127">
        <f>FL60+FL61+FL62+FL64</f>
        <v>0</v>
      </c>
      <c r="FM65" s="125">
        <f>FM60+FM61+FM62+FM64</f>
        <v>0</v>
      </c>
      <c r="FN65" s="132">
        <v>0</v>
      </c>
      <c r="FO65" s="127">
        <f>FO60+FO61+FO62+FO64</f>
        <v>0</v>
      </c>
      <c r="FP65" s="125">
        <f>FP60+FP61+FP62+FP64</f>
        <v>0</v>
      </c>
      <c r="FQ65" s="132">
        <v>0</v>
      </c>
      <c r="FR65" s="127">
        <f>FR60+FR61+FR62+FR64</f>
        <v>0</v>
      </c>
      <c r="FS65" s="125">
        <f>FS60+FS61+FS62+FS64</f>
        <v>8890</v>
      </c>
      <c r="FT65" s="132">
        <v>0</v>
      </c>
      <c r="FU65" s="127">
        <f>FU60+FU61+FU62+FU64</f>
        <v>0</v>
      </c>
      <c r="FV65" s="125">
        <f>FV60+FV61+FV62+FV64</f>
        <v>0</v>
      </c>
      <c r="FW65" s="132">
        <v>0</v>
      </c>
      <c r="FX65" s="127">
        <f>FX60+FX61+FX62+FX64</f>
        <v>0</v>
      </c>
      <c r="FY65" s="125">
        <f>FY60+FY61+FY62+FY64</f>
        <v>0</v>
      </c>
      <c r="FZ65" s="132">
        <v>0</v>
      </c>
      <c r="GA65" s="127">
        <f>GA60+GA61+GA62+GA64</f>
        <v>0</v>
      </c>
      <c r="GB65" s="125">
        <f>GB60+GB61+GB62+GB64</f>
        <v>0</v>
      </c>
      <c r="GC65" s="132">
        <v>0</v>
      </c>
      <c r="GD65" s="127">
        <f>GD60+GD61+GD62+GD64</f>
        <v>0</v>
      </c>
      <c r="GE65" s="125">
        <f>GE60+GE61+GE62+GE64</f>
        <v>8890</v>
      </c>
      <c r="GF65" s="132">
        <v>0</v>
      </c>
      <c r="GG65" s="127">
        <f>GG60+GG61+GG62+GG64</f>
        <v>0</v>
      </c>
      <c r="GH65" s="125">
        <f>GH60+GH61+GH62+GH64</f>
        <v>0</v>
      </c>
      <c r="GI65" s="132">
        <v>0</v>
      </c>
      <c r="GJ65" s="127">
        <f>GJ60+GJ61+GJ62+GJ64</f>
        <v>0</v>
      </c>
      <c r="GK65" s="125">
        <f>GK60+GK61+GK62+GK64</f>
        <v>0</v>
      </c>
      <c r="GL65" s="132">
        <v>0</v>
      </c>
      <c r="GM65" s="127">
        <f>GM60+GM61+GM62+GM64</f>
        <v>0</v>
      </c>
      <c r="GN65" s="125">
        <f>GN60+GN61+GN62+GN64</f>
        <v>0</v>
      </c>
      <c r="GO65" s="132">
        <v>0</v>
      </c>
      <c r="GP65" s="127">
        <f>GP60+GP61+GP62+GP64</f>
        <v>0</v>
      </c>
      <c r="GQ65" s="125">
        <f>GQ60+GQ61+GQ62+GQ64</f>
        <v>0</v>
      </c>
      <c r="GR65" s="132">
        <v>0</v>
      </c>
      <c r="GS65" s="127">
        <f>GS60+GS61+GS62+GS64</f>
        <v>0</v>
      </c>
      <c r="GT65" s="125">
        <f>GT60+GT61+GT62+GT64</f>
        <v>0</v>
      </c>
      <c r="GU65" s="132">
        <v>0</v>
      </c>
      <c r="GV65" s="127">
        <f>GV60+GV61+GV62+GV64</f>
        <v>100000</v>
      </c>
      <c r="GW65" s="125">
        <f>GW60+GW61+GW62+GW64</f>
        <v>118431</v>
      </c>
      <c r="GX65" s="132">
        <f t="shared" si="204"/>
        <v>1.18431</v>
      </c>
      <c r="GY65" s="127">
        <f>GY60+GY61+GY62+GY64</f>
        <v>0</v>
      </c>
      <c r="GZ65" s="125">
        <f>GZ60+GZ61+GZ62+GZ64</f>
        <v>0</v>
      </c>
      <c r="HA65" s="132">
        <v>0</v>
      </c>
      <c r="HB65" s="127">
        <f>HB60+HB61+HB62+HB64</f>
        <v>100000</v>
      </c>
      <c r="HC65" s="125">
        <f>HC60+HC61+HC62+HC64</f>
        <v>118431</v>
      </c>
      <c r="HD65" s="132">
        <f t="shared" si="207"/>
        <v>1.18431</v>
      </c>
      <c r="HE65" s="131">
        <f t="shared" si="55"/>
        <v>174500</v>
      </c>
      <c r="HF65" s="125">
        <f t="shared" si="56"/>
        <v>166183</v>
      </c>
      <c r="HG65" s="132">
        <f t="shared" si="208"/>
        <v>0.95233810888252146</v>
      </c>
      <c r="HH65" s="127">
        <f>HH60+HH61+HH62+HH64</f>
        <v>0</v>
      </c>
      <c r="HI65" s="125">
        <f>HI60+HI61+HI62+HI64</f>
        <v>0</v>
      </c>
      <c r="HJ65" s="132">
        <v>0</v>
      </c>
      <c r="HK65" s="127">
        <f>HK60+HK61+HK62+HK64</f>
        <v>0</v>
      </c>
      <c r="HL65" s="125">
        <f>HL60+HL61+HL62+HL64</f>
        <v>0</v>
      </c>
      <c r="HM65" s="132">
        <v>0</v>
      </c>
      <c r="HN65" s="127">
        <f>HN60+HN61+HN62+HN64</f>
        <v>0</v>
      </c>
      <c r="HO65" s="125">
        <f>HO60+HO61+HO62+HO64</f>
        <v>0</v>
      </c>
      <c r="HP65" s="132">
        <v>0</v>
      </c>
      <c r="HQ65" s="127">
        <f>HQ60+HQ61+HQ62+HQ64</f>
        <v>0</v>
      </c>
      <c r="HR65" s="125">
        <f>HR60+HR61+HR62+HR64</f>
        <v>0</v>
      </c>
      <c r="HS65" s="132">
        <v>0</v>
      </c>
      <c r="HT65" s="127">
        <f>HT60+HT61+HT62+HT64</f>
        <v>0</v>
      </c>
      <c r="HU65" s="125">
        <f>HU60+HU61+HU62+HU64</f>
        <v>0</v>
      </c>
      <c r="HV65" s="132">
        <v>0</v>
      </c>
      <c r="HW65" s="127">
        <f>HW60+HW61+HW62+HW64</f>
        <v>0</v>
      </c>
      <c r="HX65" s="125">
        <f>HX60+HX61+HX62+HX64</f>
        <v>0</v>
      </c>
      <c r="HY65" s="132">
        <v>0</v>
      </c>
      <c r="HZ65" s="127">
        <f>HZ60+HZ61+HZ62+HZ64</f>
        <v>0</v>
      </c>
      <c r="IA65" s="125">
        <f>IA60+IA61+IA62+IA64</f>
        <v>0</v>
      </c>
      <c r="IB65" s="132">
        <v>0</v>
      </c>
      <c r="IC65" s="127">
        <f>IC60+IC61+IC62+IC64</f>
        <v>0</v>
      </c>
      <c r="ID65" s="125">
        <f>ID60+ID61+ID62+ID64</f>
        <v>0</v>
      </c>
      <c r="IE65" s="132">
        <v>0</v>
      </c>
      <c r="IF65" s="127">
        <f>IF60+IF61+IF62+IF64</f>
        <v>0</v>
      </c>
      <c r="IG65" s="125">
        <f>IG60+IG61+IG62+IG64</f>
        <v>0</v>
      </c>
      <c r="IH65" s="132">
        <v>0</v>
      </c>
      <c r="II65" s="127">
        <f>II60+II61+II62+II64</f>
        <v>0</v>
      </c>
      <c r="IJ65" s="125">
        <f>IJ60+IJ61+IJ62+IJ64</f>
        <v>0</v>
      </c>
      <c r="IK65" s="132">
        <v>0</v>
      </c>
      <c r="IL65" s="127">
        <f>IL60+IL61+IL62+IL64</f>
        <v>0</v>
      </c>
      <c r="IM65" s="125">
        <f>IM60+IM61+IM62+IM64</f>
        <v>0</v>
      </c>
      <c r="IN65" s="132">
        <v>0</v>
      </c>
      <c r="IO65" s="127">
        <f>IO60+IO61+IO62+IO64</f>
        <v>0</v>
      </c>
      <c r="IP65" s="125">
        <f>IP60+IP61+IP62+IP64</f>
        <v>0</v>
      </c>
      <c r="IQ65" s="132">
        <v>0</v>
      </c>
      <c r="IR65" s="127">
        <f>IR60+IR61+IR62+IR64</f>
        <v>0</v>
      </c>
      <c r="IS65" s="125">
        <f>IS60+IS61+IS62+IS64</f>
        <v>0</v>
      </c>
      <c r="IT65" s="132">
        <v>0</v>
      </c>
      <c r="IU65" s="127">
        <f>IU60+IU61+IU62+IU64</f>
        <v>0</v>
      </c>
      <c r="IV65" s="125">
        <f>IV60+IV61+IV62+IV64</f>
        <v>0</v>
      </c>
      <c r="IW65" s="132">
        <v>0</v>
      </c>
      <c r="IX65" s="127">
        <f>IX60+IX61+IX62+IX64</f>
        <v>0</v>
      </c>
      <c r="IY65" s="125">
        <f>IY60+IY61+IY62+IY64</f>
        <v>0</v>
      </c>
      <c r="IZ65" s="132">
        <v>0</v>
      </c>
      <c r="JA65" s="127">
        <f>JA60+JA61+JA62+JA64</f>
        <v>0</v>
      </c>
      <c r="JB65" s="125">
        <f>JB60+JB61+JB62+JB64</f>
        <v>0</v>
      </c>
      <c r="JC65" s="132">
        <v>0</v>
      </c>
      <c r="JD65" s="127">
        <f>JD60+JD61+JD62+JD64</f>
        <v>0</v>
      </c>
      <c r="JE65" s="125">
        <f>JE60+JE61+JE62+JE64</f>
        <v>0</v>
      </c>
      <c r="JF65" s="132">
        <v>0</v>
      </c>
      <c r="JG65" s="127">
        <f>JG60+JG61+JG62+JG64</f>
        <v>0</v>
      </c>
      <c r="JH65" s="125">
        <f>JH60+JH61+JH62+JH64</f>
        <v>0</v>
      </c>
      <c r="JI65" s="132">
        <v>0</v>
      </c>
      <c r="JJ65" s="127">
        <f>JJ60+JJ61+JJ62+JJ64</f>
        <v>0</v>
      </c>
      <c r="JK65" s="125">
        <f>JK60+JK61+JK62+JK64</f>
        <v>0</v>
      </c>
      <c r="JL65" s="132">
        <v>0</v>
      </c>
      <c r="JM65" s="127">
        <f>JM60+JM61+JM62+JM64</f>
        <v>0</v>
      </c>
      <c r="JN65" s="125">
        <f>JN60+JN61+JN62+JN64</f>
        <v>0</v>
      </c>
      <c r="JO65" s="132">
        <v>0</v>
      </c>
      <c r="JP65" s="127">
        <f>JP60+JP61+JP62+JP64</f>
        <v>0</v>
      </c>
      <c r="JQ65" s="125">
        <f>JQ60+JQ61+JQ62+JQ64</f>
        <v>0</v>
      </c>
      <c r="JR65" s="132">
        <v>0</v>
      </c>
      <c r="JS65" s="127">
        <f>JS60+JS61+JS62+JS64</f>
        <v>0</v>
      </c>
      <c r="JT65" s="125">
        <f>JT60+JT61+JT62+JT64</f>
        <v>0</v>
      </c>
      <c r="JU65" s="132">
        <v>0</v>
      </c>
      <c r="JV65" s="127">
        <f>JV60+JV61+JV62+JV64</f>
        <v>0</v>
      </c>
      <c r="JW65" s="125">
        <f>JW60+JW61+JW62+JW64</f>
        <v>0</v>
      </c>
      <c r="JX65" s="132">
        <v>0</v>
      </c>
      <c r="JY65" s="127">
        <f>JY60+JY61+JY62+JY64</f>
        <v>0</v>
      </c>
      <c r="JZ65" s="125">
        <f>JZ60+JZ61+JZ62+JZ64</f>
        <v>0</v>
      </c>
      <c r="KA65" s="132">
        <v>0</v>
      </c>
      <c r="KB65" s="127">
        <f>KB60+KB61+KB62+KB64</f>
        <v>0</v>
      </c>
      <c r="KC65" s="125">
        <f>KC60+KC61+KC62+KC64</f>
        <v>0</v>
      </c>
      <c r="KD65" s="132">
        <v>0</v>
      </c>
      <c r="KE65" s="127">
        <f>KE60+KE61+KE62+KE64</f>
        <v>0</v>
      </c>
      <c r="KF65" s="125">
        <f>KF60+KF61+KF62+KF64</f>
        <v>0</v>
      </c>
      <c r="KG65" s="132">
        <v>0</v>
      </c>
      <c r="KH65" s="127">
        <f>KH60+KH61+KH62+KH64</f>
        <v>263</v>
      </c>
      <c r="KI65" s="125">
        <f>KI60+KI61+KI62+KI64</f>
        <v>215</v>
      </c>
      <c r="KJ65" s="132">
        <f>+KI65/KH65</f>
        <v>0.81749049429657794</v>
      </c>
      <c r="KK65" s="127">
        <f>KK60+KK61+KK62+KK64</f>
        <v>227</v>
      </c>
      <c r="KL65" s="125">
        <f>KL60+KL61+KL62+KL64</f>
        <v>215</v>
      </c>
      <c r="KM65" s="132">
        <f>+KL65/KK65</f>
        <v>0.94713656387665202</v>
      </c>
      <c r="KN65" s="127">
        <f>KN60+KN61+KN62+KN64</f>
        <v>210</v>
      </c>
      <c r="KO65" s="125">
        <f>KO60+KO61+KO62+KO64</f>
        <v>215</v>
      </c>
      <c r="KP65" s="132">
        <f>+KO65/KN65</f>
        <v>1.0238095238095237</v>
      </c>
      <c r="KQ65" s="127">
        <f>KQ60+KQ61+KQ62+KQ64</f>
        <v>706</v>
      </c>
      <c r="KR65" s="125">
        <f>KR60+KR61+KR62+KR64</f>
        <v>215</v>
      </c>
      <c r="KS65" s="132">
        <f>+KR65/KQ65</f>
        <v>0.30453257790368271</v>
      </c>
      <c r="KT65" s="127">
        <f>KT60+KT61+KT62+KT64</f>
        <v>407</v>
      </c>
      <c r="KU65" s="125">
        <f>KU60+KU61+KU62+KU64</f>
        <v>215</v>
      </c>
      <c r="KV65" s="132">
        <f>+KU65/KT65</f>
        <v>0.52825552825552824</v>
      </c>
      <c r="KW65" s="127">
        <f>KW60+KW61+KW62+KW64</f>
        <v>209</v>
      </c>
      <c r="KX65" s="125">
        <f>KX60+KX61+KX62+KX64</f>
        <v>215</v>
      </c>
      <c r="KY65" s="132">
        <f>+KX65/KW65</f>
        <v>1.0287081339712918</v>
      </c>
      <c r="KZ65" s="127">
        <f>KZ60+KZ61+KZ62+KZ64</f>
        <v>605</v>
      </c>
      <c r="LA65" s="125">
        <f>LA60+LA61+LA62+LA64</f>
        <v>214</v>
      </c>
      <c r="LB65" s="132">
        <f>+LA65/KZ65</f>
        <v>0.35371900826446279</v>
      </c>
      <c r="LC65" s="127">
        <f>LC60+LC61+LC62+LC64</f>
        <v>2898</v>
      </c>
      <c r="LD65" s="125">
        <f>LD60+LD61+LD62+LD64</f>
        <v>214</v>
      </c>
      <c r="LE65" s="132">
        <f>+LD65/LC65</f>
        <v>7.3844030365769503E-2</v>
      </c>
      <c r="LF65" s="127">
        <f>LF60+LF61+LF62+LF64</f>
        <v>751</v>
      </c>
      <c r="LG65" s="125">
        <f>LG60+LG61+LG62+LG64</f>
        <v>214</v>
      </c>
      <c r="LH65" s="132">
        <f>+LG65/LF65</f>
        <v>0.28495339547270304</v>
      </c>
      <c r="LI65" s="127">
        <f>LI60+LI61+LI62+LI64</f>
        <v>6276</v>
      </c>
      <c r="LJ65" s="125">
        <f>LJ60+LJ61+LJ62+LJ64</f>
        <v>1932</v>
      </c>
      <c r="LK65" s="132">
        <f t="shared" si="227"/>
        <v>0.30783938814531547</v>
      </c>
      <c r="LL65" s="127">
        <f>LL60+LL61+LL62+LL64</f>
        <v>0</v>
      </c>
      <c r="LM65" s="125">
        <f>LM60+LM61+LM62+LM64</f>
        <v>0</v>
      </c>
      <c r="LN65" s="132">
        <v>0</v>
      </c>
      <c r="LO65" s="127">
        <f>LO60+LO61+LO62+LO64</f>
        <v>0</v>
      </c>
      <c r="LP65" s="125">
        <f>LP60+LP61+LP62+LP64</f>
        <v>0</v>
      </c>
      <c r="LQ65" s="132">
        <v>0</v>
      </c>
      <c r="LR65" s="127">
        <f>LR60+LR61+LR62+LR64</f>
        <v>0</v>
      </c>
      <c r="LS65" s="125">
        <f>LS60+LS61+LS62+LS64</f>
        <v>0</v>
      </c>
      <c r="LT65" s="132">
        <v>0</v>
      </c>
      <c r="LU65" s="127">
        <f>LU60+LU61+LU62+LU64</f>
        <v>0</v>
      </c>
      <c r="LV65" s="125">
        <f>LV60+LV61+LV62+LV64</f>
        <v>0</v>
      </c>
      <c r="LW65" s="132">
        <v>0</v>
      </c>
      <c r="LX65" s="127">
        <f>LX60+LX61+LX62+LX64</f>
        <v>6276</v>
      </c>
      <c r="LY65" s="125">
        <f>LY60+LY61+LY62+LY64</f>
        <v>1932</v>
      </c>
      <c r="LZ65" s="132">
        <f t="shared" si="229"/>
        <v>0.30783938814531547</v>
      </c>
      <c r="MA65" s="127">
        <f>MA60+MA61+MA62+MA64</f>
        <v>0</v>
      </c>
      <c r="MB65" s="125">
        <f>MB60+MB61+MB62+MB64</f>
        <v>0</v>
      </c>
      <c r="MC65" s="132">
        <v>0</v>
      </c>
      <c r="MD65" s="127">
        <f>MD60+MD61+MD62+MD64</f>
        <v>0</v>
      </c>
      <c r="ME65" s="125">
        <f>ME60+ME61+ME62+ME64</f>
        <v>0</v>
      </c>
      <c r="MF65" s="132">
        <v>0</v>
      </c>
      <c r="MG65" s="127">
        <f>MG60+MG61+MG62+MG64</f>
        <v>0</v>
      </c>
      <c r="MH65" s="125">
        <f>MH60+MH61+MH62+MH64</f>
        <v>0</v>
      </c>
      <c r="MI65" s="132">
        <v>0</v>
      </c>
      <c r="MJ65" s="127">
        <f>MJ60+MJ61+MJ62+MJ64</f>
        <v>0</v>
      </c>
      <c r="MK65" s="125">
        <f>MK60+MK61+MK62+MK64</f>
        <v>0</v>
      </c>
      <c r="ML65" s="132">
        <v>0</v>
      </c>
      <c r="MM65" s="127">
        <f>MM60+MM61+MM62+MM64</f>
        <v>0</v>
      </c>
      <c r="MN65" s="125">
        <f>MN60+MN61+MN62+MN64</f>
        <v>0</v>
      </c>
      <c r="MO65" s="132">
        <v>0</v>
      </c>
      <c r="MP65" s="127">
        <f>MP60+MP61+MP62+MP64</f>
        <v>0</v>
      </c>
      <c r="MQ65" s="125">
        <f>MQ60+MQ61+MQ62+MQ64</f>
        <v>0</v>
      </c>
      <c r="MR65" s="132">
        <v>0</v>
      </c>
      <c r="MS65" s="127">
        <f>MS60+MS61+MS62+MS64</f>
        <v>0</v>
      </c>
      <c r="MT65" s="125">
        <f>MT60+MT61+MT62+MT64</f>
        <v>0</v>
      </c>
      <c r="MU65" s="132">
        <v>0</v>
      </c>
      <c r="MV65" s="127">
        <f>MV60+MV61+MV62+MV64</f>
        <v>0</v>
      </c>
      <c r="MW65" s="125">
        <f>MW60+MW61+MW62+MW64</f>
        <v>0</v>
      </c>
      <c r="MX65" s="132">
        <v>0</v>
      </c>
      <c r="MY65" s="127">
        <f>MY60+MY61+MY62+MY64</f>
        <v>0</v>
      </c>
      <c r="MZ65" s="125">
        <f>MZ60+MZ61+MZ62+MZ64</f>
        <v>0</v>
      </c>
      <c r="NA65" s="132">
        <v>0</v>
      </c>
      <c r="NB65" s="127">
        <f>NB60+NB61+NB62+NB64</f>
        <v>0</v>
      </c>
      <c r="NC65" s="125">
        <f>NC60+NC61+NC62+NC64</f>
        <v>0</v>
      </c>
      <c r="ND65" s="132">
        <v>0</v>
      </c>
      <c r="NE65" s="127">
        <f>NE60+NE61+NE62+NE64</f>
        <v>0</v>
      </c>
      <c r="NF65" s="125">
        <f>NF60+NF61+NF62+NF64</f>
        <v>0</v>
      </c>
      <c r="NG65" s="132">
        <v>0</v>
      </c>
      <c r="NH65" s="127">
        <f>NH60+NH61+NH62+NH64</f>
        <v>0</v>
      </c>
      <c r="NI65" s="125">
        <f>NI60+NI61+NI62+NI64</f>
        <v>0</v>
      </c>
      <c r="NJ65" s="132">
        <v>0</v>
      </c>
      <c r="NK65" s="127">
        <f>NK60+NK61+NK62+NK64</f>
        <v>0</v>
      </c>
      <c r="NL65" s="125">
        <f>NL60+NL61+NL62+NL64</f>
        <v>0</v>
      </c>
      <c r="NM65" s="132">
        <v>0</v>
      </c>
      <c r="NN65" s="127">
        <f>NN60+NN61+NN62+NN64</f>
        <v>0</v>
      </c>
      <c r="NO65" s="125">
        <f>NO60+NO61+NO62+NO64</f>
        <v>0</v>
      </c>
      <c r="NP65" s="132">
        <v>0</v>
      </c>
      <c r="NQ65" s="127">
        <f>NQ60+NQ61+NQ62+NQ64</f>
        <v>0</v>
      </c>
      <c r="NR65" s="125">
        <f>NR60+NR61+NR62+NR64</f>
        <v>0</v>
      </c>
      <c r="NS65" s="132">
        <v>0</v>
      </c>
      <c r="NT65" s="127">
        <f>NT60+NT61+NT62+NT64</f>
        <v>6729496</v>
      </c>
      <c r="NU65" s="125">
        <f>NU60+NU61+NU62+NU64</f>
        <v>6902912</v>
      </c>
      <c r="NV65" s="132">
        <f t="shared" si="209"/>
        <v>1.0257695375701241</v>
      </c>
      <c r="NW65" s="127">
        <f>NW60+NW61+NW62+NW64</f>
        <v>1980835</v>
      </c>
      <c r="NX65" s="125">
        <f>NX60+NX61+NX62+NX64</f>
        <v>892560</v>
      </c>
      <c r="NY65" s="132">
        <f t="shared" si="219"/>
        <v>0.45059785393533536</v>
      </c>
      <c r="NZ65" s="127">
        <f>NZ60+NZ61+NZ62+NZ64</f>
        <v>1630756</v>
      </c>
      <c r="OA65" s="125">
        <f>OA60+OA61+OA62+OA64</f>
        <v>1595053</v>
      </c>
      <c r="OB65" s="132">
        <f t="shared" si="222"/>
        <v>0.97810647331667033</v>
      </c>
      <c r="OC65" s="127">
        <f>OC60+OC61+OC62+OC64</f>
        <v>0</v>
      </c>
      <c r="OD65" s="125">
        <f>OD60+OD61+OD62+OD64</f>
        <v>17485</v>
      </c>
      <c r="OE65" s="132">
        <v>0</v>
      </c>
      <c r="OF65" s="127">
        <f>OF60+OF61+OF62+OF64</f>
        <v>0</v>
      </c>
      <c r="OG65" s="125">
        <f>OG60+OG61+OG62+OG64</f>
        <v>0</v>
      </c>
      <c r="OH65" s="132">
        <v>0</v>
      </c>
      <c r="OI65" s="127">
        <f>OI60+OI61+OI62+OI64</f>
        <v>0</v>
      </c>
      <c r="OJ65" s="125">
        <f>OJ60+OJ61+OJ62+OJ64</f>
        <v>0</v>
      </c>
      <c r="OK65" s="132">
        <v>0</v>
      </c>
      <c r="OL65" s="127">
        <f>OL60+OL61+OL62+OL64</f>
        <v>84875</v>
      </c>
      <c r="OM65" s="125">
        <f>OM60+OM61+OM62+OM64</f>
        <v>56113</v>
      </c>
      <c r="ON65" s="132">
        <f t="shared" si="242"/>
        <v>0.66112518409425625</v>
      </c>
      <c r="OO65" s="127">
        <f>OO60+OO61+OO62+OO64</f>
        <v>4005254</v>
      </c>
      <c r="OP65" s="125">
        <f>OP60+OP61+OP62+OP64</f>
        <v>5985218</v>
      </c>
      <c r="OQ65" s="132">
        <f t="shared" si="248"/>
        <v>1.4943416822004298</v>
      </c>
      <c r="OR65" s="127">
        <f>OR60+OR61+OR62+OR64</f>
        <v>2527604</v>
      </c>
      <c r="OS65" s="125">
        <f>OS60+OS61+OS62+OS64</f>
        <v>1420995</v>
      </c>
      <c r="OT65" s="132">
        <f t="shared" si="210"/>
        <v>0.56219051718544522</v>
      </c>
      <c r="OU65" s="127">
        <f>OU60+OU61+OU62+OU64</f>
        <v>0</v>
      </c>
      <c r="OV65" s="125">
        <f>OV60+OV61+OV62+OV64</f>
        <v>0</v>
      </c>
      <c r="OW65" s="132">
        <v>0</v>
      </c>
      <c r="OX65" s="127">
        <f>OX60+OX61+OX62+OX64</f>
        <v>16958820</v>
      </c>
      <c r="OY65" s="125">
        <f>OY60+OY61+OY62+OY64</f>
        <v>16870336</v>
      </c>
      <c r="OZ65" s="132">
        <f t="shared" si="213"/>
        <v>0.99478242000327854</v>
      </c>
      <c r="PA65" s="127">
        <f>PA60+PA61+PA62+PA64</f>
        <v>645601</v>
      </c>
      <c r="PB65" s="125">
        <f>PB60+PB61+PB62+PB64</f>
        <v>199115</v>
      </c>
      <c r="PC65" s="132">
        <f t="shared" si="230"/>
        <v>0.30841804767960396</v>
      </c>
      <c r="PD65" s="127">
        <f>PD60+PD61+PD62+PD64</f>
        <v>44991</v>
      </c>
      <c r="PE65" s="125">
        <f>PE60+PE61+PE62+PE64</f>
        <v>0</v>
      </c>
      <c r="PF65" s="132">
        <f t="shared" si="238"/>
        <v>0</v>
      </c>
      <c r="PG65" s="127">
        <f>PG60+PG61+PG62+PG64</f>
        <v>12094</v>
      </c>
      <c r="PH65" s="125">
        <f>PH60+PH61+PH62+PH64</f>
        <v>2020</v>
      </c>
      <c r="PI65" s="132">
        <f t="shared" si="231"/>
        <v>0.16702497106002975</v>
      </c>
      <c r="PJ65" s="127">
        <f>PJ60+PJ61+PJ62+PJ64</f>
        <v>0</v>
      </c>
      <c r="PK65" s="125">
        <f>PK60+PK61+PK62+PK64</f>
        <v>13330</v>
      </c>
      <c r="PL65" s="132">
        <v>0</v>
      </c>
      <c r="PM65" s="127">
        <f>PM60+PM61+PM62+PM64</f>
        <v>0</v>
      </c>
      <c r="PN65" s="125">
        <f>PN60+PN61+PN62+PN64</f>
        <v>20523</v>
      </c>
      <c r="PO65" s="132">
        <v>0</v>
      </c>
      <c r="PP65" s="127">
        <f>PP60+PP61+PP62+PP64</f>
        <v>0</v>
      </c>
      <c r="PQ65" s="125">
        <f>PQ60+PQ61+PQ62+PQ64</f>
        <v>25000</v>
      </c>
      <c r="PR65" s="132">
        <v>0</v>
      </c>
      <c r="PS65" s="127">
        <f>PS60+PS61+PS62+PS64</f>
        <v>0</v>
      </c>
      <c r="PT65" s="125">
        <f>PT60+PT61+PT62+PT64</f>
        <v>150000</v>
      </c>
      <c r="PU65" s="132">
        <v>0</v>
      </c>
      <c r="PV65" s="127">
        <f t="shared" si="64"/>
        <v>702686</v>
      </c>
      <c r="PW65" s="125">
        <f>PW60+PW61+PW62+PW64</f>
        <v>409988</v>
      </c>
      <c r="PX65" s="132">
        <f t="shared" si="233"/>
        <v>0.58345832989414903</v>
      </c>
      <c r="PY65" s="127">
        <f>PY60+PY61+PY62+PY64</f>
        <v>400</v>
      </c>
      <c r="PZ65" s="125">
        <f>PZ60+PZ61+PZ62+PZ64</f>
        <v>0</v>
      </c>
      <c r="QA65" s="132">
        <f t="shared" si="252"/>
        <v>0</v>
      </c>
      <c r="QB65" s="127">
        <f>QB60+QB61+QB62+QB64</f>
        <v>350</v>
      </c>
      <c r="QC65" s="125">
        <f>QC60+QC61+QC62+QC64</f>
        <v>0</v>
      </c>
      <c r="QD65" s="132">
        <f t="shared" si="253"/>
        <v>0</v>
      </c>
      <c r="QE65" s="127">
        <f>QE60+QE61+QE62+QE64</f>
        <v>0</v>
      </c>
      <c r="QF65" s="125">
        <f>QF60+QF61+QF62+QF64</f>
        <v>434</v>
      </c>
      <c r="QG65" s="132">
        <v>0</v>
      </c>
      <c r="QH65" s="127">
        <f>QH60+QH61+QH62+QH64</f>
        <v>0</v>
      </c>
      <c r="QI65" s="125">
        <f>QI60+QI61+QI62+QI64</f>
        <v>514</v>
      </c>
      <c r="QJ65" s="132">
        <v>0</v>
      </c>
      <c r="QK65" s="127">
        <f>QK60+QK61+QK62+QK64</f>
        <v>0</v>
      </c>
      <c r="QL65" s="125">
        <f>QL60+QL61+QL62+QL64</f>
        <v>0</v>
      </c>
      <c r="QM65" s="132">
        <v>0</v>
      </c>
      <c r="QN65" s="127">
        <f>QN60+QN61+QN62+QN64</f>
        <v>0</v>
      </c>
      <c r="QO65" s="125">
        <f>QO60+QO61+QO62+QO64</f>
        <v>450</v>
      </c>
      <c r="QP65" s="132">
        <v>0</v>
      </c>
      <c r="QQ65" s="127">
        <f>QQ60+QQ61+QQ62+QQ64</f>
        <v>0</v>
      </c>
      <c r="QR65" s="125">
        <f>QR60+QR61+QR62+QR64</f>
        <v>0</v>
      </c>
      <c r="QS65" s="132">
        <v>0</v>
      </c>
      <c r="QT65" s="127">
        <f>QT60+QT61+QT62+QT64</f>
        <v>0</v>
      </c>
      <c r="QU65" s="125">
        <f>QU60+QU61+QU62+QU64</f>
        <v>0</v>
      </c>
      <c r="QV65" s="132">
        <v>0</v>
      </c>
      <c r="QW65" s="127">
        <f t="shared" si="101"/>
        <v>750</v>
      </c>
      <c r="QX65" s="125">
        <f>QX60+QX61+QX62+QX64</f>
        <v>1398</v>
      </c>
      <c r="QY65" s="132">
        <f t="shared" si="255"/>
        <v>1.8640000000000001</v>
      </c>
      <c r="QZ65" s="127">
        <f t="shared" si="66"/>
        <v>771201</v>
      </c>
      <c r="RA65" s="125">
        <f>RA60+RA61+RA62+RA64</f>
        <v>411386</v>
      </c>
      <c r="RB65" s="132">
        <f t="shared" si="236"/>
        <v>0.53343551162407721</v>
      </c>
      <c r="RC65" s="127">
        <f>RC60+RC61+RC62+RC64</f>
        <v>5013</v>
      </c>
      <c r="RD65" s="125">
        <f>RD60+RD61+RD62+RD64</f>
        <v>0</v>
      </c>
      <c r="RE65" s="132">
        <f t="shared" ref="RE65" si="258">SUM(RD65/RC65)</f>
        <v>0</v>
      </c>
      <c r="RF65" s="127">
        <f>RF60+RF61+RF62+RF64</f>
        <v>10000</v>
      </c>
      <c r="RG65" s="125">
        <f>RG60+RG61+RG62+RG64</f>
        <v>0</v>
      </c>
      <c r="RH65" s="132">
        <f t="shared" si="214"/>
        <v>0</v>
      </c>
      <c r="RI65" s="127">
        <f>RI60+RI61+RI62+RI64</f>
        <v>0</v>
      </c>
      <c r="RJ65" s="125">
        <f>RJ60+RJ61+RJ62+RJ64</f>
        <v>0</v>
      </c>
      <c r="RK65" s="132">
        <v>0</v>
      </c>
      <c r="RL65" s="127">
        <f>RL60+RL61+RL62+RL64</f>
        <v>67765</v>
      </c>
      <c r="RM65" s="125">
        <f>RM60+RM61+RM62+RM64</f>
        <v>0</v>
      </c>
      <c r="RN65" s="132">
        <f t="shared" si="237"/>
        <v>0</v>
      </c>
      <c r="RO65" s="131">
        <f>+RF65+RI65+RL65+RC65</f>
        <v>82778</v>
      </c>
      <c r="RP65" s="125">
        <f t="shared" si="257"/>
        <v>0</v>
      </c>
      <c r="RQ65" s="132">
        <f t="shared" si="215"/>
        <v>0</v>
      </c>
      <c r="RR65" s="127">
        <f t="shared" si="68"/>
        <v>17910797</v>
      </c>
      <c r="RS65" s="125">
        <f t="shared" si="239"/>
        <v>17449837</v>
      </c>
      <c r="RT65" s="132">
        <f t="shared" si="216"/>
        <v>0.97426356850563378</v>
      </c>
      <c r="RU65" s="127">
        <f>RU60+RU61+RU62+RU64</f>
        <v>-3265793</v>
      </c>
      <c r="RV65" s="125">
        <f>RV60+RV61+RV62+RV64</f>
        <v>-4975161</v>
      </c>
      <c r="RW65" s="132">
        <v>0</v>
      </c>
      <c r="RX65" s="127">
        <f>RR65+RU65+RC65</f>
        <v>14650017</v>
      </c>
      <c r="RY65" s="125">
        <f>RS65+RV65</f>
        <v>12474676</v>
      </c>
      <c r="RZ65" s="132">
        <f t="shared" si="217"/>
        <v>0.85151273203300715</v>
      </c>
      <c r="SA65" s="127">
        <f t="shared" si="241"/>
        <v>18563346</v>
      </c>
      <c r="SB65" s="125">
        <f t="shared" si="241"/>
        <v>18163810</v>
      </c>
      <c r="SC65" s="132">
        <f t="shared" si="69"/>
        <v>0.97847715600409535</v>
      </c>
    </row>
    <row r="66" spans="1:497" s="241" customFormat="1" ht="17.25" thickTop="1" thickBot="1">
      <c r="A66" s="263"/>
      <c r="B66" s="264"/>
      <c r="C66" s="232"/>
      <c r="D66" s="233"/>
      <c r="E66" s="234"/>
      <c r="F66" s="232"/>
      <c r="G66" s="233"/>
      <c r="H66" s="235"/>
      <c r="I66" s="232"/>
      <c r="J66" s="233"/>
      <c r="K66" s="236"/>
      <c r="L66" s="232"/>
      <c r="M66" s="233"/>
      <c r="N66" s="237"/>
      <c r="O66" s="232"/>
      <c r="P66" s="233"/>
      <c r="Q66" s="237"/>
      <c r="R66" s="232"/>
      <c r="S66" s="233"/>
      <c r="T66" s="237"/>
      <c r="U66" s="232"/>
      <c r="V66" s="233"/>
      <c r="W66" s="237"/>
      <c r="X66" s="232"/>
      <c r="Y66" s="233"/>
      <c r="Z66" s="237"/>
      <c r="AA66" s="232"/>
      <c r="AB66" s="233"/>
      <c r="AC66" s="237"/>
      <c r="AD66" s="232"/>
      <c r="AE66" s="233"/>
      <c r="AF66" s="237"/>
      <c r="AG66" s="232"/>
      <c r="AH66" s="233"/>
      <c r="AI66" s="237"/>
      <c r="AJ66" s="232"/>
      <c r="AK66" s="233"/>
      <c r="AL66" s="237"/>
      <c r="AM66" s="232"/>
      <c r="AN66" s="233"/>
      <c r="AO66" s="237"/>
      <c r="AP66" s="232"/>
      <c r="AQ66" s="233"/>
      <c r="AR66" s="237"/>
      <c r="AS66" s="232"/>
      <c r="AT66" s="233"/>
      <c r="AU66" s="237"/>
      <c r="AV66" s="232"/>
      <c r="AW66" s="233"/>
      <c r="AX66" s="237"/>
      <c r="AY66" s="232"/>
      <c r="AZ66" s="233"/>
      <c r="BA66" s="237"/>
      <c r="BB66" s="232"/>
      <c r="BC66" s="233"/>
      <c r="BD66" s="237"/>
      <c r="BE66" s="232"/>
      <c r="BF66" s="233"/>
      <c r="BG66" s="237"/>
      <c r="BH66" s="232"/>
      <c r="BI66" s="233"/>
      <c r="BJ66" s="237"/>
      <c r="BK66" s="232"/>
      <c r="BL66" s="233"/>
      <c r="BM66" s="237"/>
      <c r="BN66" s="232"/>
      <c r="BO66" s="233"/>
      <c r="BP66" s="237"/>
      <c r="BQ66" s="232">
        <f>BE66+BN66</f>
        <v>0</v>
      </c>
      <c r="BR66" s="233"/>
      <c r="BS66" s="237"/>
      <c r="BT66" s="232"/>
      <c r="BU66" s="233"/>
      <c r="BV66" s="236"/>
      <c r="BW66" s="232"/>
      <c r="BX66" s="233"/>
      <c r="BY66" s="236"/>
      <c r="BZ66" s="232"/>
      <c r="CA66" s="233"/>
      <c r="CB66" s="236"/>
      <c r="CC66" s="232"/>
      <c r="CD66" s="233"/>
      <c r="CE66" s="236"/>
      <c r="CF66" s="232"/>
      <c r="CG66" s="233"/>
      <c r="CH66" s="236"/>
      <c r="CI66" s="232"/>
      <c r="CJ66" s="233"/>
      <c r="CK66" s="236"/>
      <c r="CL66" s="232"/>
      <c r="CM66" s="233"/>
      <c r="CN66" s="236"/>
      <c r="CO66" s="232"/>
      <c r="CP66" s="233"/>
      <c r="CQ66" s="236"/>
      <c r="CR66" s="232"/>
      <c r="CS66" s="233"/>
      <c r="CT66" s="236"/>
      <c r="CU66" s="232"/>
      <c r="CV66" s="233"/>
      <c r="CW66" s="236"/>
      <c r="CX66" s="232"/>
      <c r="CY66" s="233"/>
      <c r="CZ66" s="236"/>
      <c r="DA66" s="232"/>
      <c r="DB66" s="233"/>
      <c r="DC66" s="236"/>
      <c r="DD66" s="232"/>
      <c r="DE66" s="233"/>
      <c r="DF66" s="236"/>
      <c r="DG66" s="232"/>
      <c r="DH66" s="233"/>
      <c r="DI66" s="236"/>
      <c r="DJ66" s="232"/>
      <c r="DK66" s="233"/>
      <c r="DL66" s="236"/>
      <c r="DM66" s="232"/>
      <c r="DN66" s="233"/>
      <c r="DO66" s="236"/>
      <c r="DP66" s="232"/>
      <c r="DQ66" s="233"/>
      <c r="DR66" s="236"/>
      <c r="DS66" s="232"/>
      <c r="DT66" s="233"/>
      <c r="DU66" s="236"/>
      <c r="DV66" s="232"/>
      <c r="DW66" s="233"/>
      <c r="DX66" s="236"/>
      <c r="DY66" s="232"/>
      <c r="DZ66" s="233"/>
      <c r="EA66" s="236"/>
      <c r="EB66" s="232"/>
      <c r="EC66" s="233"/>
      <c r="ED66" s="236"/>
      <c r="EE66" s="232"/>
      <c r="EF66" s="233"/>
      <c r="EG66" s="236"/>
      <c r="EH66" s="232"/>
      <c r="EI66" s="233"/>
      <c r="EJ66" s="236"/>
      <c r="EK66" s="232"/>
      <c r="EL66" s="233"/>
      <c r="EM66" s="236"/>
      <c r="EN66" s="232"/>
      <c r="EO66" s="233"/>
      <c r="EP66" s="236"/>
      <c r="EQ66" s="232"/>
      <c r="ER66" s="233"/>
      <c r="ES66" s="236"/>
      <c r="ET66" s="232"/>
      <c r="EU66" s="233"/>
      <c r="EV66" s="236"/>
      <c r="EW66" s="232"/>
      <c r="EX66" s="233"/>
      <c r="EY66" s="236"/>
      <c r="EZ66" s="232"/>
      <c r="FA66" s="233"/>
      <c r="FB66" s="236"/>
      <c r="FC66" s="232"/>
      <c r="FD66" s="233"/>
      <c r="FE66" s="236"/>
      <c r="FF66" s="232"/>
      <c r="FG66" s="233"/>
      <c r="FH66" s="236"/>
      <c r="FI66" s="232"/>
      <c r="FJ66" s="233"/>
      <c r="FK66" s="236"/>
      <c r="FL66" s="232"/>
      <c r="FM66" s="233"/>
      <c r="FN66" s="236"/>
      <c r="FO66" s="232"/>
      <c r="FP66" s="233"/>
      <c r="FQ66" s="236"/>
      <c r="FR66" s="232"/>
      <c r="FS66" s="233"/>
      <c r="FT66" s="236"/>
      <c r="FU66" s="232"/>
      <c r="FV66" s="233"/>
      <c r="FW66" s="236"/>
      <c r="FX66" s="232"/>
      <c r="FY66" s="233"/>
      <c r="FZ66" s="236"/>
      <c r="GA66" s="232"/>
      <c r="GB66" s="233"/>
      <c r="GC66" s="236"/>
      <c r="GD66" s="232"/>
      <c r="GE66" s="233"/>
      <c r="GF66" s="236"/>
      <c r="GG66" s="232"/>
      <c r="GH66" s="233"/>
      <c r="GI66" s="236"/>
      <c r="GJ66" s="232"/>
      <c r="GK66" s="233"/>
      <c r="GL66" s="236"/>
      <c r="GM66" s="232"/>
      <c r="GN66" s="233"/>
      <c r="GO66" s="236"/>
      <c r="GP66" s="232"/>
      <c r="GQ66" s="233"/>
      <c r="GR66" s="236"/>
      <c r="GS66" s="232"/>
      <c r="GT66" s="233"/>
      <c r="GU66" s="236"/>
      <c r="GV66" s="232"/>
      <c r="GW66" s="233"/>
      <c r="GX66" s="236"/>
      <c r="GY66" s="232"/>
      <c r="GZ66" s="233"/>
      <c r="HA66" s="236"/>
      <c r="HB66" s="232"/>
      <c r="HC66" s="233"/>
      <c r="HD66" s="236"/>
      <c r="HE66" s="238"/>
      <c r="HF66" s="233"/>
      <c r="HG66" s="236"/>
      <c r="HH66" s="232"/>
      <c r="HI66" s="233"/>
      <c r="HJ66" s="236"/>
      <c r="HK66" s="232"/>
      <c r="HL66" s="233"/>
      <c r="HM66" s="236"/>
      <c r="HN66" s="232"/>
      <c r="HO66" s="233"/>
      <c r="HP66" s="236"/>
      <c r="HQ66" s="232"/>
      <c r="HR66" s="233"/>
      <c r="HS66" s="236"/>
      <c r="HT66" s="232"/>
      <c r="HU66" s="233"/>
      <c r="HV66" s="236"/>
      <c r="HW66" s="232"/>
      <c r="HX66" s="233"/>
      <c r="HY66" s="236"/>
      <c r="HZ66" s="232"/>
      <c r="IA66" s="233"/>
      <c r="IB66" s="236"/>
      <c r="IC66" s="232"/>
      <c r="ID66" s="233"/>
      <c r="IE66" s="236"/>
      <c r="IF66" s="232"/>
      <c r="IG66" s="233"/>
      <c r="IH66" s="236"/>
      <c r="II66" s="232"/>
      <c r="IJ66" s="233"/>
      <c r="IK66" s="236"/>
      <c r="IL66" s="232"/>
      <c r="IM66" s="233"/>
      <c r="IN66" s="236"/>
      <c r="IO66" s="232"/>
      <c r="IP66" s="233"/>
      <c r="IQ66" s="236"/>
      <c r="IR66" s="232"/>
      <c r="IS66" s="233"/>
      <c r="IT66" s="236"/>
      <c r="IU66" s="232"/>
      <c r="IV66" s="233"/>
      <c r="IW66" s="236"/>
      <c r="IX66" s="232"/>
      <c r="IY66" s="233"/>
      <c r="IZ66" s="236"/>
      <c r="JA66" s="232"/>
      <c r="JB66" s="233"/>
      <c r="JC66" s="236"/>
      <c r="JD66" s="232"/>
      <c r="JE66" s="233"/>
      <c r="JF66" s="236"/>
      <c r="JG66" s="232"/>
      <c r="JH66" s="233"/>
      <c r="JI66" s="236"/>
      <c r="JJ66" s="232"/>
      <c r="JK66" s="233"/>
      <c r="JL66" s="236"/>
      <c r="JM66" s="232"/>
      <c r="JN66" s="233"/>
      <c r="JO66" s="236"/>
      <c r="JP66" s="232"/>
      <c r="JQ66" s="233"/>
      <c r="JR66" s="236"/>
      <c r="JS66" s="232"/>
      <c r="JT66" s="233"/>
      <c r="JU66" s="236"/>
      <c r="JV66" s="232"/>
      <c r="JW66" s="233"/>
      <c r="JX66" s="236"/>
      <c r="JY66" s="232"/>
      <c r="JZ66" s="233"/>
      <c r="KA66" s="236"/>
      <c r="KB66" s="232"/>
      <c r="KC66" s="233"/>
      <c r="KD66" s="236"/>
      <c r="KE66" s="232"/>
      <c r="KF66" s="233"/>
      <c r="KG66" s="236"/>
      <c r="KH66" s="232"/>
      <c r="KI66" s="233"/>
      <c r="KJ66" s="236"/>
      <c r="KK66" s="232"/>
      <c r="KL66" s="233"/>
      <c r="KM66" s="236"/>
      <c r="KN66" s="232"/>
      <c r="KO66" s="233"/>
      <c r="KP66" s="236"/>
      <c r="KQ66" s="232"/>
      <c r="KR66" s="233"/>
      <c r="KS66" s="236"/>
      <c r="KT66" s="232"/>
      <c r="KU66" s="233"/>
      <c r="KV66" s="236"/>
      <c r="KW66" s="232"/>
      <c r="KX66" s="233"/>
      <c r="KY66" s="236"/>
      <c r="KZ66" s="232"/>
      <c r="LA66" s="233"/>
      <c r="LB66" s="236"/>
      <c r="LC66" s="232"/>
      <c r="LD66" s="233"/>
      <c r="LE66" s="236"/>
      <c r="LF66" s="232"/>
      <c r="LG66" s="233"/>
      <c r="LH66" s="236"/>
      <c r="LI66" s="232"/>
      <c r="LJ66" s="233"/>
      <c r="LK66" s="236"/>
      <c r="LL66" s="232"/>
      <c r="LM66" s="233"/>
      <c r="LN66" s="236"/>
      <c r="LO66" s="232"/>
      <c r="LP66" s="233"/>
      <c r="LQ66" s="236"/>
      <c r="LR66" s="232"/>
      <c r="LS66" s="233"/>
      <c r="LT66" s="236"/>
      <c r="LU66" s="232"/>
      <c r="LV66" s="233"/>
      <c r="LW66" s="236"/>
      <c r="LX66" s="232"/>
      <c r="LY66" s="233"/>
      <c r="LZ66" s="236"/>
      <c r="MA66" s="232"/>
      <c r="MB66" s="233"/>
      <c r="MC66" s="236"/>
      <c r="MD66" s="232"/>
      <c r="ME66" s="233"/>
      <c r="MF66" s="236"/>
      <c r="MG66" s="232"/>
      <c r="MH66" s="233"/>
      <c r="MI66" s="236"/>
      <c r="MJ66" s="232"/>
      <c r="MK66" s="233"/>
      <c r="ML66" s="236"/>
      <c r="MM66" s="232"/>
      <c r="MN66" s="233"/>
      <c r="MO66" s="236"/>
      <c r="MP66" s="232"/>
      <c r="MQ66" s="233"/>
      <c r="MR66" s="236"/>
      <c r="MS66" s="232"/>
      <c r="MT66" s="233"/>
      <c r="MU66" s="236"/>
      <c r="MV66" s="232"/>
      <c r="MW66" s="233"/>
      <c r="MX66" s="236"/>
      <c r="MY66" s="232"/>
      <c r="MZ66" s="233"/>
      <c r="NA66" s="236"/>
      <c r="NB66" s="232"/>
      <c r="NC66" s="233"/>
      <c r="ND66" s="236"/>
      <c r="NE66" s="232"/>
      <c r="NF66" s="233"/>
      <c r="NG66" s="236"/>
      <c r="NH66" s="232"/>
      <c r="NI66" s="233"/>
      <c r="NJ66" s="236"/>
      <c r="NK66" s="232"/>
      <c r="NL66" s="239"/>
      <c r="NM66" s="240"/>
      <c r="NN66" s="232"/>
      <c r="NO66" s="233"/>
      <c r="NP66" s="236"/>
      <c r="NQ66" s="232"/>
      <c r="NR66" s="233"/>
      <c r="NS66" s="236"/>
      <c r="NT66" s="232"/>
      <c r="NU66" s="233"/>
      <c r="NV66" s="236"/>
      <c r="NW66" s="232"/>
      <c r="NX66" s="233"/>
      <c r="NY66" s="236"/>
      <c r="NZ66" s="232"/>
      <c r="OA66" s="233"/>
      <c r="OB66" s="236"/>
      <c r="OC66" s="232"/>
      <c r="OD66" s="233"/>
      <c r="OE66" s="236"/>
      <c r="OF66" s="232"/>
      <c r="OG66" s="233"/>
      <c r="OH66" s="236"/>
      <c r="OI66" s="232"/>
      <c r="OJ66" s="233"/>
      <c r="OK66" s="236"/>
      <c r="OL66" s="232"/>
      <c r="OM66" s="233"/>
      <c r="ON66" s="236"/>
      <c r="OO66" s="232"/>
      <c r="OP66" s="233"/>
      <c r="OQ66" s="236"/>
      <c r="OR66" s="232"/>
      <c r="OS66" s="233"/>
      <c r="OT66" s="236"/>
      <c r="OU66" s="232"/>
      <c r="OV66" s="233"/>
      <c r="OW66" s="236"/>
      <c r="OX66" s="232"/>
      <c r="OY66" s="233"/>
      <c r="OZ66" s="236"/>
      <c r="PA66" s="232"/>
      <c r="PB66" s="233"/>
      <c r="PC66" s="236"/>
      <c r="PD66" s="232"/>
      <c r="PE66" s="233"/>
      <c r="PF66" s="236"/>
      <c r="PG66" s="232"/>
      <c r="PH66" s="233"/>
      <c r="PI66" s="236"/>
      <c r="PJ66" s="232"/>
      <c r="PK66" s="233"/>
      <c r="PL66" s="236"/>
      <c r="PM66" s="232"/>
      <c r="PN66" s="233"/>
      <c r="PO66" s="236"/>
      <c r="PP66" s="232"/>
      <c r="PQ66" s="233"/>
      <c r="PR66" s="236"/>
      <c r="PS66" s="232"/>
      <c r="PT66" s="233"/>
      <c r="PU66" s="236"/>
      <c r="PV66" s="232">
        <f t="shared" si="64"/>
        <v>0</v>
      </c>
      <c r="PW66" s="233"/>
      <c r="PX66" s="236"/>
      <c r="PY66" s="232"/>
      <c r="PZ66" s="233"/>
      <c r="QA66" s="236"/>
      <c r="QB66" s="232"/>
      <c r="QC66" s="233"/>
      <c r="QD66" s="236"/>
      <c r="QE66" s="232"/>
      <c r="QF66" s="233"/>
      <c r="QG66" s="236"/>
      <c r="QH66" s="232"/>
      <c r="QI66" s="233"/>
      <c r="QJ66" s="236"/>
      <c r="QK66" s="232"/>
      <c r="QL66" s="233"/>
      <c r="QM66" s="236"/>
      <c r="QN66" s="232"/>
      <c r="QO66" s="233"/>
      <c r="QP66" s="236"/>
      <c r="QQ66" s="232"/>
      <c r="QR66" s="233"/>
      <c r="QS66" s="236"/>
      <c r="QT66" s="232"/>
      <c r="QU66" s="233"/>
      <c r="QV66" s="236"/>
      <c r="QW66" s="232"/>
      <c r="QX66" s="233"/>
      <c r="QY66" s="236"/>
      <c r="QZ66" s="232">
        <f t="shared" si="66"/>
        <v>0</v>
      </c>
      <c r="RA66" s="233"/>
      <c r="RB66" s="236"/>
      <c r="RC66" s="232"/>
      <c r="RD66" s="233"/>
      <c r="RE66" s="236"/>
      <c r="RF66" s="232"/>
      <c r="RG66" s="233"/>
      <c r="RH66" s="236"/>
      <c r="RI66" s="232"/>
      <c r="RJ66" s="233"/>
      <c r="RK66" s="236"/>
      <c r="RL66" s="232"/>
      <c r="RM66" s="233"/>
      <c r="RN66" s="236"/>
      <c r="RO66" s="238">
        <f t="shared" si="257"/>
        <v>0</v>
      </c>
      <c r="RP66" s="233">
        <f t="shared" si="257"/>
        <v>0</v>
      </c>
      <c r="RQ66" s="236"/>
      <c r="RR66" s="232">
        <f t="shared" si="68"/>
        <v>0</v>
      </c>
      <c r="RS66" s="233">
        <f t="shared" si="239"/>
        <v>0</v>
      </c>
      <c r="RT66" s="236"/>
      <c r="RU66" s="232"/>
      <c r="RV66" s="233"/>
      <c r="RW66" s="236"/>
      <c r="RX66" s="232"/>
      <c r="RY66" s="233"/>
      <c r="RZ66" s="236"/>
      <c r="SA66" s="232"/>
      <c r="SB66" s="233"/>
      <c r="SC66" s="236"/>
    </row>
    <row r="67" spans="1:497" s="145" customFormat="1" ht="16.5" thickBot="1">
      <c r="A67" s="302">
        <v>53</v>
      </c>
      <c r="B67" s="180" t="s">
        <v>21</v>
      </c>
      <c r="C67" s="137">
        <v>285.5</v>
      </c>
      <c r="D67" s="135">
        <v>283.25</v>
      </c>
      <c r="E67" s="202">
        <v>0.99212598425196852</v>
      </c>
      <c r="F67" s="137">
        <v>48.5</v>
      </c>
      <c r="G67" s="135">
        <v>47.5</v>
      </c>
      <c r="H67" s="136">
        <v>0.97938144329896903</v>
      </c>
      <c r="I67" s="137">
        <f t="shared" si="70"/>
        <v>334</v>
      </c>
      <c r="J67" s="135">
        <f t="shared" si="0"/>
        <v>330.75</v>
      </c>
      <c r="K67" s="136">
        <f t="shared" si="41"/>
        <v>0.9902694610778443</v>
      </c>
      <c r="L67" s="137">
        <v>130.5</v>
      </c>
      <c r="M67" s="135">
        <v>106.5</v>
      </c>
      <c r="N67" s="136">
        <f>SUM(M67/L67)</f>
        <v>0.81609195402298851</v>
      </c>
      <c r="O67" s="137">
        <v>87.25</v>
      </c>
      <c r="P67" s="135">
        <v>78.25</v>
      </c>
      <c r="Q67" s="136">
        <f>SUM(P67/O67)</f>
        <v>0.8968481375358166</v>
      </c>
      <c r="R67" s="137">
        <v>155.5</v>
      </c>
      <c r="S67" s="135">
        <v>137.5</v>
      </c>
      <c r="T67" s="138">
        <f>SUM(S67/R67)</f>
        <v>0.88424437299035374</v>
      </c>
      <c r="U67" s="137">
        <f>L67+O67+R67</f>
        <v>373.25</v>
      </c>
      <c r="V67" s="135">
        <f>M67+P67+S67</f>
        <v>322.25</v>
      </c>
      <c r="W67" s="138">
        <f>SUM(V67/U67)</f>
        <v>0.86336235766912262</v>
      </c>
      <c r="X67" s="137">
        <v>31</v>
      </c>
      <c r="Y67" s="135">
        <v>31</v>
      </c>
      <c r="Z67" s="136">
        <f>SUM(Y67/X67)</f>
        <v>1</v>
      </c>
      <c r="AA67" s="137">
        <v>29</v>
      </c>
      <c r="AB67" s="135">
        <v>29</v>
      </c>
      <c r="AC67" s="136">
        <f>SUM(AB67/AA67)</f>
        <v>1</v>
      </c>
      <c r="AD67" s="137">
        <v>16</v>
      </c>
      <c r="AE67" s="135">
        <v>16</v>
      </c>
      <c r="AF67" s="136">
        <f>SUM(AE67/AD67)</f>
        <v>1</v>
      </c>
      <c r="AG67" s="137">
        <v>19.5</v>
      </c>
      <c r="AH67" s="135">
        <v>19.5</v>
      </c>
      <c r="AI67" s="136">
        <f>SUM(AH67/AG67)</f>
        <v>1</v>
      </c>
      <c r="AJ67" s="137">
        <v>30</v>
      </c>
      <c r="AK67" s="135">
        <v>30</v>
      </c>
      <c r="AL67" s="136">
        <f>SUM(AK67/AJ67)</f>
        <v>1</v>
      </c>
      <c r="AM67" s="137">
        <v>20</v>
      </c>
      <c r="AN67" s="135">
        <v>20.5</v>
      </c>
      <c r="AO67" s="136">
        <f>SUM(AN67/AM67)</f>
        <v>1.0249999999999999</v>
      </c>
      <c r="AP67" s="137">
        <v>35</v>
      </c>
      <c r="AQ67" s="135">
        <v>35</v>
      </c>
      <c r="AR67" s="136">
        <f>SUM(AQ67/AP67)</f>
        <v>1</v>
      </c>
      <c r="AS67" s="137">
        <f>X67+AA67+AD67+AG67+AJ67+AM67+AP67</f>
        <v>180.5</v>
      </c>
      <c r="AT67" s="135">
        <f>Y67+AB67+AE67+AH67+AK67+AN67+AQ67</f>
        <v>181</v>
      </c>
      <c r="AU67" s="136">
        <f>SUM(AT67/AS67)</f>
        <v>1.002770083102493</v>
      </c>
      <c r="AV67" s="137">
        <v>38</v>
      </c>
      <c r="AW67" s="135">
        <v>38</v>
      </c>
      <c r="AX67" s="136">
        <f>SUM(AW67/AV67)</f>
        <v>1</v>
      </c>
      <c r="AY67" s="137">
        <v>9.75</v>
      </c>
      <c r="AZ67" s="135">
        <v>0</v>
      </c>
      <c r="BA67" s="136">
        <f>SUM(AZ67/AY67)</f>
        <v>0</v>
      </c>
      <c r="BB67" s="137">
        <v>33</v>
      </c>
      <c r="BC67" s="135">
        <v>33.5</v>
      </c>
      <c r="BD67" s="136">
        <f>SUM(BC67/BB67)</f>
        <v>1.0151515151515151</v>
      </c>
      <c r="BE67" s="137">
        <f>U67+AS67+AV67+AY67+BB67</f>
        <v>634.5</v>
      </c>
      <c r="BF67" s="135">
        <f>V67+AT67+AW67+AZ67+BC67</f>
        <v>574.75</v>
      </c>
      <c r="BG67" s="136">
        <f>SUM(BF67/BE67)</f>
        <v>0.90583136327817182</v>
      </c>
      <c r="BH67" s="134">
        <v>4.5</v>
      </c>
      <c r="BI67" s="135">
        <v>4.5</v>
      </c>
      <c r="BJ67" s="202">
        <f>SUM(BI67/BH67)</f>
        <v>1</v>
      </c>
      <c r="BK67" s="137">
        <v>8</v>
      </c>
      <c r="BL67" s="135">
        <v>7</v>
      </c>
      <c r="BM67" s="136">
        <f>SUM(BL67/BK67)</f>
        <v>0.875</v>
      </c>
      <c r="BN67" s="137">
        <f>BH67+BK67</f>
        <v>12.5</v>
      </c>
      <c r="BO67" s="135">
        <f>BI67+BL67</f>
        <v>11.5</v>
      </c>
      <c r="BP67" s="136">
        <f>SUM(BO67/BN67)</f>
        <v>0.92</v>
      </c>
      <c r="BQ67" s="137">
        <f>BE67+BN67</f>
        <v>647</v>
      </c>
      <c r="BR67" s="135">
        <f>BF67+BO67</f>
        <v>586.25</v>
      </c>
      <c r="BS67" s="136">
        <f>SUM(BR67/BQ67)</f>
        <v>0.90610510046367854</v>
      </c>
      <c r="BT67" s="137">
        <v>39</v>
      </c>
      <c r="BU67" s="135">
        <v>70</v>
      </c>
      <c r="BV67" s="136">
        <f t="shared" ref="BV67" si="259">SUM(BU67/BT67)</f>
        <v>1.7948717948717949</v>
      </c>
      <c r="BW67" s="139">
        <f>+I67+BQ67+BT67</f>
        <v>1020</v>
      </c>
      <c r="BX67" s="140">
        <f>+J67+BR67+BU67</f>
        <v>987</v>
      </c>
      <c r="BY67" s="136">
        <f t="shared" ref="BY67" si="260">SUM(BX67/BW67)</f>
        <v>0.96764705882352942</v>
      </c>
      <c r="BZ67" s="137">
        <v>279</v>
      </c>
      <c r="CA67" s="135">
        <v>250</v>
      </c>
      <c r="CB67" s="136">
        <f t="shared" ref="CB67" si="261">SUM(CA67/BZ67)</f>
        <v>0.89605734767025091</v>
      </c>
      <c r="CC67" s="137"/>
      <c r="CD67" s="135"/>
      <c r="CE67" s="136"/>
      <c r="CF67" s="137"/>
      <c r="CG67" s="135"/>
      <c r="CH67" s="136"/>
      <c r="CI67" s="137"/>
      <c r="CJ67" s="135">
        <v>0</v>
      </c>
      <c r="CK67" s="136">
        <v>0</v>
      </c>
      <c r="CL67" s="63">
        <f t="shared" ref="CL67" si="262">+BZ67+CC67+CF67+CI67</f>
        <v>279</v>
      </c>
      <c r="CM67" s="141">
        <f t="shared" ref="CM67" si="263">+CA67+CD67+CG67+CJ67</f>
        <v>250</v>
      </c>
      <c r="CN67" s="136">
        <f t="shared" ref="CN67" si="264">SUM(CM67/CL67)</f>
        <v>0.89605734767025091</v>
      </c>
      <c r="CO67" s="137"/>
      <c r="CP67" s="135"/>
      <c r="CQ67" s="136">
        <v>0</v>
      </c>
      <c r="CR67" s="137"/>
      <c r="CS67" s="135"/>
      <c r="CT67" s="136"/>
      <c r="CU67" s="137"/>
      <c r="CV67" s="135"/>
      <c r="CW67" s="136"/>
      <c r="CX67" s="137"/>
      <c r="CY67" s="135"/>
      <c r="CZ67" s="136"/>
      <c r="DA67" s="137"/>
      <c r="DB67" s="135"/>
      <c r="DC67" s="136"/>
      <c r="DD67" s="137"/>
      <c r="DE67" s="135"/>
      <c r="DF67" s="136"/>
      <c r="DG67" s="137"/>
      <c r="DH67" s="135"/>
      <c r="DI67" s="136"/>
      <c r="DJ67" s="63"/>
      <c r="DK67" s="60"/>
      <c r="DL67" s="136"/>
      <c r="DM67" s="137"/>
      <c r="DN67" s="135"/>
      <c r="DO67" s="136"/>
      <c r="DP67" s="137"/>
      <c r="DQ67" s="135"/>
      <c r="DR67" s="142"/>
      <c r="DS67" s="137"/>
      <c r="DT67" s="135"/>
      <c r="DU67" s="142"/>
      <c r="DV67" s="137"/>
      <c r="DW67" s="60"/>
      <c r="DX67" s="142"/>
      <c r="DY67" s="137"/>
      <c r="DZ67" s="135"/>
      <c r="EA67" s="142"/>
      <c r="EB67" s="137"/>
      <c r="EC67" s="135"/>
      <c r="ED67" s="142"/>
      <c r="EE67" s="137"/>
      <c r="EF67" s="135"/>
      <c r="EG67" s="142"/>
      <c r="EH67" s="137"/>
      <c r="EI67" s="135"/>
      <c r="EJ67" s="142"/>
      <c r="EK67" s="63"/>
      <c r="EL67" s="141"/>
      <c r="EM67" s="142"/>
      <c r="EN67" s="137"/>
      <c r="EO67" s="135"/>
      <c r="EP67" s="142"/>
      <c r="EQ67" s="137"/>
      <c r="ER67" s="135"/>
      <c r="ES67" s="142"/>
      <c r="ET67" s="137"/>
      <c r="EU67" s="135"/>
      <c r="EV67" s="142"/>
      <c r="EW67" s="137"/>
      <c r="EX67" s="135"/>
      <c r="EY67" s="142"/>
      <c r="EZ67" s="137"/>
      <c r="FA67" s="135"/>
      <c r="FB67" s="142"/>
      <c r="FC67" s="137"/>
      <c r="FD67" s="135"/>
      <c r="FE67" s="142"/>
      <c r="FF67" s="137"/>
      <c r="FG67" s="135"/>
      <c r="FH67" s="142"/>
      <c r="FI67" s="63"/>
      <c r="FJ67" s="141"/>
      <c r="FK67" s="142"/>
      <c r="FL67" s="137"/>
      <c r="FM67" s="135"/>
      <c r="FN67" s="142"/>
      <c r="FO67" s="137"/>
      <c r="FP67" s="135"/>
      <c r="FQ67" s="142"/>
      <c r="FR67" s="137"/>
      <c r="FS67" s="135"/>
      <c r="FT67" s="142"/>
      <c r="FU67" s="137"/>
      <c r="FV67" s="135"/>
      <c r="FW67" s="142"/>
      <c r="FX67" s="137"/>
      <c r="FY67" s="135"/>
      <c r="FZ67" s="142"/>
      <c r="GA67" s="137"/>
      <c r="GB67" s="135"/>
      <c r="GC67" s="142"/>
      <c r="GD67" s="63"/>
      <c r="GE67" s="141"/>
      <c r="GF67" s="142"/>
      <c r="GG67" s="137"/>
      <c r="GH67" s="135"/>
      <c r="GI67" s="142"/>
      <c r="GJ67" s="137"/>
      <c r="GK67" s="135"/>
      <c r="GL67" s="142"/>
      <c r="GM67" s="137"/>
      <c r="GN67" s="135"/>
      <c r="GO67" s="142"/>
      <c r="GP67" s="137"/>
      <c r="GQ67" s="135"/>
      <c r="GR67" s="142"/>
      <c r="GS67" s="63"/>
      <c r="GT67" s="141"/>
      <c r="GU67" s="142"/>
      <c r="GV67" s="137"/>
      <c r="GW67" s="135"/>
      <c r="GX67" s="142"/>
      <c r="GY67" s="137"/>
      <c r="GZ67" s="135"/>
      <c r="HA67" s="142"/>
      <c r="HB67" s="63"/>
      <c r="HC67" s="141"/>
      <c r="HD67" s="142"/>
      <c r="HE67" s="254">
        <f t="shared" si="55"/>
        <v>7</v>
      </c>
      <c r="HF67" s="60">
        <f t="shared" si="56"/>
        <v>0</v>
      </c>
      <c r="HG67" s="142">
        <f t="shared" ref="HG67" si="265">SUM(HF67/HE67)</f>
        <v>0</v>
      </c>
      <c r="HH67" s="137"/>
      <c r="HI67" s="135"/>
      <c r="HJ67" s="142"/>
      <c r="HK67" s="137"/>
      <c r="HL67" s="135"/>
      <c r="HM67" s="142"/>
      <c r="HN67" s="137"/>
      <c r="HO67" s="135"/>
      <c r="HP67" s="142"/>
      <c r="HQ67" s="137"/>
      <c r="HR67" s="135"/>
      <c r="HS67" s="142"/>
      <c r="HT67" s="63"/>
      <c r="HU67" s="141"/>
      <c r="HV67" s="142"/>
      <c r="HW67" s="137"/>
      <c r="HX67" s="135"/>
      <c r="HY67" s="142"/>
      <c r="HZ67" s="137"/>
      <c r="IA67" s="135"/>
      <c r="IB67" s="142"/>
      <c r="IC67" s="63"/>
      <c r="ID67" s="141"/>
      <c r="IE67" s="142"/>
      <c r="IF67" s="137"/>
      <c r="IG67" s="135"/>
      <c r="IH67" s="142"/>
      <c r="II67" s="137"/>
      <c r="IJ67" s="135"/>
      <c r="IK67" s="142"/>
      <c r="IL67" s="137"/>
      <c r="IM67" s="135"/>
      <c r="IN67" s="142"/>
      <c r="IO67" s="137"/>
      <c r="IP67" s="135"/>
      <c r="IQ67" s="142"/>
      <c r="IR67" s="63"/>
      <c r="IS67" s="141"/>
      <c r="IT67" s="142"/>
      <c r="IU67" s="137"/>
      <c r="IV67" s="135"/>
      <c r="IW67" s="142"/>
      <c r="IX67" s="137"/>
      <c r="IY67" s="135"/>
      <c r="IZ67" s="142"/>
      <c r="JA67" s="137"/>
      <c r="JB67" s="135"/>
      <c r="JC67" s="142"/>
      <c r="JD67" s="63"/>
      <c r="JE67" s="141"/>
      <c r="JF67" s="142"/>
      <c r="JG67" s="137"/>
      <c r="JH67" s="135"/>
      <c r="JI67" s="142"/>
      <c r="JJ67" s="137"/>
      <c r="JK67" s="135"/>
      <c r="JL67" s="142"/>
      <c r="JM67" s="137"/>
      <c r="JN67" s="135"/>
      <c r="JO67" s="142"/>
      <c r="JP67" s="137"/>
      <c r="JQ67" s="135"/>
      <c r="JR67" s="142"/>
      <c r="JS67" s="63"/>
      <c r="JT67" s="141"/>
      <c r="JU67" s="142"/>
      <c r="JV67" s="137"/>
      <c r="JW67" s="135"/>
      <c r="JX67" s="142"/>
      <c r="JY67" s="137"/>
      <c r="JZ67" s="135"/>
      <c r="KA67" s="142"/>
      <c r="KB67" s="134"/>
      <c r="KC67" s="135"/>
      <c r="KD67" s="144"/>
      <c r="KE67" s="63"/>
      <c r="KF67" s="141"/>
      <c r="KG67" s="142"/>
      <c r="KH67" s="137"/>
      <c r="KI67" s="135"/>
      <c r="KJ67" s="142"/>
      <c r="KK67" s="137"/>
      <c r="KL67" s="135"/>
      <c r="KM67" s="142"/>
      <c r="KN67" s="137"/>
      <c r="KO67" s="135"/>
      <c r="KP67" s="142"/>
      <c r="KQ67" s="137"/>
      <c r="KR67" s="135"/>
      <c r="KS67" s="142"/>
      <c r="KT67" s="137"/>
      <c r="KU67" s="135"/>
      <c r="KV67" s="142"/>
      <c r="KW67" s="137"/>
      <c r="KX67" s="135"/>
      <c r="KY67" s="142"/>
      <c r="KZ67" s="137"/>
      <c r="LA67" s="135"/>
      <c r="LB67" s="142"/>
      <c r="LC67" s="137"/>
      <c r="LD67" s="135"/>
      <c r="LE67" s="142"/>
      <c r="LF67" s="134"/>
      <c r="LG67" s="135"/>
      <c r="LH67" s="144"/>
      <c r="LI67" s="63"/>
      <c r="LJ67" s="141"/>
      <c r="LK67" s="142"/>
      <c r="LL67" s="137"/>
      <c r="LM67" s="135"/>
      <c r="LN67" s="142"/>
      <c r="LO67" s="137"/>
      <c r="LP67" s="135"/>
      <c r="LQ67" s="142"/>
      <c r="LR67" s="63"/>
      <c r="LS67" s="141"/>
      <c r="LT67" s="142"/>
      <c r="LU67" s="137"/>
      <c r="LV67" s="135"/>
      <c r="LW67" s="142"/>
      <c r="LX67" s="63"/>
      <c r="LY67" s="141"/>
      <c r="LZ67" s="142"/>
      <c r="MA67" s="137"/>
      <c r="MB67" s="135"/>
      <c r="MC67" s="142"/>
      <c r="MD67" s="137"/>
      <c r="ME67" s="135"/>
      <c r="MF67" s="142"/>
      <c r="MG67" s="137"/>
      <c r="MH67" s="135"/>
      <c r="MI67" s="142"/>
      <c r="MJ67" s="137"/>
      <c r="MK67" s="60"/>
      <c r="ML67" s="142"/>
      <c r="MM67" s="137"/>
      <c r="MN67" s="135"/>
      <c r="MO67" s="142"/>
      <c r="MP67" s="137"/>
      <c r="MQ67" s="135"/>
      <c r="MR67" s="142"/>
      <c r="MS67" s="137"/>
      <c r="MT67" s="135"/>
      <c r="MU67" s="142"/>
      <c r="MV67" s="137"/>
      <c r="MW67" s="135"/>
      <c r="MX67" s="142"/>
      <c r="MY67" s="137"/>
      <c r="MZ67" s="135"/>
      <c r="NA67" s="142"/>
      <c r="NB67" s="137"/>
      <c r="NC67" s="135"/>
      <c r="ND67" s="142"/>
      <c r="NE67" s="137"/>
      <c r="NF67" s="60"/>
      <c r="NG67" s="142"/>
      <c r="NH67" s="137"/>
      <c r="NI67" s="135"/>
      <c r="NJ67" s="142"/>
      <c r="NK67" s="134"/>
      <c r="NL67" s="135"/>
      <c r="NM67" s="144"/>
      <c r="NN67" s="137"/>
      <c r="NO67" s="135"/>
      <c r="NP67" s="142"/>
      <c r="NQ67" s="57"/>
      <c r="NR67" s="60"/>
      <c r="NS67" s="142"/>
      <c r="NT67" s="137"/>
      <c r="NU67" s="135"/>
      <c r="NV67" s="142"/>
      <c r="NW67" s="137"/>
      <c r="NX67" s="135"/>
      <c r="NY67" s="142"/>
      <c r="NZ67" s="137"/>
      <c r="OA67" s="135"/>
      <c r="OB67" s="142"/>
      <c r="OC67" s="137"/>
      <c r="OD67" s="135"/>
      <c r="OE67" s="142"/>
      <c r="OF67" s="137"/>
      <c r="OG67" s="135"/>
      <c r="OH67" s="142"/>
      <c r="OI67" s="137"/>
      <c r="OJ67" s="135"/>
      <c r="OK67" s="142"/>
      <c r="OL67" s="137"/>
      <c r="OM67" s="135"/>
      <c r="ON67" s="142"/>
      <c r="OO67" s="137"/>
      <c r="OP67" s="135"/>
      <c r="OQ67" s="142"/>
      <c r="OR67" s="137"/>
      <c r="OS67" s="135"/>
      <c r="OT67" s="142"/>
      <c r="OU67" s="137"/>
      <c r="OV67" s="135"/>
      <c r="OW67" s="142"/>
      <c r="OX67" s="63"/>
      <c r="OY67" s="141"/>
      <c r="OZ67" s="142"/>
      <c r="PA67" s="137"/>
      <c r="PB67" s="135"/>
      <c r="PC67" s="142"/>
      <c r="PD67" s="137"/>
      <c r="PE67" s="135"/>
      <c r="PF67" s="142"/>
      <c r="PG67" s="137">
        <v>0.5</v>
      </c>
      <c r="PH67" s="135">
        <v>0</v>
      </c>
      <c r="PI67" s="142">
        <f t="shared" ref="PI67" si="266">SUM(PH67/PG67)</f>
        <v>0</v>
      </c>
      <c r="PJ67" s="137"/>
      <c r="PK67" s="135"/>
      <c r="PL67" s="142"/>
      <c r="PM67" s="137"/>
      <c r="PN67" s="135"/>
      <c r="PO67" s="142"/>
      <c r="PP67" s="137"/>
      <c r="PQ67" s="135"/>
      <c r="PR67" s="142"/>
      <c r="PS67" s="137"/>
      <c r="PT67" s="135"/>
      <c r="PU67" s="142"/>
      <c r="PV67" s="137">
        <f t="shared" si="64"/>
        <v>0.5</v>
      </c>
      <c r="PW67" s="135">
        <v>0</v>
      </c>
      <c r="PX67" s="142">
        <f t="shared" ref="PX67" si="267">SUM(PW67/PV67)</f>
        <v>0</v>
      </c>
      <c r="PY67" s="137"/>
      <c r="PZ67" s="135"/>
      <c r="QA67" s="142"/>
      <c r="QB67" s="137"/>
      <c r="QC67" s="135"/>
      <c r="QD67" s="142"/>
      <c r="QE67" s="137"/>
      <c r="QF67" s="135"/>
      <c r="QG67" s="142"/>
      <c r="QH67" s="137"/>
      <c r="QI67" s="135"/>
      <c r="QJ67" s="142"/>
      <c r="QK67" s="137"/>
      <c r="QL67" s="135"/>
      <c r="QM67" s="142"/>
      <c r="QN67" s="137"/>
      <c r="QO67" s="135"/>
      <c r="QP67" s="142"/>
      <c r="QQ67" s="137"/>
      <c r="QR67" s="135"/>
      <c r="QS67" s="142"/>
      <c r="QT67" s="137"/>
      <c r="QU67" s="135"/>
      <c r="QV67" s="142"/>
      <c r="QW67" s="137"/>
      <c r="QX67" s="60"/>
      <c r="QY67" s="142"/>
      <c r="QZ67" s="143">
        <f t="shared" si="66"/>
        <v>0.5</v>
      </c>
      <c r="RA67" s="141">
        <f t="shared" ref="RA67" si="268">+PW67+QX67</f>
        <v>0</v>
      </c>
      <c r="RB67" s="142">
        <f t="shared" ref="RB67" si="269">SUM(RA67/QZ67)</f>
        <v>0</v>
      </c>
      <c r="RC67" s="137"/>
      <c r="RD67" s="135"/>
      <c r="RE67" s="142"/>
      <c r="RF67" s="137">
        <f>3.5+1+2.5</f>
        <v>7</v>
      </c>
      <c r="RG67" s="135">
        <v>0</v>
      </c>
      <c r="RH67" s="142">
        <f t="shared" ref="RH67" si="270">SUM(RG67/RF67)</f>
        <v>0</v>
      </c>
      <c r="RI67" s="137"/>
      <c r="RJ67" s="135"/>
      <c r="RK67" s="142"/>
      <c r="RL67" s="137"/>
      <c r="RM67" s="135"/>
      <c r="RN67" s="142"/>
      <c r="RO67" s="63">
        <f t="shared" si="257"/>
        <v>7</v>
      </c>
      <c r="RP67" s="135">
        <f t="shared" si="257"/>
        <v>0</v>
      </c>
      <c r="RQ67" s="142">
        <f t="shared" ref="RQ67" si="271">SUM(RP67/RO67)</f>
        <v>0</v>
      </c>
      <c r="RR67" s="137">
        <f t="shared" si="68"/>
        <v>7.5</v>
      </c>
      <c r="RS67" s="135">
        <f t="shared" si="239"/>
        <v>0</v>
      </c>
      <c r="RT67" s="142">
        <f t="shared" ref="RT67" si="272">SUM(RS67/RR67)</f>
        <v>0</v>
      </c>
      <c r="RU67" s="134"/>
      <c r="RV67" s="135"/>
      <c r="RW67" s="144"/>
      <c r="RX67" s="137">
        <f>RR67+RU67</f>
        <v>7.5</v>
      </c>
      <c r="RY67" s="135">
        <f>RS67+RV67</f>
        <v>0</v>
      </c>
      <c r="RZ67" s="142">
        <f t="shared" ref="RZ67" si="273">SUM(RY67/RX67)</f>
        <v>0</v>
      </c>
      <c r="SA67" s="137">
        <f>BW67+RX67+CL67</f>
        <v>1306.5</v>
      </c>
      <c r="SB67" s="135">
        <f>BX67+RY67+CM67</f>
        <v>1237</v>
      </c>
      <c r="SC67" s="142">
        <f t="shared" si="69"/>
        <v>0.94680443934175273</v>
      </c>
    </row>
    <row r="68" spans="1:497" s="148" customFormat="1" ht="14.25">
      <c r="A68" s="227"/>
      <c r="B68" s="227"/>
      <c r="C68" s="227"/>
      <c r="D68" s="225"/>
      <c r="E68" s="228"/>
      <c r="F68" s="228"/>
      <c r="G68" s="228"/>
      <c r="H68" s="228"/>
      <c r="I68" s="228"/>
      <c r="J68" s="228"/>
      <c r="K68" s="228"/>
      <c r="L68" s="227"/>
      <c r="M68" s="225"/>
      <c r="N68" s="228"/>
      <c r="O68" s="227"/>
      <c r="P68" s="225"/>
      <c r="Q68" s="228"/>
      <c r="R68" s="227"/>
      <c r="S68" s="225"/>
      <c r="T68" s="228"/>
      <c r="X68" s="227"/>
      <c r="Y68" s="225"/>
      <c r="Z68" s="228"/>
      <c r="AA68" s="227"/>
      <c r="AB68" s="225"/>
      <c r="AC68" s="228"/>
      <c r="AD68" s="227"/>
      <c r="AE68" s="225"/>
      <c r="AF68" s="228"/>
      <c r="AG68" s="227"/>
      <c r="AH68" s="225"/>
      <c r="AI68" s="228"/>
      <c r="AJ68" s="227"/>
      <c r="AK68" s="225"/>
      <c r="AL68" s="228"/>
      <c r="AM68" s="227"/>
      <c r="AN68" s="225"/>
      <c r="AO68" s="228"/>
      <c r="AP68" s="227"/>
      <c r="AQ68" s="225"/>
      <c r="AR68" s="228"/>
      <c r="AS68" s="227"/>
      <c r="AT68" s="225"/>
      <c r="AU68" s="228"/>
      <c r="AV68" s="227"/>
      <c r="AW68" s="225"/>
      <c r="AX68" s="228"/>
      <c r="AY68" s="227"/>
      <c r="AZ68" s="225"/>
      <c r="BA68" s="228"/>
      <c r="BB68" s="227"/>
      <c r="BC68" s="225"/>
      <c r="BD68" s="228"/>
      <c r="BE68" s="227"/>
      <c r="BF68" s="225"/>
      <c r="BG68" s="228"/>
      <c r="BH68" s="227"/>
      <c r="BI68" s="225"/>
      <c r="BJ68" s="228"/>
      <c r="BK68" s="227"/>
      <c r="BL68" s="225"/>
      <c r="BM68" s="228"/>
      <c r="BN68" s="227"/>
      <c r="BO68" s="225"/>
      <c r="BP68" s="228"/>
      <c r="BQ68" s="227"/>
      <c r="BR68" s="225"/>
      <c r="BS68" s="228"/>
      <c r="BT68" s="228"/>
      <c r="BU68" s="228"/>
      <c r="BV68" s="228"/>
      <c r="BW68" s="228"/>
      <c r="BX68" s="228"/>
      <c r="BY68" s="228"/>
      <c r="BZ68" s="227"/>
      <c r="CA68" s="225"/>
      <c r="CB68" s="228"/>
      <c r="CC68" s="228"/>
      <c r="CD68" s="228"/>
      <c r="CE68" s="228"/>
      <c r="CF68" s="228"/>
      <c r="CG68" s="228"/>
      <c r="CH68" s="228"/>
      <c r="CI68" s="228"/>
      <c r="CJ68" s="228"/>
      <c r="CK68" s="228"/>
      <c r="CL68" s="228"/>
      <c r="CM68" s="228"/>
      <c r="CN68" s="228"/>
      <c r="CO68" s="228"/>
      <c r="CP68" s="228"/>
      <c r="CQ68" s="228"/>
      <c r="CR68" s="228"/>
      <c r="CS68" s="228"/>
      <c r="CT68" s="228"/>
      <c r="CU68" s="228"/>
      <c r="CV68" s="228"/>
      <c r="CW68" s="228"/>
      <c r="CX68" s="228"/>
      <c r="CY68" s="228"/>
      <c r="CZ68" s="228"/>
      <c r="DA68" s="228"/>
      <c r="DB68" s="228"/>
      <c r="DC68" s="228"/>
      <c r="DD68" s="228"/>
      <c r="DE68" s="228"/>
      <c r="DF68" s="228"/>
      <c r="DG68" s="228"/>
      <c r="DH68" s="228"/>
      <c r="DI68" s="228"/>
      <c r="DJ68" s="228"/>
      <c r="DK68" s="228"/>
      <c r="DL68" s="228"/>
      <c r="DM68" s="228"/>
      <c r="DN68" s="228"/>
      <c r="DO68" s="228"/>
      <c r="DP68" s="228"/>
      <c r="DQ68" s="228"/>
      <c r="DR68" s="228"/>
      <c r="DS68" s="228"/>
      <c r="DT68" s="228"/>
      <c r="DU68" s="228"/>
      <c r="DV68" s="227"/>
      <c r="DW68" s="225"/>
      <c r="DX68" s="228"/>
      <c r="DY68" s="227"/>
      <c r="DZ68" s="225"/>
      <c r="EA68" s="228"/>
      <c r="EB68" s="227"/>
      <c r="EC68" s="225"/>
      <c r="ED68" s="228"/>
      <c r="EE68" s="227"/>
      <c r="EF68" s="225"/>
      <c r="EG68" s="228"/>
      <c r="EH68" s="227"/>
      <c r="EI68" s="225"/>
      <c r="EJ68" s="228"/>
      <c r="EK68" s="227"/>
      <c r="EL68" s="225"/>
      <c r="EM68" s="228"/>
      <c r="EN68" s="227"/>
      <c r="EO68" s="225"/>
      <c r="EP68" s="228"/>
      <c r="EQ68" s="227"/>
      <c r="ER68" s="225"/>
      <c r="ES68" s="228"/>
      <c r="ET68" s="227"/>
      <c r="EU68" s="225"/>
      <c r="EV68" s="228"/>
      <c r="EW68" s="227"/>
      <c r="EX68" s="225"/>
      <c r="EY68" s="228"/>
      <c r="EZ68" s="227"/>
      <c r="FA68" s="225"/>
      <c r="FB68" s="228"/>
      <c r="FC68" s="227"/>
      <c r="FD68" s="225"/>
      <c r="FE68" s="228"/>
      <c r="FF68" s="227"/>
      <c r="FG68" s="225"/>
      <c r="FH68" s="228"/>
      <c r="FI68" s="227"/>
      <c r="FJ68" s="225"/>
      <c r="FK68" s="228"/>
      <c r="FL68" s="227"/>
      <c r="FM68" s="225"/>
      <c r="FN68" s="228"/>
      <c r="FO68" s="227"/>
      <c r="FP68" s="225"/>
      <c r="FQ68" s="228"/>
      <c r="FR68" s="227"/>
      <c r="FS68" s="225"/>
      <c r="FT68" s="228"/>
      <c r="FU68" s="227"/>
      <c r="FV68" s="225"/>
      <c r="FW68" s="228"/>
      <c r="FX68" s="227"/>
      <c r="FY68" s="225"/>
      <c r="FZ68" s="228"/>
      <c r="GA68" s="227"/>
      <c r="GB68" s="225"/>
      <c r="GC68" s="228"/>
      <c r="GD68" s="227"/>
      <c r="GE68" s="225"/>
      <c r="GF68" s="228"/>
      <c r="GG68" s="227"/>
      <c r="GH68" s="225"/>
      <c r="GI68" s="228"/>
      <c r="GJ68" s="227"/>
      <c r="GK68" s="225"/>
      <c r="GL68" s="228"/>
      <c r="GM68" s="227"/>
      <c r="GN68" s="225"/>
      <c r="GO68" s="228"/>
      <c r="GP68" s="227"/>
      <c r="GQ68" s="225"/>
      <c r="GR68" s="228"/>
      <c r="GS68" s="227"/>
      <c r="GT68" s="225"/>
      <c r="GU68" s="228"/>
      <c r="GV68" s="227"/>
      <c r="GW68" s="225"/>
      <c r="GX68" s="228"/>
      <c r="GY68" s="227"/>
      <c r="GZ68" s="225"/>
      <c r="HA68" s="228"/>
      <c r="HB68" s="227"/>
      <c r="HC68" s="225"/>
      <c r="HD68" s="228"/>
      <c r="HE68" s="227"/>
      <c r="HF68" s="225"/>
      <c r="HG68" s="228"/>
      <c r="HH68" s="227"/>
      <c r="HI68" s="225"/>
      <c r="HJ68" s="228"/>
      <c r="HK68" s="227"/>
      <c r="HL68" s="225"/>
      <c r="HM68" s="228"/>
      <c r="HN68" s="227"/>
      <c r="HO68" s="225"/>
      <c r="HP68" s="228"/>
      <c r="HQ68" s="227"/>
      <c r="HR68" s="225"/>
      <c r="HS68" s="228"/>
      <c r="HT68" s="227"/>
      <c r="HU68" s="225"/>
      <c r="HV68" s="228"/>
      <c r="HW68" s="227"/>
      <c r="HX68" s="225"/>
      <c r="HY68" s="228"/>
      <c r="HZ68" s="227"/>
      <c r="IA68" s="225"/>
      <c r="IB68" s="228"/>
      <c r="IC68" s="227"/>
      <c r="ID68" s="225"/>
      <c r="IE68" s="228"/>
      <c r="IF68" s="227"/>
      <c r="IG68" s="225"/>
      <c r="IH68" s="228"/>
      <c r="II68" s="227"/>
      <c r="IJ68" s="225"/>
      <c r="IK68" s="228"/>
      <c r="IL68" s="227"/>
      <c r="IM68" s="225"/>
      <c r="IN68" s="228"/>
      <c r="IO68" s="227"/>
      <c r="IP68" s="225"/>
      <c r="IQ68" s="228"/>
      <c r="IR68" s="227"/>
      <c r="IS68" s="225"/>
      <c r="IT68" s="228"/>
      <c r="IU68" s="227"/>
      <c r="IV68" s="225"/>
      <c r="IW68" s="228"/>
      <c r="IX68" s="227"/>
      <c r="IY68" s="225"/>
      <c r="IZ68" s="228"/>
      <c r="JA68" s="227"/>
      <c r="JB68" s="225"/>
      <c r="JC68" s="228"/>
      <c r="JD68" s="227"/>
      <c r="JE68" s="225"/>
      <c r="JF68" s="228"/>
      <c r="JG68" s="227"/>
      <c r="JH68" s="225"/>
      <c r="JI68" s="228"/>
      <c r="JJ68" s="227"/>
      <c r="JK68" s="225"/>
      <c r="JL68" s="228"/>
      <c r="JM68" s="227"/>
      <c r="JN68" s="225"/>
      <c r="JO68" s="228"/>
      <c r="JP68" s="227"/>
      <c r="JQ68" s="225"/>
      <c r="JR68" s="228"/>
      <c r="JS68" s="227"/>
      <c r="JT68" s="225"/>
      <c r="JU68" s="228"/>
      <c r="JV68" s="227"/>
      <c r="JW68" s="225"/>
      <c r="JX68" s="228"/>
      <c r="JY68" s="227"/>
      <c r="JZ68" s="225"/>
      <c r="KA68" s="228"/>
      <c r="KB68" s="227"/>
      <c r="KC68" s="225"/>
      <c r="KD68" s="228"/>
      <c r="KE68" s="227"/>
      <c r="KF68" s="225"/>
      <c r="KG68" s="228"/>
      <c r="KH68" s="227"/>
      <c r="KI68" s="225"/>
      <c r="KJ68" s="228"/>
      <c r="KK68" s="227"/>
      <c r="KL68" s="225"/>
      <c r="KM68" s="228"/>
      <c r="KN68" s="227"/>
      <c r="KO68" s="225"/>
      <c r="KP68" s="228"/>
      <c r="KQ68" s="227"/>
      <c r="KR68" s="225"/>
      <c r="KS68" s="228"/>
      <c r="KT68" s="227"/>
      <c r="KU68" s="225"/>
      <c r="KV68" s="228"/>
      <c r="KW68" s="227"/>
      <c r="KX68" s="225"/>
      <c r="KY68" s="228"/>
      <c r="KZ68" s="227"/>
      <c r="LA68" s="225"/>
      <c r="LB68" s="228"/>
      <c r="LC68" s="227"/>
      <c r="LD68" s="225"/>
      <c r="LE68" s="228"/>
      <c r="LF68" s="227"/>
      <c r="LG68" s="225"/>
      <c r="LH68" s="228"/>
      <c r="LI68" s="227"/>
      <c r="LJ68" s="225"/>
      <c r="LK68" s="228"/>
      <c r="LL68" s="227"/>
      <c r="LM68" s="225"/>
      <c r="LN68" s="228"/>
      <c r="LO68" s="227"/>
      <c r="LP68" s="225"/>
      <c r="LQ68" s="228"/>
      <c r="LR68" s="227"/>
      <c r="LS68" s="225"/>
      <c r="LT68" s="228"/>
      <c r="LU68" s="227"/>
      <c r="LV68" s="225"/>
      <c r="LW68" s="228"/>
      <c r="LX68" s="227"/>
      <c r="LY68" s="225"/>
      <c r="LZ68" s="228"/>
      <c r="MA68" s="227"/>
      <c r="MB68" s="225"/>
      <c r="MC68" s="228"/>
      <c r="MD68" s="227"/>
      <c r="ME68" s="225"/>
      <c r="MF68" s="228"/>
      <c r="MG68" s="227"/>
      <c r="MH68" s="225"/>
      <c r="MI68" s="228"/>
      <c r="MJ68" s="227"/>
      <c r="MK68" s="225"/>
      <c r="ML68" s="228"/>
      <c r="MM68" s="227"/>
      <c r="MN68" s="225"/>
      <c r="MO68" s="228"/>
      <c r="MP68" s="227"/>
      <c r="MQ68" s="225"/>
      <c r="MR68" s="228"/>
      <c r="MS68" s="227"/>
      <c r="MT68" s="225"/>
      <c r="MU68" s="228"/>
      <c r="MV68" s="227"/>
      <c r="MW68" s="225"/>
      <c r="MX68" s="228"/>
      <c r="MY68" s="227"/>
      <c r="MZ68" s="225"/>
      <c r="NA68" s="228"/>
      <c r="NB68" s="227"/>
      <c r="NC68" s="225"/>
      <c r="ND68" s="228"/>
      <c r="NE68" s="227"/>
      <c r="NF68" s="225"/>
      <c r="NG68" s="228"/>
      <c r="NH68" s="227"/>
      <c r="NI68" s="225"/>
      <c r="NJ68" s="228"/>
      <c r="NK68" s="227"/>
      <c r="NL68" s="225"/>
      <c r="NM68" s="228"/>
      <c r="NN68" s="227"/>
      <c r="NO68" s="225"/>
      <c r="NP68" s="228"/>
      <c r="NQ68" s="227"/>
      <c r="NR68" s="225"/>
      <c r="NS68" s="228"/>
      <c r="NT68" s="227"/>
      <c r="NU68" s="225"/>
      <c r="NV68" s="228"/>
      <c r="NW68" s="227"/>
      <c r="NX68" s="225"/>
      <c r="NY68" s="228"/>
      <c r="NZ68" s="227"/>
      <c r="OA68" s="225"/>
      <c r="OB68" s="228"/>
      <c r="OC68" s="227"/>
      <c r="OD68" s="225"/>
      <c r="OE68" s="228"/>
      <c r="OF68" s="227"/>
      <c r="OG68" s="225"/>
      <c r="OH68" s="228"/>
      <c r="OI68" s="227"/>
      <c r="OJ68" s="225"/>
      <c r="OK68" s="228"/>
      <c r="OL68" s="227"/>
      <c r="OM68" s="225"/>
      <c r="ON68" s="228"/>
      <c r="OO68" s="227"/>
      <c r="OP68" s="225"/>
      <c r="OQ68" s="228"/>
      <c r="OR68" s="227"/>
      <c r="OS68" s="225"/>
      <c r="OT68" s="228"/>
      <c r="OU68" s="227"/>
      <c r="OV68" s="225"/>
      <c r="OW68" s="228"/>
      <c r="OX68" s="227"/>
      <c r="OY68" s="225"/>
      <c r="OZ68" s="228"/>
      <c r="PA68" s="227"/>
      <c r="PB68" s="225"/>
      <c r="PC68" s="228"/>
      <c r="PD68" s="227"/>
      <c r="PE68" s="225"/>
      <c r="PF68" s="228"/>
      <c r="PG68" s="227"/>
      <c r="PH68" s="225"/>
      <c r="PI68" s="228"/>
      <c r="PJ68" s="227"/>
      <c r="PK68" s="225"/>
      <c r="PL68" s="228"/>
      <c r="PM68" s="227"/>
      <c r="PN68" s="225"/>
      <c r="PO68" s="228"/>
      <c r="PP68" s="227"/>
      <c r="PQ68" s="225"/>
      <c r="PR68" s="228"/>
      <c r="PS68" s="227"/>
      <c r="PT68" s="225"/>
      <c r="PU68" s="228"/>
      <c r="PV68" s="227"/>
      <c r="PW68" s="225"/>
      <c r="PX68" s="228"/>
      <c r="PY68" s="227"/>
      <c r="PZ68" s="225"/>
      <c r="QA68" s="228"/>
      <c r="QB68" s="227"/>
      <c r="QC68" s="225"/>
      <c r="QD68" s="228"/>
      <c r="QE68" s="227"/>
      <c r="QF68" s="225"/>
      <c r="QG68" s="228"/>
      <c r="QH68" s="227"/>
      <c r="QI68" s="225"/>
      <c r="QJ68" s="228"/>
      <c r="QK68" s="227"/>
      <c r="QL68" s="225"/>
      <c r="QM68" s="228"/>
      <c r="QN68" s="227"/>
      <c r="QO68" s="225"/>
      <c r="QP68" s="228"/>
      <c r="QQ68" s="227"/>
      <c r="QR68" s="225"/>
      <c r="QS68" s="228"/>
      <c r="QT68" s="227"/>
      <c r="QU68" s="225"/>
      <c r="QV68" s="228"/>
      <c r="QW68" s="227"/>
      <c r="QX68" s="225"/>
      <c r="QY68" s="228"/>
      <c r="QZ68" s="227"/>
      <c r="RA68" s="225"/>
      <c r="RB68" s="228"/>
      <c r="RC68" s="228"/>
      <c r="RD68" s="228"/>
      <c r="RE68" s="228"/>
      <c r="RF68" s="228"/>
      <c r="RG68" s="228"/>
      <c r="RH68" s="228"/>
      <c r="RI68" s="228"/>
      <c r="RJ68" s="228"/>
      <c r="RK68" s="228"/>
      <c r="RL68" s="228"/>
      <c r="RM68" s="228"/>
      <c r="RN68" s="228"/>
      <c r="RO68" s="228"/>
      <c r="RP68" s="228"/>
      <c r="RQ68" s="228"/>
      <c r="RR68" s="227"/>
      <c r="RS68" s="225"/>
      <c r="RT68" s="228"/>
      <c r="RU68" s="227"/>
      <c r="RV68" s="225"/>
      <c r="RW68" s="228"/>
      <c r="RX68" s="227"/>
      <c r="RY68" s="225"/>
      <c r="RZ68" s="228"/>
      <c r="SA68" s="227"/>
      <c r="SB68" s="225"/>
      <c r="SC68" s="228"/>
    </row>
    <row r="69" spans="1:497" s="148" customFormat="1" ht="18">
      <c r="A69" s="229"/>
      <c r="B69" s="229"/>
      <c r="C69" s="229"/>
      <c r="D69" s="230"/>
      <c r="E69" s="231"/>
      <c r="F69" s="231"/>
      <c r="G69" s="231"/>
      <c r="H69" s="231"/>
      <c r="I69" s="231"/>
      <c r="J69" s="231"/>
      <c r="K69" s="231"/>
      <c r="L69" s="229"/>
      <c r="M69" s="230"/>
      <c r="N69" s="231"/>
      <c r="O69" s="229"/>
      <c r="P69" s="230"/>
      <c r="Q69" s="231"/>
      <c r="R69" s="229"/>
      <c r="S69" s="230"/>
      <c r="T69" s="231"/>
      <c r="X69" s="229"/>
      <c r="Y69" s="230"/>
      <c r="Z69" s="231"/>
      <c r="AA69" s="229"/>
      <c r="AB69" s="230"/>
      <c r="AC69" s="231"/>
      <c r="AD69" s="229"/>
      <c r="AE69" s="230"/>
      <c r="AF69" s="231"/>
      <c r="AG69" s="229"/>
      <c r="AH69" s="230"/>
      <c r="AI69" s="231"/>
      <c r="AJ69" s="229"/>
      <c r="AK69" s="230"/>
      <c r="AL69" s="231"/>
      <c r="AM69" s="229"/>
      <c r="AN69" s="230"/>
      <c r="AO69" s="231"/>
      <c r="AP69" s="229"/>
      <c r="AQ69" s="230"/>
      <c r="AR69" s="231"/>
      <c r="AS69" s="229"/>
      <c r="AT69" s="230"/>
      <c r="AU69" s="231"/>
      <c r="AV69" s="229"/>
      <c r="AW69" s="230"/>
      <c r="AX69" s="231"/>
      <c r="AY69" s="229"/>
      <c r="AZ69" s="230"/>
      <c r="BA69" s="231"/>
      <c r="BB69" s="229"/>
      <c r="BC69" s="230"/>
      <c r="BD69" s="231"/>
      <c r="BE69" s="229"/>
      <c r="BF69" s="230"/>
      <c r="BG69" s="231"/>
      <c r="BH69" s="229"/>
      <c r="BI69" s="230"/>
      <c r="BJ69" s="231"/>
      <c r="BK69" s="229"/>
      <c r="BL69" s="230"/>
      <c r="BM69" s="231"/>
      <c r="BN69" s="229"/>
      <c r="BO69" s="230"/>
      <c r="BP69" s="231"/>
      <c r="BQ69" s="229"/>
      <c r="BR69" s="230"/>
      <c r="BS69" s="231"/>
      <c r="BT69" s="231"/>
      <c r="BU69" s="231"/>
      <c r="BV69" s="231"/>
      <c r="BW69" s="231"/>
      <c r="BX69" s="231"/>
      <c r="BY69" s="231"/>
      <c r="BZ69" s="229"/>
      <c r="CA69" s="230"/>
      <c r="CB69" s="231"/>
      <c r="CC69" s="231"/>
      <c r="CD69" s="231"/>
      <c r="CE69" s="231"/>
      <c r="CF69" s="231"/>
      <c r="CG69" s="231"/>
      <c r="CH69" s="231"/>
      <c r="CI69" s="231"/>
      <c r="CJ69" s="231"/>
      <c r="CK69" s="231"/>
      <c r="CL69" s="231"/>
      <c r="CM69" s="231"/>
      <c r="CN69" s="231"/>
      <c r="CO69" s="231"/>
      <c r="CP69" s="231"/>
      <c r="CQ69" s="231"/>
      <c r="CR69" s="231"/>
      <c r="CS69" s="231"/>
      <c r="CT69" s="231"/>
      <c r="CU69" s="231"/>
      <c r="CV69" s="231"/>
      <c r="CW69" s="231"/>
      <c r="CX69" s="231"/>
      <c r="CY69" s="231"/>
      <c r="CZ69" s="231"/>
      <c r="DA69" s="231"/>
      <c r="DB69" s="231"/>
      <c r="DC69" s="231"/>
      <c r="DD69" s="231"/>
      <c r="DE69" s="231"/>
      <c r="DF69" s="231"/>
      <c r="DG69" s="231"/>
      <c r="DH69" s="231"/>
      <c r="DI69" s="231"/>
      <c r="DJ69" s="231"/>
      <c r="DK69" s="231"/>
      <c r="DL69" s="231"/>
      <c r="DM69" s="231"/>
      <c r="DN69" s="231"/>
      <c r="DO69" s="231"/>
      <c r="DP69" s="231"/>
      <c r="DQ69" s="231"/>
      <c r="DR69" s="231"/>
      <c r="DS69" s="231"/>
      <c r="DT69" s="231"/>
      <c r="DU69" s="231"/>
      <c r="DV69" s="229"/>
      <c r="DW69" s="230"/>
      <c r="DX69" s="231"/>
      <c r="DY69" s="229"/>
      <c r="DZ69" s="230"/>
      <c r="EA69" s="231"/>
      <c r="EB69" s="229"/>
      <c r="EC69" s="230"/>
      <c r="ED69" s="231"/>
      <c r="EE69" s="229"/>
      <c r="EF69" s="230"/>
      <c r="EG69" s="231"/>
      <c r="EH69" s="229"/>
      <c r="EI69" s="230"/>
      <c r="EJ69" s="231"/>
      <c r="EK69" s="229"/>
      <c r="EL69" s="230"/>
      <c r="EM69" s="231"/>
      <c r="EN69" s="229"/>
      <c r="EO69" s="230"/>
      <c r="EP69" s="231"/>
      <c r="EQ69" s="229"/>
      <c r="ER69" s="230"/>
      <c r="ES69" s="231"/>
      <c r="ET69" s="229"/>
      <c r="EU69" s="230"/>
      <c r="EV69" s="231"/>
      <c r="EW69" s="229"/>
      <c r="EX69" s="230"/>
      <c r="EY69" s="231"/>
      <c r="EZ69" s="229"/>
      <c r="FA69" s="230"/>
      <c r="FB69" s="231"/>
      <c r="FC69" s="229"/>
      <c r="FD69" s="230"/>
      <c r="FE69" s="231"/>
      <c r="FF69" s="229"/>
      <c r="FG69" s="230"/>
      <c r="FH69" s="231"/>
      <c r="FI69" s="229"/>
      <c r="FJ69" s="230"/>
      <c r="FK69" s="231"/>
      <c r="FL69" s="229"/>
      <c r="FM69" s="230"/>
      <c r="FN69" s="231"/>
      <c r="FO69" s="229"/>
      <c r="FP69" s="230"/>
      <c r="FQ69" s="231"/>
      <c r="FR69" s="229"/>
      <c r="FS69" s="230"/>
      <c r="FT69" s="231"/>
      <c r="FU69" s="229"/>
      <c r="FV69" s="230"/>
      <c r="FW69" s="231"/>
      <c r="FX69" s="229"/>
      <c r="FY69" s="230"/>
      <c r="FZ69" s="231"/>
      <c r="GA69" s="229"/>
      <c r="GB69" s="230"/>
      <c r="GC69" s="231"/>
      <c r="GD69" s="229"/>
      <c r="GE69" s="230"/>
      <c r="GF69" s="231"/>
      <c r="GG69" s="229"/>
      <c r="GH69" s="230"/>
      <c r="GI69" s="231"/>
      <c r="GJ69" s="229"/>
      <c r="GK69" s="230"/>
      <c r="GL69" s="231"/>
      <c r="GM69" s="229"/>
      <c r="GN69" s="230"/>
      <c r="GO69" s="231"/>
      <c r="GP69" s="229"/>
      <c r="GQ69" s="230"/>
      <c r="GR69" s="231"/>
      <c r="GS69" s="229"/>
      <c r="GT69" s="230"/>
      <c r="GU69" s="231"/>
      <c r="GV69" s="229"/>
      <c r="GW69" s="230"/>
      <c r="GX69" s="231"/>
      <c r="GY69" s="229"/>
      <c r="GZ69" s="230"/>
      <c r="HA69" s="231"/>
      <c r="HB69" s="229"/>
      <c r="HC69" s="230"/>
      <c r="HD69" s="231"/>
      <c r="HE69" s="229"/>
      <c r="HF69" s="230"/>
      <c r="HG69" s="231"/>
      <c r="HH69" s="229"/>
      <c r="HI69" s="230"/>
      <c r="HJ69" s="231"/>
      <c r="HK69" s="229"/>
      <c r="HL69" s="230"/>
      <c r="HM69" s="231"/>
      <c r="HN69" s="229"/>
      <c r="HO69" s="230"/>
      <c r="HP69" s="231"/>
      <c r="HQ69" s="229"/>
      <c r="HR69" s="230"/>
      <c r="HS69" s="231"/>
      <c r="HT69" s="229"/>
      <c r="HU69" s="230"/>
      <c r="HV69" s="231"/>
      <c r="HW69" s="229"/>
      <c r="HX69" s="230"/>
      <c r="HY69" s="231"/>
      <c r="HZ69" s="229"/>
      <c r="IA69" s="230"/>
      <c r="IB69" s="231"/>
      <c r="IC69" s="229"/>
      <c r="ID69" s="230"/>
      <c r="IE69" s="231"/>
      <c r="IF69" s="229"/>
      <c r="IG69" s="230"/>
      <c r="IH69" s="231"/>
      <c r="II69" s="229"/>
      <c r="IJ69" s="230"/>
      <c r="IK69" s="231"/>
      <c r="IL69" s="229"/>
      <c r="IM69" s="230"/>
      <c r="IN69" s="231"/>
      <c r="IO69" s="229"/>
      <c r="IP69" s="230"/>
      <c r="IQ69" s="231"/>
      <c r="IR69" s="229"/>
      <c r="IS69" s="230"/>
      <c r="IT69" s="231"/>
      <c r="IU69" s="229"/>
      <c r="IV69" s="230"/>
      <c r="IW69" s="231"/>
      <c r="IX69" s="229"/>
      <c r="IY69" s="230"/>
      <c r="IZ69" s="231"/>
      <c r="JA69" s="229"/>
      <c r="JB69" s="230"/>
      <c r="JC69" s="231"/>
      <c r="JD69" s="229"/>
      <c r="JE69" s="230"/>
      <c r="JF69" s="231"/>
      <c r="JG69" s="229"/>
      <c r="JH69" s="230"/>
      <c r="JI69" s="231"/>
      <c r="JJ69" s="229"/>
      <c r="JK69" s="230"/>
      <c r="JL69" s="231"/>
      <c r="JM69" s="229"/>
      <c r="JN69" s="230"/>
      <c r="JO69" s="231"/>
      <c r="JP69" s="229"/>
      <c r="JQ69" s="230"/>
      <c r="JR69" s="231"/>
      <c r="JS69" s="229"/>
      <c r="JT69" s="230"/>
      <c r="JU69" s="231"/>
      <c r="JV69" s="229"/>
      <c r="JW69" s="230"/>
      <c r="JX69" s="231"/>
      <c r="JY69" s="229"/>
      <c r="JZ69" s="230"/>
      <c r="KA69" s="231"/>
      <c r="KB69" s="229"/>
      <c r="KC69" s="230"/>
      <c r="KD69" s="231"/>
      <c r="KE69" s="229"/>
      <c r="KF69" s="230"/>
      <c r="KG69" s="231"/>
      <c r="KH69" s="229"/>
      <c r="KI69" s="230"/>
      <c r="KJ69" s="231"/>
      <c r="KK69" s="229"/>
      <c r="KL69" s="230"/>
      <c r="KM69" s="231"/>
      <c r="KN69" s="229"/>
      <c r="KO69" s="230"/>
      <c r="KP69" s="231"/>
      <c r="KQ69" s="229"/>
      <c r="KR69" s="230"/>
      <c r="KS69" s="231"/>
      <c r="KT69" s="229"/>
      <c r="KU69" s="230"/>
      <c r="KV69" s="231"/>
      <c r="KW69" s="229"/>
      <c r="KX69" s="230"/>
      <c r="KY69" s="231"/>
      <c r="KZ69" s="229"/>
      <c r="LA69" s="230"/>
      <c r="LB69" s="231"/>
      <c r="LC69" s="229"/>
      <c r="LD69" s="230"/>
      <c r="LE69" s="231"/>
      <c r="LF69" s="229"/>
      <c r="LG69" s="230"/>
      <c r="LH69" s="231"/>
      <c r="LI69" s="229"/>
      <c r="LJ69" s="230"/>
      <c r="LK69" s="231"/>
      <c r="LL69" s="229"/>
      <c r="LM69" s="230"/>
      <c r="LN69" s="231"/>
      <c r="LO69" s="229"/>
      <c r="LP69" s="230"/>
      <c r="LQ69" s="231"/>
      <c r="LR69" s="229"/>
      <c r="LS69" s="230"/>
      <c r="LT69" s="231"/>
      <c r="LU69" s="229"/>
      <c r="LV69" s="230"/>
      <c r="LW69" s="231"/>
      <c r="LX69" s="229"/>
      <c r="LY69" s="230"/>
      <c r="LZ69" s="231"/>
      <c r="MA69" s="229"/>
      <c r="MB69" s="230"/>
      <c r="MC69" s="231"/>
      <c r="MD69" s="229"/>
      <c r="ME69" s="230"/>
      <c r="MF69" s="231"/>
      <c r="MG69" s="229"/>
      <c r="MH69" s="230"/>
      <c r="MI69" s="231"/>
      <c r="MJ69" s="229"/>
      <c r="MK69" s="230"/>
      <c r="ML69" s="231"/>
      <c r="MM69" s="229"/>
      <c r="MN69" s="230"/>
      <c r="MO69" s="231"/>
      <c r="MP69" s="229"/>
      <c r="MQ69" s="230"/>
      <c r="MR69" s="231"/>
      <c r="MS69" s="229"/>
      <c r="MT69" s="230"/>
      <c r="MU69" s="231"/>
      <c r="MV69" s="229"/>
      <c r="MW69" s="230"/>
      <c r="MX69" s="231"/>
      <c r="MY69" s="229"/>
      <c r="MZ69" s="230"/>
      <c r="NA69" s="231"/>
      <c r="NB69" s="229"/>
      <c r="NC69" s="230"/>
      <c r="ND69" s="231"/>
      <c r="NE69" s="229"/>
      <c r="NF69" s="230"/>
      <c r="NG69" s="231"/>
      <c r="NH69" s="229"/>
      <c r="NI69" s="230"/>
      <c r="NJ69" s="231"/>
      <c r="NK69" s="229"/>
      <c r="NL69" s="230"/>
      <c r="NM69" s="231"/>
      <c r="NN69" s="229"/>
      <c r="NO69" s="230"/>
      <c r="NP69" s="231"/>
      <c r="NQ69" s="229"/>
      <c r="NR69" s="230"/>
      <c r="NS69" s="231"/>
      <c r="NT69" s="229"/>
      <c r="NU69" s="230"/>
      <c r="NV69" s="231"/>
      <c r="NW69" s="229"/>
      <c r="NX69" s="230"/>
      <c r="NY69" s="231"/>
      <c r="NZ69" s="229"/>
      <c r="OA69" s="230"/>
      <c r="OB69" s="231"/>
      <c r="OC69" s="229"/>
      <c r="OD69" s="230"/>
      <c r="OE69" s="231"/>
      <c r="OF69" s="229"/>
      <c r="OG69" s="230"/>
      <c r="OH69" s="231"/>
      <c r="OI69" s="229"/>
      <c r="OJ69" s="230"/>
      <c r="OK69" s="231"/>
      <c r="OL69" s="229"/>
      <c r="OM69" s="230"/>
      <c r="ON69" s="231"/>
      <c r="OO69" s="229"/>
      <c r="OP69" s="230"/>
      <c r="OQ69" s="231"/>
      <c r="OR69" s="229"/>
      <c r="OS69" s="230"/>
      <c r="OT69" s="231"/>
      <c r="OU69" s="229"/>
      <c r="OV69" s="230"/>
      <c r="OW69" s="231"/>
      <c r="OX69" s="229"/>
      <c r="OY69" s="230"/>
      <c r="OZ69" s="231"/>
      <c r="PA69" s="229"/>
      <c r="PB69" s="230"/>
      <c r="PC69" s="231"/>
      <c r="PD69" s="229"/>
      <c r="PE69" s="230"/>
      <c r="PF69" s="231"/>
      <c r="PG69" s="229"/>
      <c r="PH69" s="230"/>
      <c r="PI69" s="231"/>
      <c r="PJ69" s="229"/>
      <c r="PK69" s="230"/>
      <c r="PL69" s="231"/>
      <c r="PM69" s="229"/>
      <c r="PN69" s="230"/>
      <c r="PO69" s="231"/>
      <c r="PP69" s="229"/>
      <c r="PQ69" s="230"/>
      <c r="PR69" s="231"/>
      <c r="PS69" s="229"/>
      <c r="PT69" s="230"/>
      <c r="PU69" s="231"/>
      <c r="PV69" s="229"/>
      <c r="PW69" s="230"/>
      <c r="PX69" s="231"/>
      <c r="PY69" s="229"/>
      <c r="PZ69" s="230"/>
      <c r="QA69" s="231"/>
      <c r="QB69" s="229"/>
      <c r="QC69" s="230"/>
      <c r="QD69" s="231"/>
      <c r="QE69" s="229"/>
      <c r="QF69" s="230"/>
      <c r="QG69" s="231"/>
      <c r="QH69" s="229"/>
      <c r="QI69" s="230"/>
      <c r="QJ69" s="231"/>
      <c r="QK69" s="229"/>
      <c r="QL69" s="230"/>
      <c r="QM69" s="231"/>
      <c r="QN69" s="229"/>
      <c r="QO69" s="230"/>
      <c r="QP69" s="231"/>
      <c r="QQ69" s="229"/>
      <c r="QR69" s="230"/>
      <c r="QS69" s="231"/>
      <c r="QT69" s="229"/>
      <c r="QU69" s="230"/>
      <c r="QV69" s="231"/>
      <c r="QW69" s="229"/>
      <c r="QX69" s="230"/>
      <c r="QY69" s="231"/>
      <c r="QZ69" s="229"/>
      <c r="RA69" s="230"/>
      <c r="RB69" s="231"/>
      <c r="RC69" s="231"/>
      <c r="RD69" s="231"/>
      <c r="RE69" s="231"/>
      <c r="RF69" s="231"/>
      <c r="RG69" s="231"/>
      <c r="RH69" s="231"/>
      <c r="RI69" s="231"/>
      <c r="RJ69" s="231"/>
      <c r="RK69" s="231"/>
      <c r="RL69" s="231"/>
      <c r="RM69" s="231"/>
      <c r="RN69" s="231"/>
      <c r="RO69" s="231"/>
      <c r="RP69" s="231"/>
      <c r="RQ69" s="231"/>
      <c r="RR69" s="229"/>
      <c r="RS69" s="230"/>
      <c r="RT69" s="231"/>
      <c r="RU69" s="229"/>
      <c r="RV69" s="230"/>
      <c r="RW69" s="231"/>
      <c r="RX69" s="229"/>
      <c r="RY69" s="230"/>
      <c r="RZ69" s="231"/>
      <c r="SA69" s="229"/>
      <c r="SB69" s="230"/>
      <c r="SC69" s="231"/>
    </row>
    <row r="70" spans="1:497" ht="18.75">
      <c r="A70" s="157"/>
      <c r="B70" s="158"/>
      <c r="RB70" s="301"/>
      <c r="RC70" s="301"/>
      <c r="RD70" s="301"/>
      <c r="RE70" s="301"/>
      <c r="RF70" s="301"/>
      <c r="RG70" s="301"/>
      <c r="RH70" s="301"/>
      <c r="RI70" s="301"/>
      <c r="RJ70" s="301"/>
      <c r="RK70" s="301"/>
      <c r="RL70" s="301"/>
      <c r="RM70" s="301"/>
      <c r="RN70" s="301"/>
      <c r="RO70" s="301"/>
      <c r="RP70" s="301"/>
      <c r="RQ70" s="301"/>
      <c r="RR70" s="301"/>
    </row>
    <row r="71" spans="1:497">
      <c r="A71" s="157"/>
      <c r="B71" s="158"/>
    </row>
    <row r="72" spans="1:497">
      <c r="A72" s="157"/>
      <c r="B72" s="158"/>
      <c r="LK72" s="146"/>
      <c r="LL72" s="146"/>
    </row>
    <row r="73" spans="1:497">
      <c r="A73" s="157"/>
      <c r="B73" s="158"/>
      <c r="LK73" s="146"/>
      <c r="LL73" s="146"/>
    </row>
    <row r="74" spans="1:497">
      <c r="A74" s="157"/>
      <c r="B74" s="158"/>
    </row>
    <row r="75" spans="1:497">
      <c r="A75" s="157"/>
      <c r="B75" s="158"/>
    </row>
    <row r="76" spans="1:497">
      <c r="A76" s="157"/>
      <c r="B76" s="158"/>
    </row>
    <row r="77" spans="1:497">
      <c r="A77" s="157"/>
      <c r="B77" s="158"/>
    </row>
    <row r="78" spans="1:497">
      <c r="A78" s="157"/>
      <c r="B78" s="158"/>
    </row>
    <row r="79" spans="1:497">
      <c r="A79" s="157"/>
      <c r="B79" s="158"/>
    </row>
    <row r="80" spans="1:497">
      <c r="A80" s="157"/>
      <c r="B80" s="158"/>
    </row>
    <row r="81" spans="1:2">
      <c r="A81" s="157"/>
      <c r="B81" s="158"/>
    </row>
    <row r="82" spans="1:2">
      <c r="A82" s="157"/>
      <c r="B82" s="158"/>
    </row>
    <row r="83" spans="1:2">
      <c r="A83" s="157"/>
      <c r="B83" s="158"/>
    </row>
    <row r="84" spans="1:2">
      <c r="A84" s="157"/>
      <c r="B84" s="158"/>
    </row>
    <row r="85" spans="1:2">
      <c r="A85" s="157"/>
      <c r="B85" s="158"/>
    </row>
    <row r="86" spans="1:2">
      <c r="A86" s="157"/>
      <c r="B86" s="158"/>
    </row>
    <row r="87" spans="1:2">
      <c r="A87" s="157"/>
      <c r="B87" s="158"/>
    </row>
    <row r="88" spans="1:2">
      <c r="A88" s="157"/>
      <c r="B88" s="158"/>
    </row>
    <row r="89" spans="1:2">
      <c r="A89" s="157"/>
      <c r="B89" s="158"/>
    </row>
    <row r="90" spans="1:2">
      <c r="A90" s="157"/>
      <c r="B90" s="158"/>
    </row>
    <row r="91" spans="1:2">
      <c r="A91" s="157"/>
      <c r="B91" s="158"/>
    </row>
    <row r="92" spans="1:2">
      <c r="A92" s="157"/>
      <c r="B92" s="158"/>
    </row>
    <row r="93" spans="1:2">
      <c r="A93" s="157"/>
      <c r="B93" s="158"/>
    </row>
    <row r="94" spans="1:2">
      <c r="A94" s="157"/>
      <c r="B94" s="158"/>
    </row>
    <row r="95" spans="1:2">
      <c r="A95" s="157"/>
      <c r="B95" s="158"/>
    </row>
    <row r="96" spans="1:2">
      <c r="A96" s="157"/>
      <c r="B96" s="158"/>
    </row>
    <row r="97" spans="1:2">
      <c r="A97" s="157"/>
      <c r="B97" s="158"/>
    </row>
    <row r="98" spans="1:2">
      <c r="A98" s="157"/>
      <c r="B98" s="158"/>
    </row>
    <row r="99" spans="1:2">
      <c r="A99" s="157"/>
      <c r="B99" s="158"/>
    </row>
    <row r="100" spans="1:2">
      <c r="A100" s="157"/>
      <c r="B100" s="158"/>
    </row>
    <row r="101" spans="1:2">
      <c r="A101" s="157"/>
      <c r="B101" s="158"/>
    </row>
    <row r="102" spans="1:2">
      <c r="A102" s="157"/>
      <c r="B102" s="158"/>
    </row>
    <row r="103" spans="1:2">
      <c r="A103" s="157"/>
      <c r="B103" s="158"/>
    </row>
    <row r="104" spans="1:2">
      <c r="A104" s="157"/>
      <c r="B104" s="158"/>
    </row>
    <row r="105" spans="1:2">
      <c r="A105" s="157"/>
      <c r="B105" s="158"/>
    </row>
    <row r="106" spans="1:2">
      <c r="A106" s="157"/>
      <c r="B106" s="158"/>
    </row>
    <row r="107" spans="1:2">
      <c r="A107" s="157"/>
      <c r="B107" s="158"/>
    </row>
    <row r="108" spans="1:2">
      <c r="A108" s="157"/>
      <c r="B108" s="158"/>
    </row>
    <row r="109" spans="1:2">
      <c r="A109" s="157"/>
      <c r="B109" s="158"/>
    </row>
    <row r="110" spans="1:2">
      <c r="A110" s="157"/>
      <c r="B110" s="158"/>
    </row>
    <row r="111" spans="1:2">
      <c r="A111" s="157"/>
      <c r="B111" s="158"/>
    </row>
    <row r="112" spans="1:2">
      <c r="A112" s="157"/>
      <c r="B112" s="158"/>
    </row>
    <row r="113" spans="1:2">
      <c r="A113" s="157"/>
      <c r="B113" s="158"/>
    </row>
    <row r="114" spans="1:2">
      <c r="A114" s="157"/>
      <c r="B114" s="158"/>
    </row>
    <row r="115" spans="1:2">
      <c r="A115" s="157"/>
      <c r="B115" s="158"/>
    </row>
    <row r="116" spans="1:2">
      <c r="A116" s="157"/>
      <c r="B116" s="158"/>
    </row>
    <row r="117" spans="1:2">
      <c r="A117" s="157"/>
      <c r="B117" s="158"/>
    </row>
    <row r="118" spans="1:2">
      <c r="A118" s="157"/>
      <c r="B118" s="158"/>
    </row>
    <row r="119" spans="1:2">
      <c r="A119" s="157"/>
      <c r="B119" s="158"/>
    </row>
    <row r="120" spans="1:2">
      <c r="A120" s="157"/>
      <c r="B120" s="158"/>
    </row>
    <row r="121" spans="1:2">
      <c r="A121" s="157"/>
      <c r="B121" s="158"/>
    </row>
    <row r="122" spans="1:2">
      <c r="A122" s="157"/>
      <c r="B122" s="158"/>
    </row>
    <row r="123" spans="1:2">
      <c r="A123" s="157"/>
      <c r="B123" s="158"/>
    </row>
    <row r="124" spans="1:2">
      <c r="A124" s="157"/>
      <c r="B124" s="158"/>
    </row>
    <row r="125" spans="1:2">
      <c r="A125" s="157"/>
      <c r="B125" s="158"/>
    </row>
    <row r="126" spans="1:2">
      <c r="A126" s="157"/>
      <c r="B126" s="158"/>
    </row>
    <row r="127" spans="1:2">
      <c r="A127" s="157"/>
      <c r="B127" s="158"/>
    </row>
    <row r="128" spans="1:2">
      <c r="A128" s="157"/>
      <c r="B128" s="158"/>
    </row>
    <row r="129" spans="1:2">
      <c r="A129" s="157"/>
      <c r="B129" s="158"/>
    </row>
    <row r="130" spans="1:2">
      <c r="A130" s="157"/>
      <c r="B130" s="158"/>
    </row>
    <row r="131" spans="1:2">
      <c r="A131" s="157"/>
      <c r="B131" s="158"/>
    </row>
    <row r="132" spans="1:2">
      <c r="A132" s="157"/>
      <c r="B132" s="158"/>
    </row>
    <row r="133" spans="1:2">
      <c r="A133" s="157"/>
      <c r="B133" s="158"/>
    </row>
    <row r="134" spans="1:2">
      <c r="A134" s="157"/>
      <c r="B134" s="158"/>
    </row>
    <row r="135" spans="1:2">
      <c r="A135" s="157"/>
      <c r="B135" s="158"/>
    </row>
    <row r="136" spans="1:2">
      <c r="A136" s="157"/>
      <c r="B136" s="158"/>
    </row>
    <row r="137" spans="1:2">
      <c r="A137" s="157"/>
      <c r="B137" s="158"/>
    </row>
    <row r="138" spans="1:2">
      <c r="A138" s="157"/>
      <c r="B138" s="158"/>
    </row>
    <row r="139" spans="1:2">
      <c r="A139" s="157"/>
      <c r="B139" s="158"/>
    </row>
    <row r="140" spans="1:2">
      <c r="A140" s="157"/>
      <c r="B140" s="158"/>
    </row>
    <row r="141" spans="1:2">
      <c r="A141" s="157"/>
      <c r="B141" s="158"/>
    </row>
    <row r="142" spans="1:2">
      <c r="A142" s="157"/>
      <c r="B142" s="158"/>
    </row>
    <row r="143" spans="1:2">
      <c r="A143" s="157"/>
      <c r="B143" s="158"/>
    </row>
    <row r="144" spans="1:2">
      <c r="A144" s="157"/>
      <c r="B144" s="158"/>
    </row>
    <row r="145" spans="1:2">
      <c r="A145" s="157"/>
      <c r="B145" s="158"/>
    </row>
    <row r="146" spans="1:2">
      <c r="A146" s="157"/>
      <c r="B146" s="158"/>
    </row>
    <row r="147" spans="1:2">
      <c r="A147" s="157"/>
      <c r="B147" s="158"/>
    </row>
    <row r="148" spans="1:2">
      <c r="A148" s="157"/>
      <c r="B148" s="158"/>
    </row>
    <row r="149" spans="1:2">
      <c r="A149" s="157"/>
      <c r="B149" s="158"/>
    </row>
    <row r="150" spans="1:2">
      <c r="A150" s="157"/>
      <c r="B150" s="158"/>
    </row>
    <row r="151" spans="1:2">
      <c r="A151" s="157"/>
      <c r="B151" s="158"/>
    </row>
    <row r="152" spans="1:2">
      <c r="A152" s="157"/>
      <c r="B152" s="158"/>
    </row>
    <row r="153" spans="1:2">
      <c r="A153" s="157"/>
      <c r="B153" s="158"/>
    </row>
    <row r="154" spans="1:2">
      <c r="A154" s="157"/>
      <c r="B154" s="158"/>
    </row>
    <row r="155" spans="1:2">
      <c r="A155" s="157"/>
      <c r="B155" s="158"/>
    </row>
    <row r="156" spans="1:2">
      <c r="A156" s="157"/>
      <c r="B156" s="158"/>
    </row>
    <row r="157" spans="1:2">
      <c r="A157" s="157"/>
      <c r="B157" s="158"/>
    </row>
    <row r="158" spans="1:2">
      <c r="A158" s="157"/>
      <c r="B158" s="158"/>
    </row>
    <row r="159" spans="1:2">
      <c r="A159" s="157"/>
      <c r="B159" s="158"/>
    </row>
    <row r="160" spans="1:2">
      <c r="A160" s="157"/>
      <c r="B160" s="158"/>
    </row>
    <row r="161" spans="1:2">
      <c r="A161" s="157"/>
      <c r="B161" s="158"/>
    </row>
    <row r="162" spans="1:2">
      <c r="A162" s="157"/>
      <c r="B162" s="158"/>
    </row>
    <row r="163" spans="1:2">
      <c r="A163" s="157"/>
      <c r="B163" s="158"/>
    </row>
    <row r="164" spans="1:2">
      <c r="A164" s="157"/>
      <c r="B164" s="158"/>
    </row>
    <row r="165" spans="1:2">
      <c r="A165" s="157"/>
      <c r="B165" s="158"/>
    </row>
    <row r="166" spans="1:2">
      <c r="A166" s="157"/>
      <c r="B166" s="158"/>
    </row>
    <row r="167" spans="1:2">
      <c r="A167" s="157"/>
      <c r="B167" s="158"/>
    </row>
    <row r="168" spans="1:2">
      <c r="A168" s="157"/>
      <c r="B168" s="158"/>
    </row>
    <row r="169" spans="1:2">
      <c r="A169" s="157"/>
      <c r="B169" s="158"/>
    </row>
    <row r="170" spans="1:2">
      <c r="A170" s="157"/>
      <c r="B170" s="158"/>
    </row>
    <row r="171" spans="1:2">
      <c r="A171" s="157"/>
      <c r="B171" s="158"/>
    </row>
    <row r="172" spans="1:2">
      <c r="A172" s="157"/>
      <c r="B172" s="158"/>
    </row>
    <row r="173" spans="1:2">
      <c r="A173" s="157"/>
      <c r="B173" s="158"/>
    </row>
    <row r="174" spans="1:2">
      <c r="A174" s="157"/>
      <c r="B174" s="158"/>
    </row>
    <row r="175" spans="1:2">
      <c r="A175" s="157"/>
      <c r="B175" s="158"/>
    </row>
    <row r="176" spans="1:2">
      <c r="A176" s="157"/>
      <c r="B176" s="158"/>
    </row>
    <row r="177" spans="1:2">
      <c r="A177" s="157"/>
      <c r="B177" s="158"/>
    </row>
    <row r="178" spans="1:2">
      <c r="A178" s="157"/>
      <c r="B178" s="158"/>
    </row>
    <row r="179" spans="1:2">
      <c r="A179" s="157"/>
      <c r="B179" s="158"/>
    </row>
    <row r="180" spans="1:2">
      <c r="A180" s="157"/>
      <c r="B180" s="158"/>
    </row>
    <row r="181" spans="1:2">
      <c r="A181" s="157"/>
      <c r="B181" s="158"/>
    </row>
    <row r="182" spans="1:2">
      <c r="A182" s="157"/>
      <c r="B182" s="158"/>
    </row>
    <row r="183" spans="1:2">
      <c r="A183" s="157"/>
      <c r="B183" s="158"/>
    </row>
    <row r="184" spans="1:2">
      <c r="A184" s="157"/>
      <c r="B184" s="158"/>
    </row>
    <row r="185" spans="1:2">
      <c r="A185" s="157"/>
      <c r="B185" s="158"/>
    </row>
    <row r="186" spans="1:2">
      <c r="A186" s="157"/>
      <c r="B186" s="158"/>
    </row>
    <row r="187" spans="1:2">
      <c r="A187" s="157"/>
      <c r="B187" s="158"/>
    </row>
    <row r="188" spans="1:2">
      <c r="A188" s="157"/>
      <c r="B188" s="158"/>
    </row>
    <row r="189" spans="1:2">
      <c r="A189" s="157"/>
      <c r="B189" s="158"/>
    </row>
    <row r="190" spans="1:2">
      <c r="A190" s="157"/>
      <c r="B190" s="158"/>
    </row>
    <row r="191" spans="1:2">
      <c r="A191" s="157"/>
      <c r="B191" s="158"/>
    </row>
    <row r="192" spans="1:2">
      <c r="A192" s="157"/>
      <c r="B192" s="158"/>
    </row>
    <row r="193" spans="1:2">
      <c r="A193" s="157"/>
      <c r="B193" s="158"/>
    </row>
    <row r="194" spans="1:2">
      <c r="A194" s="157"/>
      <c r="B194" s="158"/>
    </row>
    <row r="195" spans="1:2">
      <c r="A195" s="157"/>
      <c r="B195" s="158"/>
    </row>
    <row r="196" spans="1:2">
      <c r="A196" s="157"/>
      <c r="B196" s="158"/>
    </row>
    <row r="197" spans="1:2">
      <c r="A197" s="157"/>
      <c r="B197" s="158"/>
    </row>
    <row r="198" spans="1:2">
      <c r="A198" s="157"/>
      <c r="B198" s="158"/>
    </row>
    <row r="199" spans="1:2">
      <c r="A199" s="157"/>
      <c r="B199" s="158"/>
    </row>
    <row r="200" spans="1:2">
      <c r="A200" s="157"/>
      <c r="B200" s="158"/>
    </row>
    <row r="201" spans="1:2">
      <c r="A201" s="157"/>
      <c r="B201" s="158"/>
    </row>
    <row r="202" spans="1:2">
      <c r="A202" s="157"/>
      <c r="B202" s="158"/>
    </row>
    <row r="203" spans="1:2">
      <c r="A203" s="157"/>
      <c r="B203" s="158"/>
    </row>
    <row r="204" spans="1:2">
      <c r="A204" s="157"/>
      <c r="B204" s="158"/>
    </row>
    <row r="205" spans="1:2">
      <c r="A205" s="157"/>
      <c r="B205" s="158"/>
    </row>
    <row r="206" spans="1:2">
      <c r="A206" s="157"/>
      <c r="B206" s="158"/>
    </row>
    <row r="207" spans="1:2">
      <c r="A207" s="157"/>
      <c r="B207" s="158"/>
    </row>
    <row r="208" spans="1:2">
      <c r="A208" s="157"/>
      <c r="B208" s="158"/>
    </row>
    <row r="209" spans="1:2">
      <c r="A209" s="157"/>
      <c r="B209" s="158"/>
    </row>
    <row r="210" spans="1:2">
      <c r="A210" s="157"/>
      <c r="B210" s="158"/>
    </row>
    <row r="211" spans="1:2">
      <c r="A211" s="157"/>
      <c r="B211" s="158"/>
    </row>
    <row r="212" spans="1:2">
      <c r="A212" s="157"/>
      <c r="B212" s="158"/>
    </row>
    <row r="213" spans="1:2">
      <c r="A213" s="157"/>
      <c r="B213" s="158"/>
    </row>
    <row r="214" spans="1:2">
      <c r="A214" s="157"/>
      <c r="B214" s="158"/>
    </row>
    <row r="215" spans="1:2">
      <c r="A215" s="157"/>
      <c r="B215" s="158"/>
    </row>
    <row r="216" spans="1:2">
      <c r="A216" s="157"/>
      <c r="B216" s="158"/>
    </row>
    <row r="217" spans="1:2">
      <c r="A217" s="157"/>
      <c r="B217" s="158"/>
    </row>
    <row r="218" spans="1:2">
      <c r="A218" s="157"/>
      <c r="B218" s="158"/>
    </row>
    <row r="219" spans="1:2">
      <c r="A219" s="157"/>
      <c r="B219" s="158"/>
    </row>
    <row r="220" spans="1:2">
      <c r="A220" s="157"/>
      <c r="B220" s="158"/>
    </row>
    <row r="221" spans="1:2">
      <c r="A221" s="157"/>
      <c r="B221" s="158"/>
    </row>
    <row r="222" spans="1:2">
      <c r="A222" s="157"/>
      <c r="B222" s="158"/>
    </row>
    <row r="223" spans="1:2">
      <c r="A223" s="157"/>
      <c r="B223" s="158"/>
    </row>
    <row r="224" spans="1:2">
      <c r="A224" s="157"/>
      <c r="B224" s="158"/>
    </row>
    <row r="225" spans="1:2">
      <c r="A225" s="157"/>
      <c r="B225" s="158"/>
    </row>
    <row r="226" spans="1:2">
      <c r="A226" s="157"/>
      <c r="B226" s="158"/>
    </row>
    <row r="227" spans="1:2">
      <c r="A227" s="157"/>
      <c r="B227" s="158"/>
    </row>
    <row r="228" spans="1:2">
      <c r="A228" s="157"/>
      <c r="B228" s="158"/>
    </row>
    <row r="229" spans="1:2">
      <c r="A229" s="157"/>
      <c r="B229" s="158"/>
    </row>
    <row r="230" spans="1:2">
      <c r="A230" s="157"/>
      <c r="B230" s="158"/>
    </row>
    <row r="231" spans="1:2">
      <c r="A231" s="157"/>
      <c r="B231" s="158"/>
    </row>
    <row r="232" spans="1:2">
      <c r="A232" s="157"/>
      <c r="B232" s="158"/>
    </row>
    <row r="233" spans="1:2">
      <c r="A233" s="157"/>
      <c r="B233" s="158"/>
    </row>
    <row r="234" spans="1:2">
      <c r="A234" s="157"/>
      <c r="B234" s="158"/>
    </row>
    <row r="235" spans="1:2">
      <c r="A235" s="157"/>
      <c r="B235" s="158"/>
    </row>
    <row r="236" spans="1:2">
      <c r="A236" s="157"/>
      <c r="B236" s="158"/>
    </row>
    <row r="237" spans="1:2">
      <c r="A237" s="157"/>
      <c r="B237" s="158"/>
    </row>
    <row r="238" spans="1:2">
      <c r="A238" s="157"/>
      <c r="B238" s="158"/>
    </row>
    <row r="239" spans="1:2">
      <c r="A239" s="157"/>
      <c r="B239" s="158"/>
    </row>
    <row r="240" spans="1:2">
      <c r="A240" s="157"/>
      <c r="B240" s="158"/>
    </row>
    <row r="241" spans="1:2">
      <c r="A241" s="157"/>
      <c r="B241" s="158"/>
    </row>
    <row r="242" spans="1:2">
      <c r="A242" s="157"/>
      <c r="B242" s="158"/>
    </row>
    <row r="243" spans="1:2">
      <c r="A243" s="157"/>
      <c r="B243" s="158"/>
    </row>
    <row r="244" spans="1:2">
      <c r="A244" s="157"/>
      <c r="B244" s="158"/>
    </row>
    <row r="245" spans="1:2">
      <c r="A245" s="157"/>
      <c r="B245" s="158"/>
    </row>
    <row r="246" spans="1:2">
      <c r="A246" s="157"/>
      <c r="B246" s="158"/>
    </row>
    <row r="247" spans="1:2">
      <c r="A247" s="157"/>
      <c r="B247" s="158"/>
    </row>
    <row r="248" spans="1:2">
      <c r="A248" s="157"/>
      <c r="B248" s="158"/>
    </row>
    <row r="249" spans="1:2">
      <c r="A249" s="157"/>
      <c r="B249" s="158"/>
    </row>
    <row r="250" spans="1:2">
      <c r="A250" s="157"/>
      <c r="B250" s="158"/>
    </row>
    <row r="251" spans="1:2">
      <c r="A251" s="157"/>
      <c r="B251" s="158"/>
    </row>
    <row r="252" spans="1:2">
      <c r="A252" s="157"/>
      <c r="B252" s="158"/>
    </row>
    <row r="253" spans="1:2">
      <c r="A253" s="157"/>
      <c r="B253" s="158"/>
    </row>
    <row r="254" spans="1:2">
      <c r="A254" s="157"/>
      <c r="B254" s="158"/>
    </row>
    <row r="255" spans="1:2">
      <c r="A255" s="157"/>
      <c r="B255" s="158"/>
    </row>
    <row r="256" spans="1:2">
      <c r="A256" s="157"/>
      <c r="B256" s="158"/>
    </row>
    <row r="257" spans="1:2">
      <c r="A257" s="157"/>
      <c r="B257" s="158"/>
    </row>
    <row r="258" spans="1:2">
      <c r="A258" s="157"/>
      <c r="B258" s="158"/>
    </row>
    <row r="259" spans="1:2">
      <c r="A259" s="157"/>
      <c r="B259" s="158"/>
    </row>
    <row r="260" spans="1:2">
      <c r="A260" s="157"/>
      <c r="B260" s="158"/>
    </row>
    <row r="261" spans="1:2">
      <c r="A261" s="157"/>
      <c r="B261" s="158"/>
    </row>
    <row r="262" spans="1:2">
      <c r="A262" s="157"/>
      <c r="B262" s="158"/>
    </row>
    <row r="263" spans="1:2">
      <c r="A263" s="157"/>
      <c r="B263" s="158"/>
    </row>
    <row r="264" spans="1:2">
      <c r="A264" s="157"/>
      <c r="B264" s="158"/>
    </row>
    <row r="265" spans="1:2">
      <c r="A265" s="157"/>
      <c r="B265" s="158"/>
    </row>
    <row r="266" spans="1:2">
      <c r="A266" s="157"/>
      <c r="B266" s="158"/>
    </row>
    <row r="267" spans="1:2">
      <c r="A267" s="157"/>
      <c r="B267" s="158"/>
    </row>
    <row r="268" spans="1:2">
      <c r="A268" s="157"/>
      <c r="B268" s="158"/>
    </row>
    <row r="269" spans="1:2">
      <c r="A269" s="157"/>
      <c r="B269" s="158"/>
    </row>
    <row r="270" spans="1:2">
      <c r="A270" s="157"/>
      <c r="B270" s="158"/>
    </row>
    <row r="271" spans="1:2">
      <c r="A271" s="157"/>
      <c r="B271" s="158"/>
    </row>
    <row r="272" spans="1:2">
      <c r="A272" s="157"/>
      <c r="B272" s="158"/>
    </row>
    <row r="273" spans="1:2">
      <c r="A273" s="157"/>
      <c r="B273" s="158"/>
    </row>
    <row r="274" spans="1:2">
      <c r="A274" s="157"/>
      <c r="B274" s="158"/>
    </row>
    <row r="275" spans="1:2">
      <c r="A275" s="157"/>
      <c r="B275" s="158"/>
    </row>
    <row r="276" spans="1:2">
      <c r="A276" s="157"/>
      <c r="B276" s="158"/>
    </row>
  </sheetData>
  <mergeCells count="835">
    <mergeCell ref="RB70:RR70"/>
    <mergeCell ref="RB2:RR2"/>
    <mergeCell ref="RO5:RQ5"/>
    <mergeCell ref="RO6:RQ7"/>
    <mergeCell ref="RO8:RO9"/>
    <mergeCell ref="RP8:RP9"/>
    <mergeCell ref="RQ8:RQ9"/>
    <mergeCell ref="RC5:RE5"/>
    <mergeCell ref="RC6:RE7"/>
    <mergeCell ref="RC8:RC9"/>
    <mergeCell ref="RD8:RD9"/>
    <mergeCell ref="RE8:RE9"/>
    <mergeCell ref="RR5:RT5"/>
    <mergeCell ref="RR6:RT7"/>
    <mergeCell ref="RR8:RR9"/>
    <mergeCell ref="RS8:RS9"/>
    <mergeCell ref="RT8:RT9"/>
    <mergeCell ref="RI5:RK5"/>
    <mergeCell ref="RI6:RK7"/>
    <mergeCell ref="RI8:RI9"/>
    <mergeCell ref="DS5:DU5"/>
    <mergeCell ref="DS6:DU7"/>
    <mergeCell ref="DS8:DS9"/>
    <mergeCell ref="DT8:DT9"/>
    <mergeCell ref="DU8:DU9"/>
    <mergeCell ref="RL5:RN5"/>
    <mergeCell ref="RL6:RN7"/>
    <mergeCell ref="RL8:RL9"/>
    <mergeCell ref="RM8:RM9"/>
    <mergeCell ref="RN8:RN9"/>
    <mergeCell ref="RJ8:RJ9"/>
    <mergeCell ref="RK8:RK9"/>
    <mergeCell ref="QT5:QV5"/>
    <mergeCell ref="QT6:QV7"/>
    <mergeCell ref="QT8:QT9"/>
    <mergeCell ref="QU8:QU9"/>
    <mergeCell ref="QV8:QV9"/>
    <mergeCell ref="QW5:QY5"/>
    <mergeCell ref="QW6:QY7"/>
    <mergeCell ref="QW8:QW9"/>
    <mergeCell ref="QX8:QX9"/>
    <mergeCell ref="QY8:QY9"/>
    <mergeCell ref="QZ5:RB5"/>
    <mergeCell ref="QZ6:RB7"/>
    <mergeCell ref="DM5:DO5"/>
    <mergeCell ref="DM6:DO7"/>
    <mergeCell ref="DM8:DM9"/>
    <mergeCell ref="DN8:DN9"/>
    <mergeCell ref="DO8:DO9"/>
    <mergeCell ref="DP5:DR5"/>
    <mergeCell ref="DP6:DR7"/>
    <mergeCell ref="DP8:DP9"/>
    <mergeCell ref="DQ8:DQ9"/>
    <mergeCell ref="DR8:DR9"/>
    <mergeCell ref="DG5:DI5"/>
    <mergeCell ref="DG6:DI7"/>
    <mergeCell ref="DG8:DG9"/>
    <mergeCell ref="DH8:DH9"/>
    <mergeCell ref="DI8:DI9"/>
    <mergeCell ref="DJ5:DL5"/>
    <mergeCell ref="DJ6:DL7"/>
    <mergeCell ref="DJ8:DJ9"/>
    <mergeCell ref="DK8:DK9"/>
    <mergeCell ref="DL8:DL9"/>
    <mergeCell ref="DA5:DC5"/>
    <mergeCell ref="DA6:DC7"/>
    <mergeCell ref="DA8:DA9"/>
    <mergeCell ref="DB8:DB9"/>
    <mergeCell ref="DC8:DC9"/>
    <mergeCell ref="DD5:DF5"/>
    <mergeCell ref="DD6:DF7"/>
    <mergeCell ref="DD8:DD9"/>
    <mergeCell ref="DE8:DE9"/>
    <mergeCell ref="DF8:DF9"/>
    <mergeCell ref="CC5:CE5"/>
    <mergeCell ref="CC6:CE7"/>
    <mergeCell ref="CF5:CH5"/>
    <mergeCell ref="CF6:CH7"/>
    <mergeCell ref="CI5:CK5"/>
    <mergeCell ref="CI6:CK7"/>
    <mergeCell ref="CL5:CN5"/>
    <mergeCell ref="CL6:CN7"/>
    <mergeCell ref="CO5:CQ5"/>
    <mergeCell ref="CO6:CQ7"/>
    <mergeCell ref="AE8:AE9"/>
    <mergeCell ref="AF8:AF9"/>
    <mergeCell ref="X8:X9"/>
    <mergeCell ref="Y8:Y9"/>
    <mergeCell ref="X6:Z7"/>
    <mergeCell ref="AA6:AC7"/>
    <mergeCell ref="AD6:AF7"/>
    <mergeCell ref="AM8:AM9"/>
    <mergeCell ref="X5:Z5"/>
    <mergeCell ref="AA5:AC5"/>
    <mergeCell ref="AD5:AF5"/>
    <mergeCell ref="AG8:AG9"/>
    <mergeCell ref="AH8:AH9"/>
    <mergeCell ref="AG6:AI7"/>
    <mergeCell ref="AC8:AC9"/>
    <mergeCell ref="AN8:AN9"/>
    <mergeCell ref="AO8:AO9"/>
    <mergeCell ref="L8:L9"/>
    <mergeCell ref="AJ5:AL5"/>
    <mergeCell ref="AJ6:AL7"/>
    <mergeCell ref="N8:N9"/>
    <mergeCell ref="O5:Q5"/>
    <mergeCell ref="O6:Q7"/>
    <mergeCell ref="O8:O9"/>
    <mergeCell ref="P8:P9"/>
    <mergeCell ref="Q8:Q9"/>
    <mergeCell ref="U8:U9"/>
    <mergeCell ref="V8:V9"/>
    <mergeCell ref="W8:W9"/>
    <mergeCell ref="R6:T7"/>
    <mergeCell ref="R8:R9"/>
    <mergeCell ref="S8:S9"/>
    <mergeCell ref="T8:T9"/>
    <mergeCell ref="AI8:AI9"/>
    <mergeCell ref="AJ8:AJ9"/>
    <mergeCell ref="AK8:AK9"/>
    <mergeCell ref="AL8:AL9"/>
    <mergeCell ref="L5:N5"/>
    <mergeCell ref="AD8:AD9"/>
    <mergeCell ref="AP5:AR5"/>
    <mergeCell ref="AS5:AU5"/>
    <mergeCell ref="AV5:AX5"/>
    <mergeCell ref="BB5:BD5"/>
    <mergeCell ref="BE5:BG5"/>
    <mergeCell ref="AY5:BA5"/>
    <mergeCell ref="AY8:AY9"/>
    <mergeCell ref="AZ8:AZ9"/>
    <mergeCell ref="BA8:BA9"/>
    <mergeCell ref="AP8:AP9"/>
    <mergeCell ref="AQ8:AQ9"/>
    <mergeCell ref="AR8:AR9"/>
    <mergeCell ref="AS8:AS9"/>
    <mergeCell ref="AT8:AT9"/>
    <mergeCell ref="AP6:AR7"/>
    <mergeCell ref="AS6:AU7"/>
    <mergeCell ref="AY6:BA7"/>
    <mergeCell ref="SA5:SC5"/>
    <mergeCell ref="SA6:SC7"/>
    <mergeCell ref="SA8:SA9"/>
    <mergeCell ref="SB8:SB9"/>
    <mergeCell ref="SC8:SC9"/>
    <mergeCell ref="F5:H5"/>
    <mergeCell ref="F6:H7"/>
    <mergeCell ref="F8:F9"/>
    <mergeCell ref="G8:G9"/>
    <mergeCell ref="H8:H9"/>
    <mergeCell ref="I5:K5"/>
    <mergeCell ref="I6:K7"/>
    <mergeCell ref="I8:I9"/>
    <mergeCell ref="J8:J9"/>
    <mergeCell ref="K8:K9"/>
    <mergeCell ref="Z8:Z9"/>
    <mergeCell ref="AA8:AA9"/>
    <mergeCell ref="AB8:AB9"/>
    <mergeCell ref="BQ5:BS5"/>
    <mergeCell ref="BQ6:BS7"/>
    <mergeCell ref="BQ8:BQ9"/>
    <mergeCell ref="BR8:BR9"/>
    <mergeCell ref="BS8:BS9"/>
    <mergeCell ref="AM5:AO5"/>
    <mergeCell ref="BK5:BM5"/>
    <mergeCell ref="BN5:BP5"/>
    <mergeCell ref="BK6:BM7"/>
    <mergeCell ref="BN6:BP7"/>
    <mergeCell ref="BK8:BK9"/>
    <mergeCell ref="BL8:BL9"/>
    <mergeCell ref="BM8:BM9"/>
    <mergeCell ref="BN8:BN9"/>
    <mergeCell ref="BO8:BO9"/>
    <mergeCell ref="BP8:BP9"/>
    <mergeCell ref="BT5:BV5"/>
    <mergeCell ref="BT6:BV7"/>
    <mergeCell ref="BT8:BT9"/>
    <mergeCell ref="BU8:BU9"/>
    <mergeCell ref="BV8:BV9"/>
    <mergeCell ref="BW8:BW9"/>
    <mergeCell ref="BX8:BX9"/>
    <mergeCell ref="BY8:BY9"/>
    <mergeCell ref="BW6:BY7"/>
    <mergeCell ref="BW5:BY5"/>
    <mergeCell ref="BZ5:CB5"/>
    <mergeCell ref="BZ6:CB7"/>
    <mergeCell ref="BZ8:BZ9"/>
    <mergeCell ref="CA8:CA9"/>
    <mergeCell ref="CB8:CB9"/>
    <mergeCell ref="RU5:RW5"/>
    <mergeCell ref="RU6:RW7"/>
    <mergeCell ref="RU8:RU9"/>
    <mergeCell ref="RV8:RV9"/>
    <mergeCell ref="RW8:RW9"/>
    <mergeCell ref="QS8:QS9"/>
    <mergeCell ref="QH5:QJ5"/>
    <mergeCell ref="QH6:QJ7"/>
    <mergeCell ref="QH8:QH9"/>
    <mergeCell ref="QI8:QI9"/>
    <mergeCell ref="QJ8:QJ9"/>
    <mergeCell ref="QK5:QM5"/>
    <mergeCell ref="QK6:QM7"/>
    <mergeCell ref="QK8:QK9"/>
    <mergeCell ref="QL8:QL9"/>
    <mergeCell ref="QM8:QM9"/>
    <mergeCell ref="QN5:QP5"/>
    <mergeCell ref="QN6:QP7"/>
    <mergeCell ref="QN8:QN9"/>
    <mergeCell ref="RX5:RZ5"/>
    <mergeCell ref="RX6:RZ7"/>
    <mergeCell ref="RX8:RX9"/>
    <mergeCell ref="RY8:RY9"/>
    <mergeCell ref="RZ8:RZ9"/>
    <mergeCell ref="QZ8:QZ9"/>
    <mergeCell ref="RA8:RA9"/>
    <mergeCell ref="RB8:RB9"/>
    <mergeCell ref="RF5:RH5"/>
    <mergeCell ref="RF6:RH7"/>
    <mergeCell ref="RF8:RF9"/>
    <mergeCell ref="RG8:RG9"/>
    <mergeCell ref="RH8:RH9"/>
    <mergeCell ref="QO8:QO9"/>
    <mergeCell ref="QP8:QP9"/>
    <mergeCell ref="QQ5:QS5"/>
    <mergeCell ref="QQ6:QS7"/>
    <mergeCell ref="QQ8:QQ9"/>
    <mergeCell ref="QR8:QR9"/>
    <mergeCell ref="QB5:QD5"/>
    <mergeCell ref="QB6:QD7"/>
    <mergeCell ref="QB8:QB9"/>
    <mergeCell ref="QC8:QC9"/>
    <mergeCell ref="QD8:QD9"/>
    <mergeCell ref="QE5:QG5"/>
    <mergeCell ref="QE6:QG7"/>
    <mergeCell ref="QE8:QE9"/>
    <mergeCell ref="QF8:QF9"/>
    <mergeCell ref="QG8:QG9"/>
    <mergeCell ref="PV5:PX5"/>
    <mergeCell ref="PV6:PX7"/>
    <mergeCell ref="PV8:PV9"/>
    <mergeCell ref="PW8:PW9"/>
    <mergeCell ref="PX8:PX9"/>
    <mergeCell ref="PY5:QA5"/>
    <mergeCell ref="PY6:QA7"/>
    <mergeCell ref="PY8:PY9"/>
    <mergeCell ref="PZ8:PZ9"/>
    <mergeCell ref="QA8:QA9"/>
    <mergeCell ref="PP5:PR5"/>
    <mergeCell ref="PP6:PR7"/>
    <mergeCell ref="PP8:PP9"/>
    <mergeCell ref="PQ8:PQ9"/>
    <mergeCell ref="PR8:PR9"/>
    <mergeCell ref="PS5:PU5"/>
    <mergeCell ref="PS6:PU7"/>
    <mergeCell ref="PS8:PS9"/>
    <mergeCell ref="PT8:PT9"/>
    <mergeCell ref="PU8:PU9"/>
    <mergeCell ref="PJ5:PL5"/>
    <mergeCell ref="PJ6:PL7"/>
    <mergeCell ref="PJ8:PJ9"/>
    <mergeCell ref="PK8:PK9"/>
    <mergeCell ref="PL8:PL9"/>
    <mergeCell ref="PM5:PO5"/>
    <mergeCell ref="PM6:PO7"/>
    <mergeCell ref="PM8:PM9"/>
    <mergeCell ref="PN8:PN9"/>
    <mergeCell ref="PO8:PO9"/>
    <mergeCell ref="PD5:PF5"/>
    <mergeCell ref="PD6:PF7"/>
    <mergeCell ref="PD8:PD9"/>
    <mergeCell ref="PE8:PE9"/>
    <mergeCell ref="PF8:PF9"/>
    <mergeCell ref="PG5:PI5"/>
    <mergeCell ref="PG6:PI7"/>
    <mergeCell ref="PG8:PG9"/>
    <mergeCell ref="PH8:PH9"/>
    <mergeCell ref="PI8:PI9"/>
    <mergeCell ref="OX5:OZ5"/>
    <mergeCell ref="OX6:OZ7"/>
    <mergeCell ref="OX8:OX9"/>
    <mergeCell ref="OY8:OY9"/>
    <mergeCell ref="OZ8:OZ9"/>
    <mergeCell ref="PA5:PC5"/>
    <mergeCell ref="PA6:PC7"/>
    <mergeCell ref="PA8:PA9"/>
    <mergeCell ref="PB8:PB9"/>
    <mergeCell ref="PC8:PC9"/>
    <mergeCell ref="OR5:OT5"/>
    <mergeCell ref="OR6:OT7"/>
    <mergeCell ref="OR8:OR9"/>
    <mergeCell ref="OS8:OS9"/>
    <mergeCell ref="OT8:OT9"/>
    <mergeCell ref="OU5:OW5"/>
    <mergeCell ref="OU6:OW7"/>
    <mergeCell ref="OU8:OU9"/>
    <mergeCell ref="OV8:OV9"/>
    <mergeCell ref="OW8:OW9"/>
    <mergeCell ref="OL5:ON5"/>
    <mergeCell ref="OL6:ON7"/>
    <mergeCell ref="OL8:OL9"/>
    <mergeCell ref="OM8:OM9"/>
    <mergeCell ref="ON8:ON9"/>
    <mergeCell ref="OO5:OQ5"/>
    <mergeCell ref="OO6:OQ7"/>
    <mergeCell ref="OO8:OO9"/>
    <mergeCell ref="OP8:OP9"/>
    <mergeCell ref="OQ8:OQ9"/>
    <mergeCell ref="OF5:OH5"/>
    <mergeCell ref="OF6:OH7"/>
    <mergeCell ref="OF8:OF9"/>
    <mergeCell ref="OG8:OG9"/>
    <mergeCell ref="OH8:OH9"/>
    <mergeCell ref="OI5:OK5"/>
    <mergeCell ref="OI6:OK7"/>
    <mergeCell ref="OI8:OI9"/>
    <mergeCell ref="OJ8:OJ9"/>
    <mergeCell ref="OK8:OK9"/>
    <mergeCell ref="NZ5:OB5"/>
    <mergeCell ref="NZ6:OB7"/>
    <mergeCell ref="NZ8:NZ9"/>
    <mergeCell ref="OA8:OA9"/>
    <mergeCell ref="OB8:OB9"/>
    <mergeCell ref="OC5:OE5"/>
    <mergeCell ref="OC6:OE7"/>
    <mergeCell ref="OC8:OC9"/>
    <mergeCell ref="OD8:OD9"/>
    <mergeCell ref="OE8:OE9"/>
    <mergeCell ref="NT5:NV5"/>
    <mergeCell ref="NT6:NV7"/>
    <mergeCell ref="NT8:NT9"/>
    <mergeCell ref="NU8:NU9"/>
    <mergeCell ref="NV8:NV9"/>
    <mergeCell ref="NW5:NY5"/>
    <mergeCell ref="NW6:NY7"/>
    <mergeCell ref="NW8:NW9"/>
    <mergeCell ref="NX8:NX9"/>
    <mergeCell ref="NY8:NY9"/>
    <mergeCell ref="NN5:NP5"/>
    <mergeCell ref="NN6:NP7"/>
    <mergeCell ref="NN8:NN9"/>
    <mergeCell ref="NO8:NO9"/>
    <mergeCell ref="NP8:NP9"/>
    <mergeCell ref="NQ5:NS5"/>
    <mergeCell ref="NQ6:NS7"/>
    <mergeCell ref="NQ8:NQ9"/>
    <mergeCell ref="NR8:NR9"/>
    <mergeCell ref="NS8:NS9"/>
    <mergeCell ref="NH5:NJ5"/>
    <mergeCell ref="NH6:NJ7"/>
    <mergeCell ref="NH8:NH9"/>
    <mergeCell ref="NI8:NI9"/>
    <mergeCell ref="NJ8:NJ9"/>
    <mergeCell ref="NK5:NM5"/>
    <mergeCell ref="NK6:NM7"/>
    <mergeCell ref="NK8:NK9"/>
    <mergeCell ref="NL8:NL9"/>
    <mergeCell ref="NM8:NM9"/>
    <mergeCell ref="NB5:ND5"/>
    <mergeCell ref="NB6:ND7"/>
    <mergeCell ref="NB8:NB9"/>
    <mergeCell ref="NC8:NC9"/>
    <mergeCell ref="ND8:ND9"/>
    <mergeCell ref="NE5:NG5"/>
    <mergeCell ref="NE6:NG7"/>
    <mergeCell ref="NE8:NE9"/>
    <mergeCell ref="NF8:NF9"/>
    <mergeCell ref="NG8:NG9"/>
    <mergeCell ref="MV5:MX5"/>
    <mergeCell ref="MV6:MX7"/>
    <mergeCell ref="MV8:MV9"/>
    <mergeCell ref="MW8:MW9"/>
    <mergeCell ref="MX8:MX9"/>
    <mergeCell ref="MY5:NA5"/>
    <mergeCell ref="MY6:NA7"/>
    <mergeCell ref="MY8:MY9"/>
    <mergeCell ref="MZ8:MZ9"/>
    <mergeCell ref="NA8:NA9"/>
    <mergeCell ref="MP5:MR5"/>
    <mergeCell ref="MP6:MR7"/>
    <mergeCell ref="MP8:MP9"/>
    <mergeCell ref="MQ8:MQ9"/>
    <mergeCell ref="MR8:MR9"/>
    <mergeCell ref="MS5:MU5"/>
    <mergeCell ref="MS6:MU7"/>
    <mergeCell ref="MS8:MS9"/>
    <mergeCell ref="MT8:MT9"/>
    <mergeCell ref="MU8:MU9"/>
    <mergeCell ref="MJ5:ML5"/>
    <mergeCell ref="MJ6:ML7"/>
    <mergeCell ref="MJ8:MJ9"/>
    <mergeCell ref="MK8:MK9"/>
    <mergeCell ref="ML8:ML9"/>
    <mergeCell ref="MM5:MO5"/>
    <mergeCell ref="MM6:MO7"/>
    <mergeCell ref="MM8:MM9"/>
    <mergeCell ref="MN8:MN9"/>
    <mergeCell ref="MO8:MO9"/>
    <mergeCell ref="MD5:MF5"/>
    <mergeCell ref="MD6:MF7"/>
    <mergeCell ref="MD8:MD9"/>
    <mergeCell ref="ME8:ME9"/>
    <mergeCell ref="MF8:MF9"/>
    <mergeCell ref="MG5:MI5"/>
    <mergeCell ref="MG6:MI7"/>
    <mergeCell ref="MG8:MG9"/>
    <mergeCell ref="MH8:MH9"/>
    <mergeCell ref="MI8:MI9"/>
    <mergeCell ref="LX5:LZ5"/>
    <mergeCell ref="LX6:LZ7"/>
    <mergeCell ref="LX8:LX9"/>
    <mergeCell ref="LY8:LY9"/>
    <mergeCell ref="LZ8:LZ9"/>
    <mergeCell ref="MA5:MC5"/>
    <mergeCell ref="MA6:MC7"/>
    <mergeCell ref="MA8:MA9"/>
    <mergeCell ref="MB8:MB9"/>
    <mergeCell ref="MC8:MC9"/>
    <mergeCell ref="LR5:LT5"/>
    <mergeCell ref="LR6:LT7"/>
    <mergeCell ref="LR8:LR9"/>
    <mergeCell ref="LS8:LS9"/>
    <mergeCell ref="LT8:LT9"/>
    <mergeCell ref="LU5:LW5"/>
    <mergeCell ref="LU6:LW7"/>
    <mergeCell ref="LU8:LU9"/>
    <mergeCell ref="LV8:LV9"/>
    <mergeCell ref="LW8:LW9"/>
    <mergeCell ref="CP8:CP9"/>
    <mergeCell ref="CQ8:CQ9"/>
    <mergeCell ref="CR8:CR9"/>
    <mergeCell ref="CU5:CW5"/>
    <mergeCell ref="CU6:CW7"/>
    <mergeCell ref="CX5:CZ5"/>
    <mergeCell ref="CX6:CZ7"/>
    <mergeCell ref="CX8:CX9"/>
    <mergeCell ref="CY8:CY9"/>
    <mergeCell ref="CZ8:CZ9"/>
    <mergeCell ref="CU8:CU9"/>
    <mergeCell ref="CV8:CV9"/>
    <mergeCell ref="CW8:CW9"/>
    <mergeCell ref="CS8:CS9"/>
    <mergeCell ref="CT8:CT9"/>
    <mergeCell ref="CR5:CT5"/>
    <mergeCell ref="CR6:CT7"/>
    <mergeCell ref="LL5:LN5"/>
    <mergeCell ref="LL6:LN7"/>
    <mergeCell ref="LL8:LL9"/>
    <mergeCell ref="LM8:LM9"/>
    <mergeCell ref="LN8:LN9"/>
    <mergeCell ref="LO5:LQ5"/>
    <mergeCell ref="LO6:LQ7"/>
    <mergeCell ref="LO8:LO9"/>
    <mergeCell ref="LP8:LP9"/>
    <mergeCell ref="LQ8:LQ9"/>
    <mergeCell ref="LF5:LH5"/>
    <mergeCell ref="LF6:LH7"/>
    <mergeCell ref="LF8:LF9"/>
    <mergeCell ref="LG8:LG9"/>
    <mergeCell ref="LH8:LH9"/>
    <mergeCell ref="LI5:LK5"/>
    <mergeCell ref="LI6:LK7"/>
    <mergeCell ref="LI8:LI9"/>
    <mergeCell ref="LJ8:LJ9"/>
    <mergeCell ref="LK8:LK9"/>
    <mergeCell ref="KZ5:LB5"/>
    <mergeCell ref="KZ6:LB7"/>
    <mergeCell ref="KZ8:KZ9"/>
    <mergeCell ref="LA8:LA9"/>
    <mergeCell ref="LB8:LB9"/>
    <mergeCell ref="LC5:LE5"/>
    <mergeCell ref="LC6:LE7"/>
    <mergeCell ref="LC8:LC9"/>
    <mergeCell ref="LD8:LD9"/>
    <mergeCell ref="LE8:LE9"/>
    <mergeCell ref="KW5:KY5"/>
    <mergeCell ref="KW6:KY7"/>
    <mergeCell ref="KW8:KW9"/>
    <mergeCell ref="KX8:KX9"/>
    <mergeCell ref="KY8:KY9"/>
    <mergeCell ref="KT5:KV5"/>
    <mergeCell ref="KT6:KV7"/>
    <mergeCell ref="KT8:KT9"/>
    <mergeCell ref="KU8:KU9"/>
    <mergeCell ref="KV8:KV9"/>
    <mergeCell ref="KQ5:KS5"/>
    <mergeCell ref="KQ6:KS7"/>
    <mergeCell ref="KQ8:KQ9"/>
    <mergeCell ref="KR8:KR9"/>
    <mergeCell ref="KS8:KS9"/>
    <mergeCell ref="KN5:KP5"/>
    <mergeCell ref="KN6:KP7"/>
    <mergeCell ref="KN8:KN9"/>
    <mergeCell ref="KO8:KO9"/>
    <mergeCell ref="KP8:KP9"/>
    <mergeCell ref="KK5:KM5"/>
    <mergeCell ref="KK6:KM7"/>
    <mergeCell ref="KK8:KK9"/>
    <mergeCell ref="KL8:KL9"/>
    <mergeCell ref="KM8:KM9"/>
    <mergeCell ref="KH5:KJ5"/>
    <mergeCell ref="KH6:KJ7"/>
    <mergeCell ref="KH8:KH9"/>
    <mergeCell ref="KI8:KI9"/>
    <mergeCell ref="KJ8:KJ9"/>
    <mergeCell ref="KE5:KG5"/>
    <mergeCell ref="KE6:KG7"/>
    <mergeCell ref="KE8:KE9"/>
    <mergeCell ref="KF8:KF9"/>
    <mergeCell ref="KG8:KG9"/>
    <mergeCell ref="KB5:KD5"/>
    <mergeCell ref="KB6:KD7"/>
    <mergeCell ref="KB8:KB9"/>
    <mergeCell ref="KC8:KC9"/>
    <mergeCell ref="KD8:KD9"/>
    <mergeCell ref="JY5:KA5"/>
    <mergeCell ref="JY6:KA7"/>
    <mergeCell ref="JY8:JY9"/>
    <mergeCell ref="JZ8:JZ9"/>
    <mergeCell ref="KA8:KA9"/>
    <mergeCell ref="JV5:JX5"/>
    <mergeCell ref="JV6:JX7"/>
    <mergeCell ref="JV8:JV9"/>
    <mergeCell ref="JW8:JW9"/>
    <mergeCell ref="JX8:JX9"/>
    <mergeCell ref="JS5:JU5"/>
    <mergeCell ref="JS6:JU7"/>
    <mergeCell ref="JS8:JS9"/>
    <mergeCell ref="JT8:JT9"/>
    <mergeCell ref="JU8:JU9"/>
    <mergeCell ref="JP5:JR5"/>
    <mergeCell ref="JP6:JR7"/>
    <mergeCell ref="JP8:JP9"/>
    <mergeCell ref="JQ8:JQ9"/>
    <mergeCell ref="JR8:JR9"/>
    <mergeCell ref="JM5:JO5"/>
    <mergeCell ref="JM6:JO7"/>
    <mergeCell ref="JM8:JM9"/>
    <mergeCell ref="JN8:JN9"/>
    <mergeCell ref="JO8:JO9"/>
    <mergeCell ref="JJ5:JL5"/>
    <mergeCell ref="JJ6:JL7"/>
    <mergeCell ref="JJ8:JJ9"/>
    <mergeCell ref="JK8:JK9"/>
    <mergeCell ref="JL8:JL9"/>
    <mergeCell ref="JG5:JI5"/>
    <mergeCell ref="JG6:JI7"/>
    <mergeCell ref="JG8:JG9"/>
    <mergeCell ref="JH8:JH9"/>
    <mergeCell ref="JI8:JI9"/>
    <mergeCell ref="JD5:JF5"/>
    <mergeCell ref="JD6:JF7"/>
    <mergeCell ref="JD8:JD9"/>
    <mergeCell ref="JE8:JE9"/>
    <mergeCell ref="JF8:JF9"/>
    <mergeCell ref="JA5:JC5"/>
    <mergeCell ref="JA6:JC7"/>
    <mergeCell ref="JA8:JA9"/>
    <mergeCell ref="JB8:JB9"/>
    <mergeCell ref="JC8:JC9"/>
    <mergeCell ref="IX5:IZ5"/>
    <mergeCell ref="IX6:IZ7"/>
    <mergeCell ref="IX8:IX9"/>
    <mergeCell ref="IY8:IY9"/>
    <mergeCell ref="IZ8:IZ9"/>
    <mergeCell ref="IU5:IW5"/>
    <mergeCell ref="IU6:IW7"/>
    <mergeCell ref="IU8:IU9"/>
    <mergeCell ref="IV8:IV9"/>
    <mergeCell ref="IW8:IW9"/>
    <mergeCell ref="IR5:IT5"/>
    <mergeCell ref="IR6:IT7"/>
    <mergeCell ref="IR8:IR9"/>
    <mergeCell ref="IS8:IS9"/>
    <mergeCell ref="IT8:IT9"/>
    <mergeCell ref="IO5:IQ5"/>
    <mergeCell ref="IO6:IQ7"/>
    <mergeCell ref="IO8:IO9"/>
    <mergeCell ref="IP8:IP9"/>
    <mergeCell ref="IQ8:IQ9"/>
    <mergeCell ref="IL5:IN5"/>
    <mergeCell ref="IL6:IN7"/>
    <mergeCell ref="IL8:IL9"/>
    <mergeCell ref="IM8:IM9"/>
    <mergeCell ref="IN8:IN9"/>
    <mergeCell ref="II5:IK5"/>
    <mergeCell ref="II6:IK7"/>
    <mergeCell ref="II8:II9"/>
    <mergeCell ref="IJ8:IJ9"/>
    <mergeCell ref="IK8:IK9"/>
    <mergeCell ref="IF5:IH5"/>
    <mergeCell ref="IF6:IH7"/>
    <mergeCell ref="IF8:IF9"/>
    <mergeCell ref="IG8:IG9"/>
    <mergeCell ref="IH8:IH9"/>
    <mergeCell ref="IC5:IE5"/>
    <mergeCell ref="IC6:IE7"/>
    <mergeCell ref="IC8:IC9"/>
    <mergeCell ref="ID8:ID9"/>
    <mergeCell ref="IE8:IE9"/>
    <mergeCell ref="HZ5:IB5"/>
    <mergeCell ref="HZ6:IB7"/>
    <mergeCell ref="HZ8:HZ9"/>
    <mergeCell ref="IA8:IA9"/>
    <mergeCell ref="IB8:IB9"/>
    <mergeCell ref="HW5:HY5"/>
    <mergeCell ref="HW6:HY7"/>
    <mergeCell ref="HW8:HW9"/>
    <mergeCell ref="HX8:HX9"/>
    <mergeCell ref="HY8:HY9"/>
    <mergeCell ref="HT5:HV5"/>
    <mergeCell ref="HT6:HV7"/>
    <mergeCell ref="HT8:HT9"/>
    <mergeCell ref="HU8:HU9"/>
    <mergeCell ref="HV8:HV9"/>
    <mergeCell ref="HQ5:HS5"/>
    <mergeCell ref="HQ6:HS7"/>
    <mergeCell ref="HQ8:HQ9"/>
    <mergeCell ref="HR8:HR9"/>
    <mergeCell ref="HS8:HS9"/>
    <mergeCell ref="HN5:HP5"/>
    <mergeCell ref="HN6:HP7"/>
    <mergeCell ref="HN8:HN9"/>
    <mergeCell ref="HO8:HO9"/>
    <mergeCell ref="HP8:HP9"/>
    <mergeCell ref="HK5:HM5"/>
    <mergeCell ref="HK6:HM7"/>
    <mergeCell ref="HK8:HK9"/>
    <mergeCell ref="HL8:HL9"/>
    <mergeCell ref="HM8:HM9"/>
    <mergeCell ref="HH5:HJ5"/>
    <mergeCell ref="HH6:HJ7"/>
    <mergeCell ref="HH8:HH9"/>
    <mergeCell ref="HI8:HI9"/>
    <mergeCell ref="HJ8:HJ9"/>
    <mergeCell ref="HE5:HG5"/>
    <mergeCell ref="HE6:HG7"/>
    <mergeCell ref="HE8:HE9"/>
    <mergeCell ref="HF8:HF9"/>
    <mergeCell ref="HG8:HG9"/>
    <mergeCell ref="HB5:HD5"/>
    <mergeCell ref="HB6:HD7"/>
    <mergeCell ref="HB8:HB9"/>
    <mergeCell ref="HC8:HC9"/>
    <mergeCell ref="HD8:HD9"/>
    <mergeCell ref="GY5:HA5"/>
    <mergeCell ref="GY6:HA7"/>
    <mergeCell ref="GY8:GY9"/>
    <mergeCell ref="GZ8:GZ9"/>
    <mergeCell ref="HA8:HA9"/>
    <mergeCell ref="GV5:GX5"/>
    <mergeCell ref="GV6:GX7"/>
    <mergeCell ref="GV8:GV9"/>
    <mergeCell ref="GW8:GW9"/>
    <mergeCell ref="GX8:GX9"/>
    <mergeCell ref="GS5:GU5"/>
    <mergeCell ref="GS6:GU7"/>
    <mergeCell ref="GS8:GS9"/>
    <mergeCell ref="GT8:GT9"/>
    <mergeCell ref="GU8:GU9"/>
    <mergeCell ref="GP5:GR5"/>
    <mergeCell ref="GP6:GR7"/>
    <mergeCell ref="GP8:GP9"/>
    <mergeCell ref="GQ8:GQ9"/>
    <mergeCell ref="GR8:GR9"/>
    <mergeCell ref="GM5:GO5"/>
    <mergeCell ref="GM6:GO7"/>
    <mergeCell ref="GM8:GM9"/>
    <mergeCell ref="GN8:GN9"/>
    <mergeCell ref="GO8:GO9"/>
    <mergeCell ref="GJ5:GL5"/>
    <mergeCell ref="GJ6:GL7"/>
    <mergeCell ref="GJ8:GJ9"/>
    <mergeCell ref="GK8:GK9"/>
    <mergeCell ref="GL8:GL9"/>
    <mergeCell ref="GG5:GI5"/>
    <mergeCell ref="GG6:GI7"/>
    <mergeCell ref="GG8:GG9"/>
    <mergeCell ref="GH8:GH9"/>
    <mergeCell ref="GI8:GI9"/>
    <mergeCell ref="GD5:GF5"/>
    <mergeCell ref="GD6:GF7"/>
    <mergeCell ref="GD8:GD9"/>
    <mergeCell ref="GE8:GE9"/>
    <mergeCell ref="GF8:GF9"/>
    <mergeCell ref="GA5:GC5"/>
    <mergeCell ref="GA6:GC7"/>
    <mergeCell ref="GA8:GA9"/>
    <mergeCell ref="GB8:GB9"/>
    <mergeCell ref="GC8:GC9"/>
    <mergeCell ref="FX5:FZ5"/>
    <mergeCell ref="FX6:FZ7"/>
    <mergeCell ref="FX8:FX9"/>
    <mergeCell ref="FY8:FY9"/>
    <mergeCell ref="FZ8:FZ9"/>
    <mergeCell ref="FU5:FW5"/>
    <mergeCell ref="FU6:FW7"/>
    <mergeCell ref="FU8:FU9"/>
    <mergeCell ref="FV8:FV9"/>
    <mergeCell ref="FW8:FW9"/>
    <mergeCell ref="FR5:FT5"/>
    <mergeCell ref="FR6:FT7"/>
    <mergeCell ref="FR8:FR9"/>
    <mergeCell ref="FS8:FS9"/>
    <mergeCell ref="FT8:FT9"/>
    <mergeCell ref="FO5:FQ5"/>
    <mergeCell ref="FO6:FQ7"/>
    <mergeCell ref="FO8:FO9"/>
    <mergeCell ref="FP8:FP9"/>
    <mergeCell ref="FQ8:FQ9"/>
    <mergeCell ref="FL5:FN5"/>
    <mergeCell ref="FL6:FN7"/>
    <mergeCell ref="FL8:FL9"/>
    <mergeCell ref="FM8:FM9"/>
    <mergeCell ref="FN8:FN9"/>
    <mergeCell ref="FI5:FK5"/>
    <mergeCell ref="FI6:FK7"/>
    <mergeCell ref="FI8:FI9"/>
    <mergeCell ref="FJ8:FJ9"/>
    <mergeCell ref="FK8:FK9"/>
    <mergeCell ref="FF5:FH5"/>
    <mergeCell ref="FF6:FH7"/>
    <mergeCell ref="FF8:FF9"/>
    <mergeCell ref="FG8:FG9"/>
    <mergeCell ref="FH8:FH9"/>
    <mergeCell ref="FC5:FE5"/>
    <mergeCell ref="FC6:FE7"/>
    <mergeCell ref="FC8:FC9"/>
    <mergeCell ref="FD8:FD9"/>
    <mergeCell ref="FE8:FE9"/>
    <mergeCell ref="EZ5:FB5"/>
    <mergeCell ref="EZ6:FB7"/>
    <mergeCell ref="EZ8:EZ9"/>
    <mergeCell ref="FA8:FA9"/>
    <mergeCell ref="FB8:FB9"/>
    <mergeCell ref="EW5:EY5"/>
    <mergeCell ref="EW6:EY7"/>
    <mergeCell ref="EW8:EW9"/>
    <mergeCell ref="EX8:EX9"/>
    <mergeCell ref="EY8:EY9"/>
    <mergeCell ref="ET5:EV5"/>
    <mergeCell ref="ET6:EV7"/>
    <mergeCell ref="ET8:ET9"/>
    <mergeCell ref="EU8:EU9"/>
    <mergeCell ref="EV8:EV9"/>
    <mergeCell ref="EQ5:ES5"/>
    <mergeCell ref="EQ6:ES7"/>
    <mergeCell ref="EQ8:EQ9"/>
    <mergeCell ref="ER8:ER9"/>
    <mergeCell ref="ES8:ES9"/>
    <mergeCell ref="EN5:EP5"/>
    <mergeCell ref="EN6:EP7"/>
    <mergeCell ref="EN8:EN9"/>
    <mergeCell ref="EO8:EO9"/>
    <mergeCell ref="EP8:EP9"/>
    <mergeCell ref="EK5:EM5"/>
    <mergeCell ref="EK6:EM7"/>
    <mergeCell ref="EK8:EK9"/>
    <mergeCell ref="EL8:EL9"/>
    <mergeCell ref="EM8:EM9"/>
    <mergeCell ref="EH5:EJ5"/>
    <mergeCell ref="EH6:EJ7"/>
    <mergeCell ref="EH8:EH9"/>
    <mergeCell ref="EI8:EI9"/>
    <mergeCell ref="EJ8:EJ9"/>
    <mergeCell ref="EE5:EG5"/>
    <mergeCell ref="EE6:EG7"/>
    <mergeCell ref="EE8:EE9"/>
    <mergeCell ref="EF8:EF9"/>
    <mergeCell ref="EG8:EG9"/>
    <mergeCell ref="EB5:ED5"/>
    <mergeCell ref="EB6:ED7"/>
    <mergeCell ref="EB8:EB9"/>
    <mergeCell ref="EC8:EC9"/>
    <mergeCell ref="ED8:ED9"/>
    <mergeCell ref="DY5:EA5"/>
    <mergeCell ref="DY6:EA7"/>
    <mergeCell ref="DY8:DY9"/>
    <mergeCell ref="DZ8:DZ9"/>
    <mergeCell ref="EA8:EA9"/>
    <mergeCell ref="DV5:DX5"/>
    <mergeCell ref="DV6:DX7"/>
    <mergeCell ref="DV8:DV9"/>
    <mergeCell ref="DW8:DW9"/>
    <mergeCell ref="DX8:DX9"/>
    <mergeCell ref="CC8:CC9"/>
    <mergeCell ref="CD8:CD9"/>
    <mergeCell ref="CE8:CE9"/>
    <mergeCell ref="CF8:CF9"/>
    <mergeCell ref="CG8:CG9"/>
    <mergeCell ref="CH8:CH9"/>
    <mergeCell ref="CI8:CI9"/>
    <mergeCell ref="CM8:CM9"/>
    <mergeCell ref="CN8:CN9"/>
    <mergeCell ref="CJ8:CJ9"/>
    <mergeCell ref="CK8:CK9"/>
    <mergeCell ref="CL8:CL9"/>
    <mergeCell ref="CO8:CO9"/>
    <mergeCell ref="U5:W5"/>
    <mergeCell ref="U6:W7"/>
    <mergeCell ref="R5:T5"/>
    <mergeCell ref="BJ8:BJ9"/>
    <mergeCell ref="BE8:BE9"/>
    <mergeCell ref="BF8:BF9"/>
    <mergeCell ref="BG8:BG9"/>
    <mergeCell ref="BB8:BB9"/>
    <mergeCell ref="AV8:AV9"/>
    <mergeCell ref="AW8:AW9"/>
    <mergeCell ref="AX8:AX9"/>
    <mergeCell ref="AU8:AU9"/>
    <mergeCell ref="AV6:AX7"/>
    <mergeCell ref="BH5:BJ5"/>
    <mergeCell ref="BH6:BJ7"/>
    <mergeCell ref="BH8:BH9"/>
    <mergeCell ref="BI8:BI9"/>
    <mergeCell ref="AM6:AO7"/>
    <mergeCell ref="AG5:AI5"/>
    <mergeCell ref="BB6:BD7"/>
    <mergeCell ref="BC8:BC9"/>
    <mergeCell ref="BD8:BD9"/>
    <mergeCell ref="BE6:BG7"/>
    <mergeCell ref="A66:B66"/>
    <mergeCell ref="A65:B65"/>
    <mergeCell ref="A43:B43"/>
    <mergeCell ref="A5:A9"/>
    <mergeCell ref="B5:B9"/>
    <mergeCell ref="C5:E5"/>
    <mergeCell ref="D8:D9"/>
    <mergeCell ref="C6:E7"/>
    <mergeCell ref="A10:B10"/>
    <mergeCell ref="A42:B42"/>
    <mergeCell ref="C8:C9"/>
    <mergeCell ref="E8:E9"/>
    <mergeCell ref="L6:N7"/>
    <mergeCell ref="M8:M9"/>
    <mergeCell ref="C2:N3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0" orientation="landscape" r:id="rId1"/>
  <headerFooter alignWithMargins="0">
    <oddHeader>&amp;R4. számú táblázat &amp;P. oldal a …/2012. (…..) rendelethez</oddHeader>
  </headerFooter>
  <rowBreaks count="1" manualBreakCount="1">
    <brk id="67" max="16383" man="1"/>
  </rowBreaks>
  <colBreaks count="41" manualBreakCount="41">
    <brk id="14" max="1048575" man="1"/>
    <brk id="26" max="66" man="1"/>
    <brk id="38" max="66" man="1"/>
    <brk id="50" max="66" man="1"/>
    <brk id="62" max="66" man="1"/>
    <brk id="74" max="66" man="1"/>
    <brk id="86" max="66" man="1"/>
    <brk id="98" max="66" man="1"/>
    <brk id="110" max="66" man="1"/>
    <brk id="122" max="66" man="1"/>
    <brk id="134" max="66" man="1"/>
    <brk id="146" max="66" man="1"/>
    <brk id="158" max="66" man="1"/>
    <brk id="170" max="66" man="1"/>
    <brk id="182" max="66" man="1"/>
    <brk id="194" max="66" man="1"/>
    <brk id="206" max="66" man="1"/>
    <brk id="218" max="66" man="1"/>
    <brk id="230" max="66" man="1"/>
    <brk id="242" max="66" man="1"/>
    <brk id="254" max="66" man="1"/>
    <brk id="266" max="66" man="1"/>
    <brk id="278" max="66" man="1"/>
    <brk id="290" max="66" man="1"/>
    <brk id="302" max="66" man="1"/>
    <brk id="314" max="66" man="1"/>
    <brk id="326" max="66" man="1"/>
    <brk id="338" max="66" man="1"/>
    <brk id="350" max="66" man="1"/>
    <brk id="362" max="66" man="1"/>
    <brk id="374" max="66" man="1"/>
    <brk id="386" max="66" man="1"/>
    <brk id="398" max="66" man="1"/>
    <brk id="410" max="66" man="1"/>
    <brk id="422" max="66" man="1"/>
    <brk id="434" max="66" man="1"/>
    <brk id="446" max="66" man="1"/>
    <brk id="458" max="66" man="1"/>
    <brk id="470" max="66" man="1"/>
    <brk id="482" max="66" man="1"/>
    <brk id="497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sokoldalas minta</vt:lpstr>
      <vt:lpstr>'sokoldalas minta'!Nyomtatási_cím</vt:lpstr>
      <vt:lpstr>'sokoldalas minta'!Nyomtatási_terület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2012-02-13T11:16:35Z</dcterms:modified>
</cp:coreProperties>
</file>