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465" windowWidth="15120" windowHeight="7650"/>
  </bookViews>
  <sheets>
    <sheet name="2012" sheetId="7" r:id="rId1"/>
  </sheets>
  <definedNames>
    <definedName name="_xlnm.Print_Titles" localSheetId="0">'2012'!$A:$B,'2012'!$1:$1</definedName>
    <definedName name="_xlnm.Print_Area" localSheetId="0">'2012'!$A$1:$SF$67</definedName>
  </definedNames>
  <calcPr calcId="145621"/>
</workbook>
</file>

<file path=xl/calcChain.xml><?xml version="1.0" encoding="utf-8"?>
<calcChain xmlns="http://schemas.openxmlformats.org/spreadsheetml/2006/main">
  <c r="IP19" i="7" l="1"/>
  <c r="IP18" i="7" l="1"/>
  <c r="AH49" i="7"/>
  <c r="AH13" i="7"/>
  <c r="MW37" i="7" l="1"/>
  <c r="NO37" i="7"/>
  <c r="GE13" i="7" l="1"/>
  <c r="NI37" i="7" l="1"/>
  <c r="RU25" i="7" l="1"/>
  <c r="SA24" i="7"/>
  <c r="SA25" i="7"/>
  <c r="SD25" i="7" s="1"/>
  <c r="QE61" i="7" l="1"/>
  <c r="QB62" i="7"/>
  <c r="PY13" i="7"/>
  <c r="PS13" i="7"/>
  <c r="PJ63" i="7"/>
  <c r="PG62" i="7"/>
  <c r="PG61" i="7"/>
  <c r="OL47" i="7"/>
  <c r="OC37" i="7"/>
  <c r="NH37" i="7"/>
  <c r="MV37" i="7"/>
  <c r="MM31" i="7"/>
  <c r="KH35" i="7"/>
  <c r="JS32" i="7"/>
  <c r="JM32" i="7"/>
  <c r="IX31" i="7"/>
  <c r="IO19" i="7"/>
  <c r="IO18" i="7"/>
  <c r="IF21" i="7"/>
  <c r="IC27" i="7"/>
  <c r="HZ27" i="7"/>
  <c r="GS13" i="7"/>
  <c r="GP13" i="7"/>
  <c r="GM13" i="7"/>
  <c r="GG13" i="7"/>
  <c r="GD27" i="7"/>
  <c r="GD13" i="7"/>
  <c r="FU13" i="7"/>
  <c r="FU12" i="7"/>
  <c r="FO29" i="7"/>
  <c r="FL29" i="7"/>
  <c r="FF29" i="7"/>
  <c r="ET13" i="7"/>
  <c r="EQ13" i="7"/>
  <c r="EE13" i="7"/>
  <c r="DY13" i="7"/>
  <c r="DM13" i="7"/>
  <c r="BZ13" i="7"/>
  <c r="BT67" i="7"/>
  <c r="BT49" i="7"/>
  <c r="BT32" i="7"/>
  <c r="BT14" i="7"/>
  <c r="BT13" i="7"/>
  <c r="BT12" i="7"/>
  <c r="BT11" i="7"/>
  <c r="BK13" i="7"/>
  <c r="BH13" i="7"/>
  <c r="BB13" i="7"/>
  <c r="AV13" i="7"/>
  <c r="AP49" i="7"/>
  <c r="AP13" i="7"/>
  <c r="AP11" i="7"/>
  <c r="AM13" i="7"/>
  <c r="AJ49" i="7"/>
  <c r="AJ13" i="7"/>
  <c r="AJ11" i="7"/>
  <c r="AG16" i="7"/>
  <c r="AG13" i="7"/>
  <c r="AD16" i="7"/>
  <c r="AD13" i="7"/>
  <c r="AD11" i="7"/>
  <c r="AA16" i="7"/>
  <c r="AA13" i="7"/>
  <c r="X49" i="7"/>
  <c r="Y24" i="7"/>
  <c r="X16" i="7"/>
  <c r="X13" i="7"/>
  <c r="R49" i="7"/>
  <c r="R16" i="7"/>
  <c r="R13" i="7"/>
  <c r="R12" i="7"/>
  <c r="R11" i="7"/>
  <c r="O49" i="7"/>
  <c r="O16" i="7"/>
  <c r="O13" i="7"/>
  <c r="O11" i="7"/>
  <c r="L49" i="7"/>
  <c r="L16" i="7"/>
  <c r="L13" i="7"/>
  <c r="L12" i="7"/>
  <c r="L11" i="7"/>
  <c r="F67" i="7"/>
  <c r="F65" i="7"/>
  <c r="F60" i="7"/>
  <c r="F58" i="7"/>
  <c r="F54" i="7"/>
  <c r="F53" i="7"/>
  <c r="F51" i="7"/>
  <c r="F49" i="7"/>
  <c r="F45" i="7"/>
  <c r="F14" i="7"/>
  <c r="F13" i="7"/>
  <c r="F12" i="7"/>
  <c r="F11" i="7"/>
  <c r="C67" i="7"/>
  <c r="C54" i="7"/>
  <c r="C53" i="7"/>
  <c r="C49" i="7"/>
  <c r="C45" i="7"/>
  <c r="C16" i="7"/>
  <c r="C14" i="7"/>
  <c r="C13" i="7"/>
  <c r="C12" i="7"/>
  <c r="C11" i="7"/>
  <c r="CV61" i="7" l="1"/>
  <c r="FS29" i="7"/>
  <c r="FJ29" i="7"/>
  <c r="CY29" i="7"/>
  <c r="CP29" i="7" l="1"/>
  <c r="FO38" i="7" l="1"/>
  <c r="DF14" i="7" l="1"/>
  <c r="DF16" i="7"/>
  <c r="DF18" i="7"/>
  <c r="DF19" i="7"/>
  <c r="DF20" i="7"/>
  <c r="DF21" i="7"/>
  <c r="DF22" i="7"/>
  <c r="DF23" i="7"/>
  <c r="DF24" i="7"/>
  <c r="DF27" i="7"/>
  <c r="DF28" i="7"/>
  <c r="DF30" i="7"/>
  <c r="DF33" i="7"/>
  <c r="DF35" i="7"/>
  <c r="DF36" i="7"/>
  <c r="DF37" i="7"/>
  <c r="DF39" i="7"/>
  <c r="DF40" i="7"/>
  <c r="DF41" i="7"/>
  <c r="DF43" i="7"/>
  <c r="DF44" i="7"/>
  <c r="DF45" i="7"/>
  <c r="DF46" i="7"/>
  <c r="DF47" i="7"/>
  <c r="DF48" i="7"/>
  <c r="DF52" i="7"/>
  <c r="DF54" i="7"/>
  <c r="DF55" i="7"/>
  <c r="DF56" i="7"/>
  <c r="DF57" i="7"/>
  <c r="DF59" i="7"/>
  <c r="DF63" i="7"/>
  <c r="DF64" i="7"/>
  <c r="DF66" i="7"/>
  <c r="DF67" i="7"/>
  <c r="DE12" i="7"/>
  <c r="DE13" i="7"/>
  <c r="DE14" i="7"/>
  <c r="DE16" i="7"/>
  <c r="DE18" i="7"/>
  <c r="DE19" i="7"/>
  <c r="DE20" i="7"/>
  <c r="DE21" i="7"/>
  <c r="DE22" i="7"/>
  <c r="DE23" i="7"/>
  <c r="DE24" i="7"/>
  <c r="DE25" i="7"/>
  <c r="DE27" i="7"/>
  <c r="DE28" i="7"/>
  <c r="DE29" i="7"/>
  <c r="DE30" i="7"/>
  <c r="DE31" i="7"/>
  <c r="DE32" i="7"/>
  <c r="DE33" i="7"/>
  <c r="DE35" i="7"/>
  <c r="DE36" i="7"/>
  <c r="DE37" i="7"/>
  <c r="DE39" i="7"/>
  <c r="DE40" i="7"/>
  <c r="DE41" i="7"/>
  <c r="DE43" i="7"/>
  <c r="DE44" i="7"/>
  <c r="DE45" i="7"/>
  <c r="DE46" i="7"/>
  <c r="DE47" i="7"/>
  <c r="DE48" i="7"/>
  <c r="DE49" i="7"/>
  <c r="DE50" i="7"/>
  <c r="DE52" i="7"/>
  <c r="DE53" i="7"/>
  <c r="DE54" i="7"/>
  <c r="DE55" i="7"/>
  <c r="DE56" i="7"/>
  <c r="DE57" i="7"/>
  <c r="DE59" i="7"/>
  <c r="DE61" i="7"/>
  <c r="DE62" i="7"/>
  <c r="DE63" i="7"/>
  <c r="DE64" i="7"/>
  <c r="DE66" i="7"/>
  <c r="DE67" i="7"/>
  <c r="DE11" i="7"/>
  <c r="DD12" i="7"/>
  <c r="DD13" i="7"/>
  <c r="DD14" i="7"/>
  <c r="DD16" i="7"/>
  <c r="DD18" i="7"/>
  <c r="DD19" i="7"/>
  <c r="DD20" i="7"/>
  <c r="DD21" i="7"/>
  <c r="DD22" i="7"/>
  <c r="DD23" i="7"/>
  <c r="DD24" i="7"/>
  <c r="DD25" i="7"/>
  <c r="DD27" i="7"/>
  <c r="DD28" i="7"/>
  <c r="DD29" i="7"/>
  <c r="DD30" i="7"/>
  <c r="DD31" i="7"/>
  <c r="DD32" i="7"/>
  <c r="DD33" i="7"/>
  <c r="DD35" i="7"/>
  <c r="DD36" i="7"/>
  <c r="DD37" i="7"/>
  <c r="DD39" i="7"/>
  <c r="DD40" i="7"/>
  <c r="DD41" i="7"/>
  <c r="DD43" i="7"/>
  <c r="DD44" i="7"/>
  <c r="DD45" i="7"/>
  <c r="DD46" i="7"/>
  <c r="DD47" i="7"/>
  <c r="DD48" i="7"/>
  <c r="DD49" i="7"/>
  <c r="DD50" i="7"/>
  <c r="DD52" i="7"/>
  <c r="DD53" i="7"/>
  <c r="DD54" i="7"/>
  <c r="DD55" i="7"/>
  <c r="DD56" i="7"/>
  <c r="DD57" i="7"/>
  <c r="DD59" i="7"/>
  <c r="DD61" i="7"/>
  <c r="DD62" i="7"/>
  <c r="DD63" i="7"/>
  <c r="DD64" i="7"/>
  <c r="DD66" i="7"/>
  <c r="DD67" i="7"/>
  <c r="DD11" i="7"/>
  <c r="CK67" i="7"/>
  <c r="CK64" i="7"/>
  <c r="CJ64" i="7"/>
  <c r="CI64" i="7"/>
  <c r="CK63" i="7"/>
  <c r="CK62" i="7"/>
  <c r="CK61" i="7"/>
  <c r="CK59" i="7"/>
  <c r="CK57" i="7"/>
  <c r="CK56" i="7"/>
  <c r="CK55" i="7"/>
  <c r="CK54" i="7"/>
  <c r="CK53" i="7"/>
  <c r="DF53" i="7" s="1"/>
  <c r="CK52" i="7"/>
  <c r="CJ51" i="7"/>
  <c r="CJ58" i="7" s="1"/>
  <c r="CJ60" i="7" s="1"/>
  <c r="CJ65" i="7" s="1"/>
  <c r="CI51" i="7"/>
  <c r="CI58" i="7" s="1"/>
  <c r="CI60" i="7" s="1"/>
  <c r="CI65" i="7" s="1"/>
  <c r="CK50" i="7"/>
  <c r="CK49" i="7"/>
  <c r="CK51" i="7" s="1"/>
  <c r="CK48" i="7"/>
  <c r="CK47" i="7"/>
  <c r="CK46" i="7"/>
  <c r="CK45" i="7"/>
  <c r="CK44" i="7"/>
  <c r="CJ41" i="7"/>
  <c r="CI41" i="7"/>
  <c r="CK40" i="7"/>
  <c r="CK39" i="7"/>
  <c r="CK41" i="7" s="1"/>
  <c r="CK37" i="7"/>
  <c r="CK36" i="7"/>
  <c r="CK35" i="7"/>
  <c r="CJ34" i="7"/>
  <c r="CI34" i="7"/>
  <c r="CK33" i="7"/>
  <c r="CK32" i="7"/>
  <c r="CK31" i="7"/>
  <c r="CK34" i="7" s="1"/>
  <c r="CK30" i="7"/>
  <c r="CK29" i="7"/>
  <c r="CK28" i="7"/>
  <c r="CK27" i="7"/>
  <c r="CK25" i="7"/>
  <c r="CJ24" i="7"/>
  <c r="CI24" i="7"/>
  <c r="CK23" i="7"/>
  <c r="CK22" i="7"/>
  <c r="CK21" i="7"/>
  <c r="CK24" i="7" s="1"/>
  <c r="CJ20" i="7"/>
  <c r="CJ26" i="7" s="1"/>
  <c r="CI20" i="7"/>
  <c r="CI26" i="7" s="1"/>
  <c r="CK19" i="7"/>
  <c r="CK18" i="7"/>
  <c r="CK20" i="7" s="1"/>
  <c r="CK26" i="7" s="1"/>
  <c r="CK16" i="7"/>
  <c r="CJ15" i="7"/>
  <c r="CJ17" i="7" s="1"/>
  <c r="CJ38" i="7" s="1"/>
  <c r="CJ42" i="7" s="1"/>
  <c r="CI15" i="7"/>
  <c r="CI17" i="7" s="1"/>
  <c r="CI38" i="7" s="1"/>
  <c r="CI42" i="7" s="1"/>
  <c r="CK14" i="7"/>
  <c r="CK13" i="7"/>
  <c r="CK15" i="7" s="1"/>
  <c r="CK12" i="7"/>
  <c r="CK11" i="7"/>
  <c r="DF11" i="7" s="1"/>
  <c r="CK58" i="7" l="1"/>
  <c r="CK17" i="7"/>
  <c r="CK60" i="7"/>
  <c r="CK65" i="7" l="1"/>
  <c r="CK38" i="7"/>
  <c r="CK42" i="7" l="1"/>
  <c r="CZ67" i="7"/>
  <c r="CY64" i="7"/>
  <c r="CX64" i="7"/>
  <c r="CZ63" i="7"/>
  <c r="CZ64" i="7" s="1"/>
  <c r="CZ62" i="7"/>
  <c r="CZ61" i="7"/>
  <c r="CZ59" i="7"/>
  <c r="CZ57" i="7"/>
  <c r="CZ56" i="7"/>
  <c r="CZ55" i="7"/>
  <c r="CZ54" i="7"/>
  <c r="CZ53" i="7"/>
  <c r="CZ52" i="7"/>
  <c r="CY51" i="7"/>
  <c r="CY58" i="7" s="1"/>
  <c r="CY60" i="7" s="1"/>
  <c r="CY65" i="7" s="1"/>
  <c r="CX51" i="7"/>
  <c r="CX58" i="7" s="1"/>
  <c r="CX60" i="7" s="1"/>
  <c r="CX65" i="7" s="1"/>
  <c r="CZ50" i="7"/>
  <c r="CZ49" i="7"/>
  <c r="CZ51" i="7" s="1"/>
  <c r="CZ58" i="7" s="1"/>
  <c r="CZ48" i="7"/>
  <c r="CZ47" i="7"/>
  <c r="CZ46" i="7"/>
  <c r="CZ45" i="7"/>
  <c r="CZ44" i="7"/>
  <c r="CY41" i="7"/>
  <c r="CX41" i="7"/>
  <c r="CZ40" i="7"/>
  <c r="CZ39" i="7"/>
  <c r="CZ41" i="7" s="1"/>
  <c r="CZ37" i="7"/>
  <c r="CZ36" i="7"/>
  <c r="CZ35" i="7"/>
  <c r="CY34" i="7"/>
  <c r="CX34" i="7"/>
  <c r="CZ33" i="7"/>
  <c r="CZ32" i="7"/>
  <c r="CZ34" i="7" s="1"/>
  <c r="CZ31" i="7"/>
  <c r="CZ30" i="7"/>
  <c r="CZ28" i="7"/>
  <c r="CZ27" i="7"/>
  <c r="CZ25" i="7"/>
  <c r="CY24" i="7"/>
  <c r="CX24" i="7"/>
  <c r="CZ23" i="7"/>
  <c r="CZ22" i="7"/>
  <c r="CZ21" i="7"/>
  <c r="CZ24" i="7" s="1"/>
  <c r="CY20" i="7"/>
  <c r="CY26" i="7" s="1"/>
  <c r="CX20" i="7"/>
  <c r="CX26" i="7" s="1"/>
  <c r="CZ19" i="7"/>
  <c r="CZ18" i="7"/>
  <c r="CZ20" i="7" s="1"/>
  <c r="CZ26" i="7" s="1"/>
  <c r="CZ16" i="7"/>
  <c r="CY15" i="7"/>
  <c r="CY17" i="7" s="1"/>
  <c r="CX15" i="7"/>
  <c r="CX17" i="7" s="1"/>
  <c r="CZ14" i="7"/>
  <c r="CZ13" i="7"/>
  <c r="CZ15" i="7" s="1"/>
  <c r="CZ12" i="7"/>
  <c r="CZ11" i="7"/>
  <c r="CZ17" i="7" s="1"/>
  <c r="CW67" i="7"/>
  <c r="CV64" i="7"/>
  <c r="CU64" i="7"/>
  <c r="CW63" i="7"/>
  <c r="CW64" i="7" s="1"/>
  <c r="CW62" i="7"/>
  <c r="CW61" i="7"/>
  <c r="CW59" i="7"/>
  <c r="CW57" i="7"/>
  <c r="CW56" i="7"/>
  <c r="CW55" i="7"/>
  <c r="CW54" i="7"/>
  <c r="CW53" i="7"/>
  <c r="CW52" i="7"/>
  <c r="CV51" i="7"/>
  <c r="CV58" i="7" s="1"/>
  <c r="CV60" i="7" s="1"/>
  <c r="CV65" i="7" s="1"/>
  <c r="CU51" i="7"/>
  <c r="CU58" i="7" s="1"/>
  <c r="CU60" i="7" s="1"/>
  <c r="CU65" i="7" s="1"/>
  <c r="CW50" i="7"/>
  <c r="CW49" i="7"/>
  <c r="CW51" i="7" s="1"/>
  <c r="CW58" i="7" s="1"/>
  <c r="CW48" i="7"/>
  <c r="CW47" i="7"/>
  <c r="CW46" i="7"/>
  <c r="CW45" i="7"/>
  <c r="CW44" i="7"/>
  <c r="CV41" i="7"/>
  <c r="CU41" i="7"/>
  <c r="CW40" i="7"/>
  <c r="CW39" i="7"/>
  <c r="CW41" i="7" s="1"/>
  <c r="CW37" i="7"/>
  <c r="CW36" i="7"/>
  <c r="CW35" i="7"/>
  <c r="CV34" i="7"/>
  <c r="CU34" i="7"/>
  <c r="CW33" i="7"/>
  <c r="CW32" i="7"/>
  <c r="CW34" i="7" s="1"/>
  <c r="CW31" i="7"/>
  <c r="CW30" i="7"/>
  <c r="CW29" i="7"/>
  <c r="CW28" i="7"/>
  <c r="CW27" i="7"/>
  <c r="CW25" i="7"/>
  <c r="CV24" i="7"/>
  <c r="CU24" i="7"/>
  <c r="CW23" i="7"/>
  <c r="CW22" i="7"/>
  <c r="CW21" i="7"/>
  <c r="CW24" i="7" s="1"/>
  <c r="CV20" i="7"/>
  <c r="CV26" i="7" s="1"/>
  <c r="CU20" i="7"/>
  <c r="CU26" i="7" s="1"/>
  <c r="CW19" i="7"/>
  <c r="CW18" i="7"/>
  <c r="CW20" i="7" s="1"/>
  <c r="CW26" i="7" s="1"/>
  <c r="CW16" i="7"/>
  <c r="CV15" i="7"/>
  <c r="CV17" i="7" s="1"/>
  <c r="CV38" i="7" s="1"/>
  <c r="CU15" i="7"/>
  <c r="CU17" i="7" s="1"/>
  <c r="CW14" i="7"/>
  <c r="CW13" i="7"/>
  <c r="CW15" i="7" s="1"/>
  <c r="CW12" i="7"/>
  <c r="CW11" i="7"/>
  <c r="CW17" i="7" s="1"/>
  <c r="CT67" i="7"/>
  <c r="CT64" i="7"/>
  <c r="CS64" i="7"/>
  <c r="CR64" i="7"/>
  <c r="CT63" i="7"/>
  <c r="CT62" i="7"/>
  <c r="CT61" i="7"/>
  <c r="CT59" i="7"/>
  <c r="CT57" i="7"/>
  <c r="CT56" i="7"/>
  <c r="CT55" i="7"/>
  <c r="CT54" i="7"/>
  <c r="CT53" i="7"/>
  <c r="CT52" i="7"/>
  <c r="CS51" i="7"/>
  <c r="CS58" i="7" s="1"/>
  <c r="CS60" i="7" s="1"/>
  <c r="CR51" i="7"/>
  <c r="CR58" i="7" s="1"/>
  <c r="CR60" i="7" s="1"/>
  <c r="CR65" i="7" s="1"/>
  <c r="CT50" i="7"/>
  <c r="CT49" i="7"/>
  <c r="CT51" i="7" s="1"/>
  <c r="CT58" i="7" s="1"/>
  <c r="CT48" i="7"/>
  <c r="CT47" i="7"/>
  <c r="CT46" i="7"/>
  <c r="CT45" i="7"/>
  <c r="CT44" i="7"/>
  <c r="CS41" i="7"/>
  <c r="CR41" i="7"/>
  <c r="CT40" i="7"/>
  <c r="CT39" i="7"/>
  <c r="CT41" i="7" s="1"/>
  <c r="CT37" i="7"/>
  <c r="CT36" i="7"/>
  <c r="CT35" i="7"/>
  <c r="CS34" i="7"/>
  <c r="CR34" i="7"/>
  <c r="CT33" i="7"/>
  <c r="CT32" i="7"/>
  <c r="CT31" i="7"/>
  <c r="CT34" i="7" s="1"/>
  <c r="CT30" i="7"/>
  <c r="CT29" i="7"/>
  <c r="CT28" i="7"/>
  <c r="CT27" i="7"/>
  <c r="CT25" i="7"/>
  <c r="CS24" i="7"/>
  <c r="CR24" i="7"/>
  <c r="CT23" i="7"/>
  <c r="CT22" i="7"/>
  <c r="CT24" i="7" s="1"/>
  <c r="CT21" i="7"/>
  <c r="CS20" i="7"/>
  <c r="CR20" i="7"/>
  <c r="CR26" i="7" s="1"/>
  <c r="CT19" i="7"/>
  <c r="CT18" i="7"/>
  <c r="CT20" i="7" s="1"/>
  <c r="CT26" i="7" s="1"/>
  <c r="CT16" i="7"/>
  <c r="CS15" i="7"/>
  <c r="CS17" i="7" s="1"/>
  <c r="CR15" i="7"/>
  <c r="CR17" i="7" s="1"/>
  <c r="CT14" i="7"/>
  <c r="CT13" i="7"/>
  <c r="CT15" i="7" s="1"/>
  <c r="CT12" i="7"/>
  <c r="CT11" i="7"/>
  <c r="CT17" i="7" s="1"/>
  <c r="CQ67" i="7"/>
  <c r="CQ64" i="7"/>
  <c r="CP64" i="7"/>
  <c r="CO64" i="7"/>
  <c r="CQ63" i="7"/>
  <c r="CQ62" i="7"/>
  <c r="CQ61" i="7"/>
  <c r="CQ59" i="7"/>
  <c r="CO58" i="7"/>
  <c r="CO60" i="7" s="1"/>
  <c r="CO65" i="7" s="1"/>
  <c r="CQ57" i="7"/>
  <c r="CQ56" i="7"/>
  <c r="CQ55" i="7"/>
  <c r="CQ54" i="7"/>
  <c r="CQ53" i="7"/>
  <c r="CQ52" i="7"/>
  <c r="CP51" i="7"/>
  <c r="CP58" i="7" s="1"/>
  <c r="CP60" i="7" s="1"/>
  <c r="CO51" i="7"/>
  <c r="CQ50" i="7"/>
  <c r="CQ49" i="7"/>
  <c r="CQ51" i="7" s="1"/>
  <c r="CQ58" i="7" s="1"/>
  <c r="CQ48" i="7"/>
  <c r="CQ47" i="7"/>
  <c r="CQ46" i="7"/>
  <c r="CQ45" i="7"/>
  <c r="CQ44" i="7"/>
  <c r="CP41" i="7"/>
  <c r="CO41" i="7"/>
  <c r="CQ40" i="7"/>
  <c r="CQ39" i="7"/>
  <c r="CQ41" i="7" s="1"/>
  <c r="CQ37" i="7"/>
  <c r="CQ36" i="7"/>
  <c r="CQ35" i="7"/>
  <c r="CP34" i="7"/>
  <c r="CO34" i="7"/>
  <c r="CQ33" i="7"/>
  <c r="CQ32" i="7"/>
  <c r="CQ31" i="7"/>
  <c r="CQ34" i="7" s="1"/>
  <c r="CQ30" i="7"/>
  <c r="CQ29" i="7"/>
  <c r="CQ28" i="7"/>
  <c r="CQ27" i="7"/>
  <c r="CQ25" i="7"/>
  <c r="CP24" i="7"/>
  <c r="CO24" i="7"/>
  <c r="CQ23" i="7"/>
  <c r="CQ22" i="7"/>
  <c r="CQ24" i="7" s="1"/>
  <c r="CQ21" i="7"/>
  <c r="CP20" i="7"/>
  <c r="CO20" i="7"/>
  <c r="CO26" i="7" s="1"/>
  <c r="CQ19" i="7"/>
  <c r="CQ18" i="7"/>
  <c r="CQ20" i="7" s="1"/>
  <c r="CQ26" i="7" s="1"/>
  <c r="CQ16" i="7"/>
  <c r="CP15" i="7"/>
  <c r="CP17" i="7" s="1"/>
  <c r="CO15" i="7"/>
  <c r="CO17" i="7" s="1"/>
  <c r="CQ14" i="7"/>
  <c r="CQ13" i="7"/>
  <c r="CQ15" i="7" s="1"/>
  <c r="CQ12" i="7"/>
  <c r="CQ11" i="7"/>
  <c r="CQ17" i="7" s="1"/>
  <c r="CV42" i="7" l="1"/>
  <c r="CZ60" i="7"/>
  <c r="CZ65" i="7" s="1"/>
  <c r="CW60" i="7"/>
  <c r="CW65" i="7" s="1"/>
  <c r="CY38" i="7"/>
  <c r="CY42" i="7" s="1"/>
  <c r="CZ29" i="7"/>
  <c r="CZ38" i="7" s="1"/>
  <c r="CZ42" i="7" s="1"/>
  <c r="CX38" i="7"/>
  <c r="CX42" i="7" s="1"/>
  <c r="CW38" i="7"/>
  <c r="CU38" i="7"/>
  <c r="CU42" i="7" s="1"/>
  <c r="CP26" i="7"/>
  <c r="CP38" i="7" s="1"/>
  <c r="CP42" i="7" s="1"/>
  <c r="CP65" i="7"/>
  <c r="CS26" i="7"/>
  <c r="CS38" i="7" s="1"/>
  <c r="CS42" i="7" s="1"/>
  <c r="CS65" i="7"/>
  <c r="CT38" i="7"/>
  <c r="CT42" i="7" s="1"/>
  <c r="CR38" i="7"/>
  <c r="CR42" i="7" s="1"/>
  <c r="CT60" i="7"/>
  <c r="CT65" i="7" s="1"/>
  <c r="CQ38" i="7"/>
  <c r="CQ42" i="7" s="1"/>
  <c r="CO38" i="7"/>
  <c r="CO42" i="7" s="1"/>
  <c r="CQ60" i="7"/>
  <c r="CQ65" i="7" s="1"/>
  <c r="CW42" i="7" l="1"/>
  <c r="DC11" i="7" l="1"/>
  <c r="CL17" i="7"/>
  <c r="CN67" i="7"/>
  <c r="CN64" i="7"/>
  <c r="CM64" i="7"/>
  <c r="CL64" i="7"/>
  <c r="CN63" i="7"/>
  <c r="CN62" i="7"/>
  <c r="CN61" i="7"/>
  <c r="CN59" i="7"/>
  <c r="CN57" i="7"/>
  <c r="CN56" i="7"/>
  <c r="CN55" i="7"/>
  <c r="CN54" i="7"/>
  <c r="CN53" i="7"/>
  <c r="CN52" i="7"/>
  <c r="CM51" i="7"/>
  <c r="CL51" i="7"/>
  <c r="CL58" i="7" s="1"/>
  <c r="CL60" i="7" s="1"/>
  <c r="CL65" i="7" s="1"/>
  <c r="CN50" i="7"/>
  <c r="CN49" i="7"/>
  <c r="CN48" i="7"/>
  <c r="CN47" i="7"/>
  <c r="CN46" i="7"/>
  <c r="CN45" i="7"/>
  <c r="CN44" i="7"/>
  <c r="CM41" i="7"/>
  <c r="CL41" i="7"/>
  <c r="CN40" i="7"/>
  <c r="CN39" i="7"/>
  <c r="CN41" i="7" s="1"/>
  <c r="CN37" i="7"/>
  <c r="CN36" i="7"/>
  <c r="CN35" i="7"/>
  <c r="CM34" i="7"/>
  <c r="CL34" i="7"/>
  <c r="CN33" i="7"/>
  <c r="CN32" i="7"/>
  <c r="CN31" i="7"/>
  <c r="CN34" i="7" s="1"/>
  <c r="CN30" i="7"/>
  <c r="CN29" i="7"/>
  <c r="DF29" i="7" s="1"/>
  <c r="CN28" i="7"/>
  <c r="CN27" i="7"/>
  <c r="CN25" i="7"/>
  <c r="CM24" i="7"/>
  <c r="CL24" i="7"/>
  <c r="CN23" i="7"/>
  <c r="CN22" i="7"/>
  <c r="CN21" i="7"/>
  <c r="CN24" i="7" s="1"/>
  <c r="CM20" i="7"/>
  <c r="CL20" i="7"/>
  <c r="CL26" i="7" s="1"/>
  <c r="CN19" i="7"/>
  <c r="CN18" i="7"/>
  <c r="CN20" i="7" s="1"/>
  <c r="CN26" i="7" s="1"/>
  <c r="CN16" i="7"/>
  <c r="CM15" i="7"/>
  <c r="CM17" i="7" s="1"/>
  <c r="CL15" i="7"/>
  <c r="CN14" i="7"/>
  <c r="CN13" i="7"/>
  <c r="CN15" i="7" s="1"/>
  <c r="CN12" i="7"/>
  <c r="DF12" i="7" s="1"/>
  <c r="CN11" i="7"/>
  <c r="CN17" i="7" l="1"/>
  <c r="CN51" i="7"/>
  <c r="DF49" i="7"/>
  <c r="CM58" i="7"/>
  <c r="CM38" i="7"/>
  <c r="CM26" i="7"/>
  <c r="CN38" i="7"/>
  <c r="CL38" i="7"/>
  <c r="CL42" i="7" s="1"/>
  <c r="CM60" i="7" l="1"/>
  <c r="CN58" i="7"/>
  <c r="CM42" i="7"/>
  <c r="CN42" i="7"/>
  <c r="CM65" i="7" l="1"/>
  <c r="CN60" i="7"/>
  <c r="CN65" i="7" l="1"/>
  <c r="RU54" i="7"/>
  <c r="RU49" i="7"/>
  <c r="RU50" i="7"/>
  <c r="RU46" i="7"/>
  <c r="RU33" i="7"/>
  <c r="RU23" i="7"/>
  <c r="LX53" i="7" l="1"/>
  <c r="NK37" i="7"/>
  <c r="L14" i="7"/>
  <c r="BZ49" i="7"/>
  <c r="DA12" i="7"/>
  <c r="DA11" i="7"/>
  <c r="JD31" i="7"/>
  <c r="KZ37" i="7"/>
  <c r="KZ53" i="7"/>
  <c r="LC53" i="7"/>
  <c r="LC37" i="7"/>
  <c r="LF37" i="7"/>
  <c r="LF53" i="7"/>
  <c r="LI53" i="7"/>
  <c r="LI37" i="7"/>
  <c r="LL37" i="7"/>
  <c r="LL53" i="7"/>
  <c r="LU53" i="7"/>
  <c r="LR53" i="7"/>
  <c r="LO53" i="7"/>
  <c r="LO37" i="7"/>
  <c r="LR37" i="7"/>
  <c r="LU37" i="7"/>
  <c r="LX37" i="7"/>
  <c r="NQ37" i="7"/>
  <c r="PS31" i="7"/>
  <c r="QB32" i="7"/>
  <c r="MZ37" i="7" l="1"/>
  <c r="SA16" i="7" l="1"/>
  <c r="SA23" i="7"/>
  <c r="SA33" i="7"/>
  <c r="RY19" i="7"/>
  <c r="RY18" i="7"/>
  <c r="RP12" i="7"/>
  <c r="RP13" i="7"/>
  <c r="RP14" i="7"/>
  <c r="RP16" i="7"/>
  <c r="RP18" i="7"/>
  <c r="RP19" i="7"/>
  <c r="RP21" i="7"/>
  <c r="RP22" i="7"/>
  <c r="RP23" i="7"/>
  <c r="RP25" i="7"/>
  <c r="RP27" i="7"/>
  <c r="RP28" i="7"/>
  <c r="RP29" i="7"/>
  <c r="RP30" i="7"/>
  <c r="RP31" i="7"/>
  <c r="RP32" i="7"/>
  <c r="RP33" i="7"/>
  <c r="RP35" i="7"/>
  <c r="RP36" i="7"/>
  <c r="RP37" i="7"/>
  <c r="RP39" i="7"/>
  <c r="RP40" i="7"/>
  <c r="RP43" i="7"/>
  <c r="RP44" i="7"/>
  <c r="RP45" i="7"/>
  <c r="RP46" i="7"/>
  <c r="RP47" i="7"/>
  <c r="RP48" i="7"/>
  <c r="RP49" i="7"/>
  <c r="RP50" i="7"/>
  <c r="RP52" i="7"/>
  <c r="RP53" i="7"/>
  <c r="RP54" i="7"/>
  <c r="RP55" i="7"/>
  <c r="RP56" i="7"/>
  <c r="RP57" i="7"/>
  <c r="RP59" i="7"/>
  <c r="RP61" i="7"/>
  <c r="RP62" i="7"/>
  <c r="RP63" i="7"/>
  <c r="RP66" i="7"/>
  <c r="RP67" i="7"/>
  <c r="RP11" i="7"/>
  <c r="QO12" i="7"/>
  <c r="RS12" i="7" s="1"/>
  <c r="QO13" i="7"/>
  <c r="QO14" i="7"/>
  <c r="RS14" i="7" s="1"/>
  <c r="QO16" i="7"/>
  <c r="QO18" i="7"/>
  <c r="RS18" i="7" s="1"/>
  <c r="QO19" i="7"/>
  <c r="QO21" i="7"/>
  <c r="RS21" i="7" s="1"/>
  <c r="QO22" i="7"/>
  <c r="QO23" i="7"/>
  <c r="RS23" i="7" s="1"/>
  <c r="QO25" i="7"/>
  <c r="QO27" i="7"/>
  <c r="RS27" i="7" s="1"/>
  <c r="QO28" i="7"/>
  <c r="QO29" i="7"/>
  <c r="RS29" i="7" s="1"/>
  <c r="QO30" i="7"/>
  <c r="QO31" i="7"/>
  <c r="RS31" i="7" s="1"/>
  <c r="QO32" i="7"/>
  <c r="QO33" i="7"/>
  <c r="RS33" i="7" s="1"/>
  <c r="QO35" i="7"/>
  <c r="QO36" i="7"/>
  <c r="RS36" i="7" s="1"/>
  <c r="QO37" i="7"/>
  <c r="QO39" i="7"/>
  <c r="RS39" i="7" s="1"/>
  <c r="QO40" i="7"/>
  <c r="QO43" i="7"/>
  <c r="RS43" i="7" s="1"/>
  <c r="QO44" i="7"/>
  <c r="QO45" i="7"/>
  <c r="RS45" i="7" s="1"/>
  <c r="QO46" i="7"/>
  <c r="QO47" i="7"/>
  <c r="RS47" i="7" s="1"/>
  <c r="QO48" i="7"/>
  <c r="QO49" i="7"/>
  <c r="RS49" i="7" s="1"/>
  <c r="QO50" i="7"/>
  <c r="QO52" i="7"/>
  <c r="RS52" i="7" s="1"/>
  <c r="QO53" i="7"/>
  <c r="QO54" i="7"/>
  <c r="RS54" i="7" s="1"/>
  <c r="QO55" i="7"/>
  <c r="QO56" i="7"/>
  <c r="RS56" i="7" s="1"/>
  <c r="QO57" i="7"/>
  <c r="QO59" i="7"/>
  <c r="RS59" i="7" s="1"/>
  <c r="QO61" i="7"/>
  <c r="QO62" i="7"/>
  <c r="RS62" i="7" s="1"/>
  <c r="QO63" i="7"/>
  <c r="QO66" i="7"/>
  <c r="RS66" i="7" s="1"/>
  <c r="QO67" i="7"/>
  <c r="QO11" i="7"/>
  <c r="RS11" i="7" s="1"/>
  <c r="PQ12" i="7"/>
  <c r="PQ13" i="7"/>
  <c r="PQ14" i="7"/>
  <c r="PQ16" i="7"/>
  <c r="PQ18" i="7"/>
  <c r="PQ19" i="7"/>
  <c r="PQ21" i="7"/>
  <c r="PQ22" i="7"/>
  <c r="PQ23" i="7"/>
  <c r="PQ25" i="7"/>
  <c r="PQ27" i="7"/>
  <c r="PQ28" i="7"/>
  <c r="PQ29" i="7"/>
  <c r="PQ30" i="7"/>
  <c r="PQ31" i="7"/>
  <c r="PQ32" i="7"/>
  <c r="PQ33" i="7"/>
  <c r="PQ35" i="7"/>
  <c r="PQ36" i="7"/>
  <c r="PQ37" i="7"/>
  <c r="PQ39" i="7"/>
  <c r="PQ40" i="7"/>
  <c r="PQ43" i="7"/>
  <c r="PQ44" i="7"/>
  <c r="PQ45" i="7"/>
  <c r="PQ46" i="7"/>
  <c r="PQ47" i="7"/>
  <c r="PQ48" i="7"/>
  <c r="PQ49" i="7"/>
  <c r="PQ50" i="7"/>
  <c r="PQ52" i="7"/>
  <c r="PQ53" i="7"/>
  <c r="PQ54" i="7"/>
  <c r="PQ55" i="7"/>
  <c r="PQ56" i="7"/>
  <c r="PQ57" i="7"/>
  <c r="PQ59" i="7"/>
  <c r="PQ61" i="7"/>
  <c r="PQ62" i="7"/>
  <c r="PQ63" i="7"/>
  <c r="PQ66" i="7"/>
  <c r="PQ67" i="7"/>
  <c r="PQ11" i="7"/>
  <c r="NX12" i="7"/>
  <c r="NX13" i="7"/>
  <c r="NX14" i="7"/>
  <c r="NX16" i="7"/>
  <c r="NX18" i="7"/>
  <c r="NX19" i="7"/>
  <c r="NX21" i="7"/>
  <c r="NX22" i="7"/>
  <c r="NX23" i="7"/>
  <c r="NX25" i="7"/>
  <c r="NX27" i="7"/>
  <c r="NX28" i="7"/>
  <c r="NX29" i="7"/>
  <c r="NX30" i="7"/>
  <c r="NX31" i="7"/>
  <c r="NX32" i="7"/>
  <c r="NX33" i="7"/>
  <c r="NX35" i="7"/>
  <c r="NX36" i="7"/>
  <c r="NX37" i="7"/>
  <c r="NX39" i="7"/>
  <c r="NX40" i="7"/>
  <c r="NX43" i="7"/>
  <c r="NX44" i="7"/>
  <c r="NX45" i="7"/>
  <c r="NX46" i="7"/>
  <c r="NX47" i="7"/>
  <c r="NX48" i="7"/>
  <c r="NX49" i="7"/>
  <c r="NX50" i="7"/>
  <c r="NX52" i="7"/>
  <c r="NX53" i="7"/>
  <c r="NX54" i="7"/>
  <c r="NX55" i="7"/>
  <c r="NX56" i="7"/>
  <c r="NX57" i="7"/>
  <c r="NX59" i="7"/>
  <c r="NX61" i="7"/>
  <c r="NX62" i="7"/>
  <c r="NX63" i="7"/>
  <c r="NX66" i="7"/>
  <c r="NX67" i="7"/>
  <c r="NX11" i="7"/>
  <c r="NC12" i="7"/>
  <c r="NC13" i="7"/>
  <c r="OJ13" i="7" s="1"/>
  <c r="NC14" i="7"/>
  <c r="NC16" i="7"/>
  <c r="OJ16" i="7" s="1"/>
  <c r="NC18" i="7"/>
  <c r="NC19" i="7"/>
  <c r="OJ19" i="7" s="1"/>
  <c r="NC21" i="7"/>
  <c r="NC22" i="7"/>
  <c r="OJ22" i="7" s="1"/>
  <c r="NC23" i="7"/>
  <c r="NC25" i="7"/>
  <c r="OJ25" i="7" s="1"/>
  <c r="NC27" i="7"/>
  <c r="NC28" i="7"/>
  <c r="OJ28" i="7" s="1"/>
  <c r="NC29" i="7"/>
  <c r="NC30" i="7"/>
  <c r="OJ30" i="7" s="1"/>
  <c r="NC31" i="7"/>
  <c r="NC32" i="7"/>
  <c r="OJ32" i="7" s="1"/>
  <c r="NC33" i="7"/>
  <c r="NC35" i="7"/>
  <c r="OJ35" i="7" s="1"/>
  <c r="NC36" i="7"/>
  <c r="NC39" i="7"/>
  <c r="OJ39" i="7" s="1"/>
  <c r="NC40" i="7"/>
  <c r="OJ40" i="7" s="1"/>
  <c r="NC43" i="7"/>
  <c r="OJ43" i="7" s="1"/>
  <c r="NC44" i="7"/>
  <c r="OJ44" i="7" s="1"/>
  <c r="NC45" i="7"/>
  <c r="OJ45" i="7" s="1"/>
  <c r="NC46" i="7"/>
  <c r="OJ46" i="7" s="1"/>
  <c r="NC47" i="7"/>
  <c r="OJ47" i="7" s="1"/>
  <c r="NC48" i="7"/>
  <c r="OJ48" i="7" s="1"/>
  <c r="NC49" i="7"/>
  <c r="OJ49" i="7" s="1"/>
  <c r="NC50" i="7"/>
  <c r="OJ50" i="7" s="1"/>
  <c r="NC52" i="7"/>
  <c r="OJ52" i="7" s="1"/>
  <c r="NC53" i="7"/>
  <c r="OJ53" i="7" s="1"/>
  <c r="NC54" i="7"/>
  <c r="OJ54" i="7" s="1"/>
  <c r="NC55" i="7"/>
  <c r="OJ55" i="7" s="1"/>
  <c r="NC56" i="7"/>
  <c r="OJ56" i="7" s="1"/>
  <c r="NC57" i="7"/>
  <c r="OJ57" i="7" s="1"/>
  <c r="NC59" i="7"/>
  <c r="OJ59" i="7" s="1"/>
  <c r="NC61" i="7"/>
  <c r="OJ61" i="7" s="1"/>
  <c r="NC62" i="7"/>
  <c r="OJ62" i="7" s="1"/>
  <c r="NC63" i="7"/>
  <c r="OJ63" i="7" s="1"/>
  <c r="NC66" i="7"/>
  <c r="OJ66" i="7" s="1"/>
  <c r="NC67" i="7"/>
  <c r="OJ67" i="7" s="1"/>
  <c r="NC11" i="7"/>
  <c r="OJ11" i="7" s="1"/>
  <c r="MK12" i="7"/>
  <c r="MK13" i="7"/>
  <c r="MK14" i="7"/>
  <c r="MK16" i="7"/>
  <c r="MK18" i="7"/>
  <c r="MK19" i="7"/>
  <c r="MK21" i="7"/>
  <c r="MK22" i="7"/>
  <c r="MK23" i="7"/>
  <c r="MK25" i="7"/>
  <c r="MK27" i="7"/>
  <c r="MK28" i="7"/>
  <c r="MK29" i="7"/>
  <c r="MK30" i="7"/>
  <c r="MK31" i="7"/>
  <c r="MK32" i="7"/>
  <c r="MK33" i="7"/>
  <c r="MK35" i="7"/>
  <c r="MK36" i="7"/>
  <c r="MK37" i="7"/>
  <c r="MK39" i="7"/>
  <c r="MK40" i="7"/>
  <c r="MK43" i="7"/>
  <c r="MK44" i="7"/>
  <c r="MK45" i="7"/>
  <c r="MK46" i="7"/>
  <c r="MK47" i="7"/>
  <c r="MK48" i="7"/>
  <c r="MK49" i="7"/>
  <c r="MK50" i="7"/>
  <c r="MK52" i="7"/>
  <c r="MK53" i="7"/>
  <c r="MK54" i="7"/>
  <c r="MK55" i="7"/>
  <c r="MK56" i="7"/>
  <c r="MK57" i="7"/>
  <c r="MK59" i="7"/>
  <c r="MK61" i="7"/>
  <c r="MK62" i="7"/>
  <c r="MK63" i="7"/>
  <c r="MK66" i="7"/>
  <c r="MK67" i="7"/>
  <c r="MK11" i="7"/>
  <c r="MB12" i="7"/>
  <c r="MB13" i="7"/>
  <c r="MB14" i="7"/>
  <c r="MB16" i="7"/>
  <c r="MB18" i="7"/>
  <c r="MB19" i="7"/>
  <c r="MB21" i="7"/>
  <c r="MB22" i="7"/>
  <c r="MB23" i="7"/>
  <c r="MB25" i="7"/>
  <c r="MB27" i="7"/>
  <c r="MB28" i="7"/>
  <c r="MB29" i="7"/>
  <c r="MB30" i="7"/>
  <c r="MB31" i="7"/>
  <c r="MB32" i="7"/>
  <c r="MB33" i="7"/>
  <c r="MB35" i="7"/>
  <c r="MB36" i="7"/>
  <c r="MB37" i="7"/>
  <c r="MB39" i="7"/>
  <c r="MB40" i="7"/>
  <c r="MB43" i="7"/>
  <c r="MB44" i="7"/>
  <c r="MB45" i="7"/>
  <c r="MB46" i="7"/>
  <c r="MB47" i="7"/>
  <c r="MB48" i="7"/>
  <c r="MB49" i="7"/>
  <c r="MB50" i="7"/>
  <c r="MB52" i="7"/>
  <c r="MB53" i="7"/>
  <c r="MB54" i="7"/>
  <c r="MB55" i="7"/>
  <c r="MB56" i="7"/>
  <c r="MB57" i="7"/>
  <c r="MB59" i="7"/>
  <c r="MB61" i="7"/>
  <c r="MB62" i="7"/>
  <c r="MB63" i="7"/>
  <c r="MB66" i="7"/>
  <c r="MB67" i="7"/>
  <c r="MB11" i="7"/>
  <c r="KX12" i="7"/>
  <c r="KX13" i="7"/>
  <c r="KX14" i="7"/>
  <c r="KX16" i="7"/>
  <c r="KX18" i="7"/>
  <c r="KX19" i="7"/>
  <c r="KX21" i="7"/>
  <c r="KX22" i="7"/>
  <c r="KX23" i="7"/>
  <c r="KX25" i="7"/>
  <c r="KX27" i="7"/>
  <c r="KX28" i="7"/>
  <c r="KX29" i="7"/>
  <c r="KX30" i="7"/>
  <c r="KX31" i="7"/>
  <c r="KX32" i="7"/>
  <c r="KX33" i="7"/>
  <c r="KX35" i="7"/>
  <c r="KX36" i="7"/>
  <c r="KX37" i="7"/>
  <c r="KX39" i="7"/>
  <c r="KX40" i="7"/>
  <c r="KX43" i="7"/>
  <c r="KX44" i="7"/>
  <c r="KX45" i="7"/>
  <c r="KX46" i="7"/>
  <c r="KX47" i="7"/>
  <c r="KX48" i="7"/>
  <c r="KX49" i="7"/>
  <c r="KX50" i="7"/>
  <c r="KX52" i="7"/>
  <c r="KX53" i="7"/>
  <c r="KX54" i="7"/>
  <c r="KX55" i="7"/>
  <c r="KX56" i="7"/>
  <c r="KX57" i="7"/>
  <c r="KX59" i="7"/>
  <c r="KX61" i="7"/>
  <c r="KX62" i="7"/>
  <c r="KX63" i="7"/>
  <c r="KX66" i="7"/>
  <c r="KX67" i="7"/>
  <c r="KX11" i="7"/>
  <c r="KL12" i="7"/>
  <c r="KL13" i="7"/>
  <c r="KL14" i="7"/>
  <c r="KL16" i="7"/>
  <c r="KL18" i="7"/>
  <c r="KL19" i="7"/>
  <c r="KL21" i="7"/>
  <c r="KL22" i="7"/>
  <c r="KL23" i="7"/>
  <c r="KL25" i="7"/>
  <c r="KL27" i="7"/>
  <c r="KL28" i="7"/>
  <c r="KL29" i="7"/>
  <c r="KL30" i="7"/>
  <c r="KL31" i="7"/>
  <c r="KL32" i="7"/>
  <c r="KL33" i="7"/>
  <c r="KL35" i="7"/>
  <c r="KL36" i="7"/>
  <c r="KL37" i="7"/>
  <c r="KL39" i="7"/>
  <c r="KL40" i="7"/>
  <c r="KL43" i="7"/>
  <c r="KL44" i="7"/>
  <c r="KL45" i="7"/>
  <c r="KL46" i="7"/>
  <c r="KL47" i="7"/>
  <c r="KL48" i="7"/>
  <c r="KL49" i="7"/>
  <c r="KL50" i="7"/>
  <c r="KL52" i="7"/>
  <c r="KL53" i="7"/>
  <c r="KL54" i="7"/>
  <c r="KL55" i="7"/>
  <c r="KL56" i="7"/>
  <c r="KL57" i="7"/>
  <c r="KL59" i="7"/>
  <c r="KL61" i="7"/>
  <c r="KL62" i="7"/>
  <c r="KL63" i="7"/>
  <c r="KL66" i="7"/>
  <c r="KL67" i="7"/>
  <c r="KL11" i="7"/>
  <c r="JW12" i="7"/>
  <c r="JW13" i="7"/>
  <c r="JW14" i="7"/>
  <c r="JW16" i="7"/>
  <c r="JW18" i="7"/>
  <c r="JW19" i="7"/>
  <c r="JW21" i="7"/>
  <c r="JW22" i="7"/>
  <c r="JW23" i="7"/>
  <c r="JW25" i="7"/>
  <c r="JW27" i="7"/>
  <c r="JW28" i="7"/>
  <c r="JW29" i="7"/>
  <c r="JW30" i="7"/>
  <c r="JW31" i="7"/>
  <c r="JW32" i="7"/>
  <c r="JW33" i="7"/>
  <c r="JW35" i="7"/>
  <c r="JW36" i="7"/>
  <c r="JW37" i="7"/>
  <c r="JW39" i="7"/>
  <c r="JW40" i="7"/>
  <c r="JW43" i="7"/>
  <c r="JW44" i="7"/>
  <c r="JW45" i="7"/>
  <c r="JW46" i="7"/>
  <c r="JW47" i="7"/>
  <c r="JW48" i="7"/>
  <c r="JW49" i="7"/>
  <c r="JW50" i="7"/>
  <c r="JW52" i="7"/>
  <c r="JW53" i="7"/>
  <c r="JW54" i="7"/>
  <c r="JW55" i="7"/>
  <c r="JW56" i="7"/>
  <c r="JW57" i="7"/>
  <c r="JW59" i="7"/>
  <c r="JW61" i="7"/>
  <c r="JW62" i="7"/>
  <c r="JW63" i="7"/>
  <c r="JW66" i="7"/>
  <c r="JW67" i="7"/>
  <c r="JW11" i="7"/>
  <c r="JK12" i="7"/>
  <c r="JK13" i="7"/>
  <c r="JK14" i="7"/>
  <c r="JK16" i="7"/>
  <c r="JK18" i="7"/>
  <c r="JK19" i="7"/>
  <c r="JK21" i="7"/>
  <c r="JK22" i="7"/>
  <c r="JK23" i="7"/>
  <c r="JK25" i="7"/>
  <c r="JK27" i="7"/>
  <c r="JK28" i="7"/>
  <c r="JK29" i="7"/>
  <c r="JK30" i="7"/>
  <c r="JK31" i="7"/>
  <c r="JK32" i="7"/>
  <c r="JK33" i="7"/>
  <c r="JK35" i="7"/>
  <c r="JK36" i="7"/>
  <c r="JK37" i="7"/>
  <c r="JK39" i="7"/>
  <c r="JK40" i="7"/>
  <c r="JK43" i="7"/>
  <c r="JK44" i="7"/>
  <c r="JK45" i="7"/>
  <c r="JK46" i="7"/>
  <c r="JK47" i="7"/>
  <c r="JK48" i="7"/>
  <c r="JK49" i="7"/>
  <c r="JK50" i="7"/>
  <c r="JK52" i="7"/>
  <c r="JK53" i="7"/>
  <c r="JK54" i="7"/>
  <c r="JK55" i="7"/>
  <c r="JK56" i="7"/>
  <c r="JK57" i="7"/>
  <c r="JK59" i="7"/>
  <c r="JK61" i="7"/>
  <c r="JK62" i="7"/>
  <c r="JK63" i="7"/>
  <c r="JK66" i="7"/>
  <c r="JK67" i="7"/>
  <c r="JK11" i="7"/>
  <c r="IV12" i="7"/>
  <c r="IV13" i="7"/>
  <c r="IV14" i="7"/>
  <c r="IV16" i="7"/>
  <c r="IV18" i="7"/>
  <c r="IV19" i="7"/>
  <c r="IV21" i="7"/>
  <c r="IV22" i="7"/>
  <c r="IV23" i="7"/>
  <c r="IV25" i="7"/>
  <c r="IV27" i="7"/>
  <c r="IV28" i="7"/>
  <c r="IV29" i="7"/>
  <c r="IV30" i="7"/>
  <c r="IV31" i="7"/>
  <c r="IV32" i="7"/>
  <c r="IV33" i="7"/>
  <c r="IV35" i="7"/>
  <c r="IV36" i="7"/>
  <c r="IV37" i="7"/>
  <c r="IV39" i="7"/>
  <c r="IV40" i="7"/>
  <c r="IV43" i="7"/>
  <c r="IV44" i="7"/>
  <c r="IV45" i="7"/>
  <c r="IV46" i="7"/>
  <c r="IV47" i="7"/>
  <c r="IV48" i="7"/>
  <c r="IV49" i="7"/>
  <c r="IV50" i="7"/>
  <c r="IV52" i="7"/>
  <c r="IV53" i="7"/>
  <c r="IV54" i="7"/>
  <c r="IV55" i="7"/>
  <c r="IV56" i="7"/>
  <c r="IV57" i="7"/>
  <c r="IV59" i="7"/>
  <c r="IV61" i="7"/>
  <c r="IV62" i="7"/>
  <c r="IV63" i="7"/>
  <c r="IV66" i="7"/>
  <c r="IV67" i="7"/>
  <c r="IV11" i="7"/>
  <c r="IM12" i="7"/>
  <c r="MQ12" i="7" s="1"/>
  <c r="IM13" i="7"/>
  <c r="IM14" i="7"/>
  <c r="MQ14" i="7" s="1"/>
  <c r="IM16" i="7"/>
  <c r="IM18" i="7"/>
  <c r="IM19" i="7"/>
  <c r="IM21" i="7"/>
  <c r="MQ21" i="7" s="1"/>
  <c r="IM22" i="7"/>
  <c r="IM23" i="7"/>
  <c r="MQ23" i="7" s="1"/>
  <c r="IM25" i="7"/>
  <c r="IM27" i="7"/>
  <c r="MQ27" i="7" s="1"/>
  <c r="IM28" i="7"/>
  <c r="IM29" i="7"/>
  <c r="MQ29" i="7" s="1"/>
  <c r="IM30" i="7"/>
  <c r="IM31" i="7"/>
  <c r="MQ31" i="7" s="1"/>
  <c r="IM32" i="7"/>
  <c r="IM33" i="7"/>
  <c r="MQ33" i="7" s="1"/>
  <c r="IM35" i="7"/>
  <c r="IM36" i="7"/>
  <c r="MQ36" i="7" s="1"/>
  <c r="IM37" i="7"/>
  <c r="IM39" i="7"/>
  <c r="MQ39" i="7" s="1"/>
  <c r="IM40" i="7"/>
  <c r="IM43" i="7"/>
  <c r="MQ43" i="7" s="1"/>
  <c r="IM44" i="7"/>
  <c r="IM45" i="7"/>
  <c r="MQ45" i="7" s="1"/>
  <c r="IM46" i="7"/>
  <c r="IM47" i="7"/>
  <c r="MQ47" i="7" s="1"/>
  <c r="IM48" i="7"/>
  <c r="IM49" i="7"/>
  <c r="IM50" i="7"/>
  <c r="IM52" i="7"/>
  <c r="MQ52" i="7" s="1"/>
  <c r="IM53" i="7"/>
  <c r="IM54" i="7"/>
  <c r="MQ54" i="7" s="1"/>
  <c r="IM55" i="7"/>
  <c r="IM56" i="7"/>
  <c r="MQ56" i="7" s="1"/>
  <c r="IM57" i="7"/>
  <c r="IM59" i="7"/>
  <c r="MQ59" i="7" s="1"/>
  <c r="IM61" i="7"/>
  <c r="IM62" i="7"/>
  <c r="MQ62" i="7" s="1"/>
  <c r="IM63" i="7"/>
  <c r="IM66" i="7"/>
  <c r="MQ66" i="7" s="1"/>
  <c r="IM67" i="7"/>
  <c r="IM11" i="7"/>
  <c r="MQ11" i="7" s="1"/>
  <c r="HU12" i="7"/>
  <c r="HU13" i="7"/>
  <c r="HU14" i="7"/>
  <c r="HU16" i="7"/>
  <c r="HU18" i="7"/>
  <c r="HU19" i="7"/>
  <c r="HU21" i="7"/>
  <c r="HU22" i="7"/>
  <c r="HU23" i="7"/>
  <c r="HU25" i="7"/>
  <c r="HU27" i="7"/>
  <c r="HU28" i="7"/>
  <c r="HU29" i="7"/>
  <c r="HU30" i="7"/>
  <c r="HU31" i="7"/>
  <c r="HU32" i="7"/>
  <c r="HU33" i="7"/>
  <c r="HU35" i="7"/>
  <c r="HU36" i="7"/>
  <c r="HU37" i="7"/>
  <c r="HU39" i="7"/>
  <c r="HU40" i="7"/>
  <c r="HU43" i="7"/>
  <c r="HU44" i="7"/>
  <c r="HU45" i="7"/>
  <c r="HU46" i="7"/>
  <c r="HU47" i="7"/>
  <c r="HU48" i="7"/>
  <c r="HU49" i="7"/>
  <c r="HU50" i="7"/>
  <c r="HU52" i="7"/>
  <c r="HU53" i="7"/>
  <c r="HU54" i="7"/>
  <c r="HU55" i="7"/>
  <c r="HU56" i="7"/>
  <c r="HU57" i="7"/>
  <c r="HU59" i="7"/>
  <c r="HU61" i="7"/>
  <c r="HU62" i="7"/>
  <c r="HU63" i="7"/>
  <c r="HU66" i="7"/>
  <c r="HU67" i="7"/>
  <c r="HU11" i="7"/>
  <c r="HL12" i="7"/>
  <c r="HL13" i="7"/>
  <c r="HL14" i="7"/>
  <c r="HL16" i="7"/>
  <c r="HL18" i="7"/>
  <c r="HL19" i="7"/>
  <c r="HL21" i="7"/>
  <c r="HL22" i="7"/>
  <c r="HL23" i="7"/>
  <c r="HL25" i="7"/>
  <c r="HL27" i="7"/>
  <c r="HL28" i="7"/>
  <c r="HL29" i="7"/>
  <c r="HL30" i="7"/>
  <c r="HL31" i="7"/>
  <c r="HL32" i="7"/>
  <c r="HL33" i="7"/>
  <c r="HL35" i="7"/>
  <c r="HL36" i="7"/>
  <c r="HL37" i="7"/>
  <c r="HL39" i="7"/>
  <c r="HL40" i="7"/>
  <c r="HL43" i="7"/>
  <c r="HL44" i="7"/>
  <c r="HL45" i="7"/>
  <c r="HL46" i="7"/>
  <c r="HL47" i="7"/>
  <c r="HL48" i="7"/>
  <c r="HL49" i="7"/>
  <c r="HL50" i="7"/>
  <c r="HL52" i="7"/>
  <c r="HL53" i="7"/>
  <c r="HL54" i="7"/>
  <c r="HL55" i="7"/>
  <c r="HL56" i="7"/>
  <c r="HL57" i="7"/>
  <c r="HL59" i="7"/>
  <c r="HL61" i="7"/>
  <c r="HL62" i="7"/>
  <c r="HL63" i="7"/>
  <c r="HL66" i="7"/>
  <c r="HL67" i="7"/>
  <c r="HL11" i="7"/>
  <c r="GW12" i="7"/>
  <c r="GW14" i="7"/>
  <c r="GW16" i="7"/>
  <c r="GW18" i="7"/>
  <c r="GW19" i="7"/>
  <c r="GW21" i="7"/>
  <c r="GW22" i="7"/>
  <c r="GW23" i="7"/>
  <c r="GW25" i="7"/>
  <c r="GW27" i="7"/>
  <c r="GW28" i="7"/>
  <c r="GW29" i="7"/>
  <c r="GW30" i="7"/>
  <c r="GW31" i="7"/>
  <c r="GW32" i="7"/>
  <c r="GW33" i="7"/>
  <c r="GW35" i="7"/>
  <c r="GW36" i="7"/>
  <c r="GW37" i="7"/>
  <c r="GW39" i="7"/>
  <c r="GW40" i="7"/>
  <c r="GW43" i="7"/>
  <c r="GW44" i="7"/>
  <c r="GW45" i="7"/>
  <c r="GW46" i="7"/>
  <c r="GW47" i="7"/>
  <c r="GW48" i="7"/>
  <c r="GW49" i="7"/>
  <c r="GW50" i="7"/>
  <c r="GW52" i="7"/>
  <c r="GW53" i="7"/>
  <c r="GW54" i="7"/>
  <c r="GW55" i="7"/>
  <c r="GW56" i="7"/>
  <c r="GW57" i="7"/>
  <c r="GW59" i="7"/>
  <c r="GW61" i="7"/>
  <c r="GW62" i="7"/>
  <c r="GW63" i="7"/>
  <c r="GW66" i="7"/>
  <c r="GW67" i="7"/>
  <c r="GW11" i="7"/>
  <c r="GB12" i="7"/>
  <c r="GB13" i="7"/>
  <c r="GB14" i="7"/>
  <c r="GB16" i="7"/>
  <c r="GB18" i="7"/>
  <c r="GB19" i="7"/>
  <c r="GB21" i="7"/>
  <c r="GB22" i="7"/>
  <c r="GB23" i="7"/>
  <c r="GB25" i="7"/>
  <c r="GB27" i="7"/>
  <c r="GB28" i="7"/>
  <c r="GB29" i="7"/>
  <c r="GB30" i="7"/>
  <c r="GB31" i="7"/>
  <c r="GB32" i="7"/>
  <c r="GB33" i="7"/>
  <c r="GB35" i="7"/>
  <c r="GB36" i="7"/>
  <c r="GB37" i="7"/>
  <c r="GB39" i="7"/>
  <c r="GB40" i="7"/>
  <c r="GB43" i="7"/>
  <c r="GB44" i="7"/>
  <c r="GB45" i="7"/>
  <c r="GB46" i="7"/>
  <c r="GB47" i="7"/>
  <c r="GB48" i="7"/>
  <c r="GB49" i="7"/>
  <c r="GB50" i="7"/>
  <c r="GB52" i="7"/>
  <c r="GB53" i="7"/>
  <c r="GB54" i="7"/>
  <c r="GB55" i="7"/>
  <c r="GB56" i="7"/>
  <c r="GB57" i="7"/>
  <c r="GB59" i="7"/>
  <c r="GB61" i="7"/>
  <c r="GB62" i="7"/>
  <c r="GB63" i="7"/>
  <c r="GB66" i="7"/>
  <c r="GB67" i="7"/>
  <c r="GB11" i="7"/>
  <c r="FD12" i="7"/>
  <c r="FD13" i="7"/>
  <c r="FD14" i="7"/>
  <c r="FD16" i="7"/>
  <c r="FD18" i="7"/>
  <c r="FD19" i="7"/>
  <c r="FD21" i="7"/>
  <c r="FD22" i="7"/>
  <c r="FD23" i="7"/>
  <c r="FD25" i="7"/>
  <c r="FD27" i="7"/>
  <c r="FD28" i="7"/>
  <c r="FD29" i="7"/>
  <c r="FD30" i="7"/>
  <c r="FD31" i="7"/>
  <c r="FD32" i="7"/>
  <c r="FD33" i="7"/>
  <c r="FD35" i="7"/>
  <c r="FD36" i="7"/>
  <c r="FD37" i="7"/>
  <c r="FD39" i="7"/>
  <c r="FD40" i="7"/>
  <c r="FD43" i="7"/>
  <c r="FD44" i="7"/>
  <c r="FD45" i="7"/>
  <c r="FD46" i="7"/>
  <c r="FD47" i="7"/>
  <c r="FD48" i="7"/>
  <c r="FD49" i="7"/>
  <c r="FD50" i="7"/>
  <c r="FD52" i="7"/>
  <c r="FD53" i="7"/>
  <c r="FD54" i="7"/>
  <c r="FD55" i="7"/>
  <c r="FD56" i="7"/>
  <c r="FD57" i="7"/>
  <c r="FD59" i="7"/>
  <c r="FD61" i="7"/>
  <c r="FD62" i="7"/>
  <c r="FD63" i="7"/>
  <c r="FD66" i="7"/>
  <c r="FD67" i="7"/>
  <c r="FD11" i="7"/>
  <c r="EO12" i="7"/>
  <c r="EO13" i="7"/>
  <c r="EO14" i="7"/>
  <c r="EO16" i="7"/>
  <c r="EO18" i="7"/>
  <c r="EO19" i="7"/>
  <c r="EO21" i="7"/>
  <c r="EO22" i="7"/>
  <c r="EO23" i="7"/>
  <c r="EO25" i="7"/>
  <c r="EO27" i="7"/>
  <c r="EO28" i="7"/>
  <c r="EO29" i="7"/>
  <c r="EO30" i="7"/>
  <c r="EO31" i="7"/>
  <c r="EO32" i="7"/>
  <c r="EO33" i="7"/>
  <c r="EO35" i="7"/>
  <c r="EO36" i="7"/>
  <c r="EO37" i="7"/>
  <c r="EO39" i="7"/>
  <c r="EO40" i="7"/>
  <c r="EO43" i="7"/>
  <c r="EO44" i="7"/>
  <c r="EO45" i="7"/>
  <c r="EO46" i="7"/>
  <c r="EO47" i="7"/>
  <c r="EO48" i="7"/>
  <c r="EO49" i="7"/>
  <c r="EO50" i="7"/>
  <c r="EO52" i="7"/>
  <c r="EO53" i="7"/>
  <c r="EO54" i="7"/>
  <c r="EO55" i="7"/>
  <c r="EO56" i="7"/>
  <c r="EO57" i="7"/>
  <c r="EO59" i="7"/>
  <c r="EO61" i="7"/>
  <c r="EO62" i="7"/>
  <c r="EO63" i="7"/>
  <c r="EO66" i="7"/>
  <c r="EO67" i="7"/>
  <c r="EO11" i="7"/>
  <c r="EC12" i="7"/>
  <c r="HX12" i="7" s="1"/>
  <c r="EC13" i="7"/>
  <c r="EC14" i="7"/>
  <c r="HX14" i="7" s="1"/>
  <c r="EC16" i="7"/>
  <c r="EC18" i="7"/>
  <c r="HX18" i="7" s="1"/>
  <c r="EC19" i="7"/>
  <c r="EC21" i="7"/>
  <c r="HX21" i="7" s="1"/>
  <c r="EC22" i="7"/>
  <c r="EC23" i="7"/>
  <c r="HX23" i="7" s="1"/>
  <c r="EC25" i="7"/>
  <c r="EC27" i="7"/>
  <c r="HX27" i="7" s="1"/>
  <c r="EC28" i="7"/>
  <c r="EC29" i="7"/>
  <c r="EC30" i="7"/>
  <c r="EC31" i="7"/>
  <c r="HX31" i="7" s="1"/>
  <c r="EC32" i="7"/>
  <c r="EC33" i="7"/>
  <c r="HX33" i="7" s="1"/>
  <c r="EC35" i="7"/>
  <c r="EC36" i="7"/>
  <c r="HX36" i="7" s="1"/>
  <c r="EC37" i="7"/>
  <c r="EC39" i="7"/>
  <c r="HX39" i="7" s="1"/>
  <c r="RV39" i="7" s="1"/>
  <c r="SB39" i="7" s="1"/>
  <c r="EC40" i="7"/>
  <c r="EC43" i="7"/>
  <c r="HX43" i="7" s="1"/>
  <c r="RV43" i="7" s="1"/>
  <c r="SB43" i="7" s="1"/>
  <c r="EC44" i="7"/>
  <c r="EC45" i="7"/>
  <c r="HX45" i="7" s="1"/>
  <c r="RV45" i="7" s="1"/>
  <c r="SB45" i="7" s="1"/>
  <c r="EC46" i="7"/>
  <c r="EC47" i="7"/>
  <c r="HX47" i="7" s="1"/>
  <c r="EC48" i="7"/>
  <c r="EC49" i="7"/>
  <c r="HX49" i="7" s="1"/>
  <c r="EC50" i="7"/>
  <c r="EC52" i="7"/>
  <c r="HX52" i="7" s="1"/>
  <c r="RV52" i="7" s="1"/>
  <c r="SB52" i="7" s="1"/>
  <c r="EC53" i="7"/>
  <c r="EC54" i="7"/>
  <c r="HX54" i="7" s="1"/>
  <c r="RV54" i="7" s="1"/>
  <c r="SB54" i="7" s="1"/>
  <c r="EC55" i="7"/>
  <c r="EC56" i="7"/>
  <c r="HX56" i="7" s="1"/>
  <c r="RV56" i="7" s="1"/>
  <c r="SB56" i="7" s="1"/>
  <c r="EC57" i="7"/>
  <c r="EC59" i="7"/>
  <c r="HX59" i="7" s="1"/>
  <c r="RV59" i="7" s="1"/>
  <c r="SB59" i="7" s="1"/>
  <c r="EC61" i="7"/>
  <c r="EC62" i="7"/>
  <c r="HX62" i="7" s="1"/>
  <c r="RV62" i="7" s="1"/>
  <c r="SB62" i="7" s="1"/>
  <c r="EC63" i="7"/>
  <c r="EC66" i="7"/>
  <c r="HX66" i="7" s="1"/>
  <c r="RV66" i="7" s="1"/>
  <c r="SB66" i="7" s="1"/>
  <c r="EC67" i="7"/>
  <c r="EC11" i="7"/>
  <c r="HX11" i="7" s="1"/>
  <c r="RV11" i="7" s="1"/>
  <c r="SB11" i="7" s="1"/>
  <c r="BO12" i="7"/>
  <c r="BO13" i="7"/>
  <c r="BO14" i="7"/>
  <c r="BO16" i="7"/>
  <c r="BO18" i="7"/>
  <c r="BO19" i="7"/>
  <c r="BO21" i="7"/>
  <c r="BO22" i="7"/>
  <c r="BO23" i="7"/>
  <c r="BO25" i="7"/>
  <c r="BO27" i="7"/>
  <c r="BO28" i="7"/>
  <c r="BO29" i="7"/>
  <c r="BO30" i="7"/>
  <c r="BO31" i="7"/>
  <c r="BO32" i="7"/>
  <c r="BO33" i="7"/>
  <c r="BO35" i="7"/>
  <c r="BO36" i="7"/>
  <c r="BO37" i="7"/>
  <c r="BO39" i="7"/>
  <c r="BO40" i="7"/>
  <c r="BO43" i="7"/>
  <c r="BO44" i="7"/>
  <c r="BO45" i="7"/>
  <c r="BO46" i="7"/>
  <c r="BO47" i="7"/>
  <c r="BO48" i="7"/>
  <c r="BO49" i="7"/>
  <c r="BO50" i="7"/>
  <c r="BO52" i="7"/>
  <c r="BO53" i="7"/>
  <c r="BO54" i="7"/>
  <c r="BO55" i="7"/>
  <c r="BO56" i="7"/>
  <c r="BO57" i="7"/>
  <c r="BO59" i="7"/>
  <c r="BO61" i="7"/>
  <c r="BO62" i="7"/>
  <c r="BO63" i="7"/>
  <c r="BO66" i="7"/>
  <c r="BO67" i="7"/>
  <c r="BO11" i="7"/>
  <c r="AT12" i="7"/>
  <c r="AT13" i="7"/>
  <c r="AT14" i="7"/>
  <c r="AT16" i="7"/>
  <c r="AT18" i="7"/>
  <c r="AT19" i="7"/>
  <c r="AT21" i="7"/>
  <c r="AT22" i="7"/>
  <c r="AT23" i="7"/>
  <c r="AT25" i="7"/>
  <c r="AT27" i="7"/>
  <c r="AT28" i="7"/>
  <c r="AT29" i="7"/>
  <c r="AT30" i="7"/>
  <c r="AT31" i="7"/>
  <c r="AT32" i="7"/>
  <c r="AT33" i="7"/>
  <c r="AT35" i="7"/>
  <c r="AT36" i="7"/>
  <c r="AT37" i="7"/>
  <c r="AT39" i="7"/>
  <c r="AT40" i="7"/>
  <c r="AT43" i="7"/>
  <c r="AT44" i="7"/>
  <c r="AT45" i="7"/>
  <c r="AT46" i="7"/>
  <c r="AT47" i="7"/>
  <c r="AT48" i="7"/>
  <c r="AT49" i="7"/>
  <c r="AT50" i="7"/>
  <c r="AT52" i="7"/>
  <c r="AT53" i="7"/>
  <c r="AT54" i="7"/>
  <c r="AT55" i="7"/>
  <c r="AT56" i="7"/>
  <c r="AT57" i="7"/>
  <c r="AT59" i="7"/>
  <c r="AT61" i="7"/>
  <c r="AT62" i="7"/>
  <c r="AT63" i="7"/>
  <c r="AT66" i="7"/>
  <c r="AT67" i="7"/>
  <c r="AT11" i="7"/>
  <c r="V12" i="7"/>
  <c r="BF12" i="7" s="1"/>
  <c r="BR12" i="7" s="1"/>
  <c r="V13" i="7"/>
  <c r="V14" i="7"/>
  <c r="BF14" i="7" s="1"/>
  <c r="BR14" i="7" s="1"/>
  <c r="V16" i="7"/>
  <c r="V18" i="7"/>
  <c r="BF18" i="7" s="1"/>
  <c r="BR18" i="7" s="1"/>
  <c r="V19" i="7"/>
  <c r="V21" i="7"/>
  <c r="BF21" i="7" s="1"/>
  <c r="BR21" i="7" s="1"/>
  <c r="V22" i="7"/>
  <c r="V23" i="7"/>
  <c r="BF23" i="7" s="1"/>
  <c r="BR23" i="7" s="1"/>
  <c r="V25" i="7"/>
  <c r="V27" i="7"/>
  <c r="BF27" i="7" s="1"/>
  <c r="BR27" i="7" s="1"/>
  <c r="V28" i="7"/>
  <c r="V29" i="7"/>
  <c r="BF29" i="7" s="1"/>
  <c r="BR29" i="7" s="1"/>
  <c r="V30" i="7"/>
  <c r="V31" i="7"/>
  <c r="V32" i="7"/>
  <c r="V33" i="7"/>
  <c r="BF33" i="7" s="1"/>
  <c r="BR33" i="7" s="1"/>
  <c r="V35" i="7"/>
  <c r="V36" i="7"/>
  <c r="BF36" i="7" s="1"/>
  <c r="BR36" i="7" s="1"/>
  <c r="V37" i="7"/>
  <c r="V39" i="7"/>
  <c r="BF39" i="7" s="1"/>
  <c r="BR39" i="7" s="1"/>
  <c r="V40" i="7"/>
  <c r="V43" i="7"/>
  <c r="BF43" i="7" s="1"/>
  <c r="BR43" i="7" s="1"/>
  <c r="V44" i="7"/>
  <c r="V45" i="7"/>
  <c r="BF45" i="7" s="1"/>
  <c r="BR45" i="7" s="1"/>
  <c r="V46" i="7"/>
  <c r="V47" i="7"/>
  <c r="BF47" i="7" s="1"/>
  <c r="BR47" i="7" s="1"/>
  <c r="V48" i="7"/>
  <c r="V49" i="7"/>
  <c r="V50" i="7"/>
  <c r="V52" i="7"/>
  <c r="BF52" i="7" s="1"/>
  <c r="BR52" i="7" s="1"/>
  <c r="V53" i="7"/>
  <c r="V54" i="7"/>
  <c r="BF54" i="7" s="1"/>
  <c r="BR54" i="7" s="1"/>
  <c r="V55" i="7"/>
  <c r="V56" i="7"/>
  <c r="BF56" i="7" s="1"/>
  <c r="BR56" i="7" s="1"/>
  <c r="V57" i="7"/>
  <c r="V59" i="7"/>
  <c r="BF59" i="7" s="1"/>
  <c r="BR59" i="7" s="1"/>
  <c r="V61" i="7"/>
  <c r="V62" i="7"/>
  <c r="V63" i="7"/>
  <c r="V66" i="7"/>
  <c r="BF66" i="7" s="1"/>
  <c r="BR66" i="7" s="1"/>
  <c r="V67" i="7"/>
  <c r="V11" i="7"/>
  <c r="BF11" i="7" s="1"/>
  <c r="BR11" i="7" s="1"/>
  <c r="U11" i="7"/>
  <c r="J12" i="7"/>
  <c r="BX12" i="7" s="1"/>
  <c r="J13" i="7"/>
  <c r="J14" i="7"/>
  <c r="BX14" i="7" s="1"/>
  <c r="J16" i="7"/>
  <c r="J18" i="7"/>
  <c r="BX18" i="7" s="1"/>
  <c r="J19" i="7"/>
  <c r="J21" i="7"/>
  <c r="BX21" i="7" s="1"/>
  <c r="J22" i="7"/>
  <c r="J23" i="7"/>
  <c r="BX23" i="7" s="1"/>
  <c r="J25" i="7"/>
  <c r="J27" i="7"/>
  <c r="BX27" i="7" s="1"/>
  <c r="J28" i="7"/>
  <c r="J29" i="7"/>
  <c r="BX29" i="7" s="1"/>
  <c r="J30" i="7"/>
  <c r="J31" i="7"/>
  <c r="J32" i="7"/>
  <c r="J33" i="7"/>
  <c r="BX33" i="7" s="1"/>
  <c r="J35" i="7"/>
  <c r="J36" i="7"/>
  <c r="BX36" i="7" s="1"/>
  <c r="J37" i="7"/>
  <c r="J39" i="7"/>
  <c r="BX39" i="7" s="1"/>
  <c r="SE39" i="7" s="1"/>
  <c r="J40" i="7"/>
  <c r="J43" i="7"/>
  <c r="BX43" i="7" s="1"/>
  <c r="SE43" i="7" s="1"/>
  <c r="J44" i="7"/>
  <c r="J45" i="7"/>
  <c r="BX45" i="7" s="1"/>
  <c r="SE45" i="7" s="1"/>
  <c r="J46" i="7"/>
  <c r="J47" i="7"/>
  <c r="BX47" i="7" s="1"/>
  <c r="J48" i="7"/>
  <c r="J49" i="7"/>
  <c r="J50" i="7"/>
  <c r="J52" i="7"/>
  <c r="BX52" i="7" s="1"/>
  <c r="SE52" i="7" s="1"/>
  <c r="J53" i="7"/>
  <c r="J54" i="7"/>
  <c r="BX54" i="7" s="1"/>
  <c r="SE54" i="7" s="1"/>
  <c r="J55" i="7"/>
  <c r="J56" i="7"/>
  <c r="BX56" i="7" s="1"/>
  <c r="SE56" i="7" s="1"/>
  <c r="J57" i="7"/>
  <c r="J59" i="7"/>
  <c r="BX59" i="7" s="1"/>
  <c r="SE59" i="7" s="1"/>
  <c r="J61" i="7"/>
  <c r="J62" i="7"/>
  <c r="J63" i="7"/>
  <c r="J66" i="7"/>
  <c r="BX66" i="7" s="1"/>
  <c r="SE66" i="7" s="1"/>
  <c r="J67" i="7"/>
  <c r="J11" i="7"/>
  <c r="BX11" i="7" s="1"/>
  <c r="SE11" i="7" s="1"/>
  <c r="D15" i="7"/>
  <c r="RV47" i="7" l="1"/>
  <c r="SB47" i="7" s="1"/>
  <c r="SE47" i="7" s="1"/>
  <c r="HX29" i="7"/>
  <c r="RV29" i="7" s="1"/>
  <c r="SB29" i="7" s="1"/>
  <c r="SE29" i="7" s="1"/>
  <c r="BF62" i="7"/>
  <c r="BR62" i="7" s="1"/>
  <c r="BX62" i="7" s="1"/>
  <c r="SE62" i="7" s="1"/>
  <c r="BF31" i="7"/>
  <c r="BR31" i="7" s="1"/>
  <c r="BX31" i="7" s="1"/>
  <c r="BF49" i="7"/>
  <c r="BR49" i="7" s="1"/>
  <c r="BX49" i="7" s="1"/>
  <c r="RY49" i="7" s="1"/>
  <c r="RV49" i="7"/>
  <c r="MQ49" i="7"/>
  <c r="RV33" i="7"/>
  <c r="SB33" i="7" s="1"/>
  <c r="SE33" i="7" s="1"/>
  <c r="RV12" i="7"/>
  <c r="SB12" i="7" s="1"/>
  <c r="SE12" i="7" s="1"/>
  <c r="BF67" i="7"/>
  <c r="BR67" i="7" s="1"/>
  <c r="BX67" i="7" s="1"/>
  <c r="BF63" i="7"/>
  <c r="BR63" i="7" s="1"/>
  <c r="BX63" i="7" s="1"/>
  <c r="BF61" i="7"/>
  <c r="BR61" i="7" s="1"/>
  <c r="BX61" i="7" s="1"/>
  <c r="BF57" i="7"/>
  <c r="BR57" i="7" s="1"/>
  <c r="BX57" i="7" s="1"/>
  <c r="BF55" i="7"/>
  <c r="BR55" i="7" s="1"/>
  <c r="BX55" i="7" s="1"/>
  <c r="BF53" i="7"/>
  <c r="BR53" i="7" s="1"/>
  <c r="BX53" i="7" s="1"/>
  <c r="BF50" i="7"/>
  <c r="BR50" i="7" s="1"/>
  <c r="BX50" i="7" s="1"/>
  <c r="RY50" i="7" s="1"/>
  <c r="BF48" i="7"/>
  <c r="BR48" i="7" s="1"/>
  <c r="BX48" i="7" s="1"/>
  <c r="BF46" i="7"/>
  <c r="BR46" i="7" s="1"/>
  <c r="BX46" i="7" s="1"/>
  <c r="BF44" i="7"/>
  <c r="BR44" i="7" s="1"/>
  <c r="BX44" i="7" s="1"/>
  <c r="BF40" i="7"/>
  <c r="BR40" i="7" s="1"/>
  <c r="BX40" i="7" s="1"/>
  <c r="BF37" i="7"/>
  <c r="BR37" i="7" s="1"/>
  <c r="BX37" i="7" s="1"/>
  <c r="BF35" i="7"/>
  <c r="BR35" i="7" s="1"/>
  <c r="BX35" i="7" s="1"/>
  <c r="BF32" i="7"/>
  <c r="BR32" i="7" s="1"/>
  <c r="BX32" i="7" s="1"/>
  <c r="BF30" i="7"/>
  <c r="BR30" i="7" s="1"/>
  <c r="BX30" i="7" s="1"/>
  <c r="BF28" i="7"/>
  <c r="BR28" i="7" s="1"/>
  <c r="BX28" i="7" s="1"/>
  <c r="BF25" i="7"/>
  <c r="BR25" i="7" s="1"/>
  <c r="BX25" i="7" s="1"/>
  <c r="BF22" i="7"/>
  <c r="BR22" i="7" s="1"/>
  <c r="BX22" i="7" s="1"/>
  <c r="BF19" i="7"/>
  <c r="BR19" i="7" s="1"/>
  <c r="BX19" i="7" s="1"/>
  <c r="BF16" i="7"/>
  <c r="BR16" i="7" s="1"/>
  <c r="BX16" i="7" s="1"/>
  <c r="BF13" i="7"/>
  <c r="BR13" i="7" s="1"/>
  <c r="BX13" i="7" s="1"/>
  <c r="HX67" i="7"/>
  <c r="HX63" i="7"/>
  <c r="HX61" i="7"/>
  <c r="HX57" i="7"/>
  <c r="HX55" i="7"/>
  <c r="HX53" i="7"/>
  <c r="HX50" i="7"/>
  <c r="HX48" i="7"/>
  <c r="HX46" i="7"/>
  <c r="HX44" i="7"/>
  <c r="HX40" i="7"/>
  <c r="HX37" i="7"/>
  <c r="HX35" i="7"/>
  <c r="HX32" i="7"/>
  <c r="HX30" i="7"/>
  <c r="HX28" i="7"/>
  <c r="HX25" i="7"/>
  <c r="HX22" i="7"/>
  <c r="HX19" i="7"/>
  <c r="HX16" i="7"/>
  <c r="MQ67" i="7"/>
  <c r="MQ63" i="7"/>
  <c r="MQ61" i="7"/>
  <c r="MQ57" i="7"/>
  <c r="MQ55" i="7"/>
  <c r="MQ53" i="7"/>
  <c r="MQ50" i="7"/>
  <c r="MQ48" i="7"/>
  <c r="MQ46" i="7"/>
  <c r="MQ44" i="7"/>
  <c r="MQ40" i="7"/>
  <c r="MQ37" i="7"/>
  <c r="MQ35" i="7"/>
  <c r="MQ32" i="7"/>
  <c r="MQ30" i="7"/>
  <c r="MQ28" i="7"/>
  <c r="MQ25" i="7"/>
  <c r="MQ22" i="7"/>
  <c r="MQ19" i="7"/>
  <c r="MQ16" i="7"/>
  <c r="MQ13" i="7"/>
  <c r="OJ36" i="7"/>
  <c r="RV36" i="7" s="1"/>
  <c r="SB36" i="7" s="1"/>
  <c r="SE36" i="7" s="1"/>
  <c r="OJ33" i="7"/>
  <c r="OJ31" i="7"/>
  <c r="RV31" i="7" s="1"/>
  <c r="SB31" i="7" s="1"/>
  <c r="OJ29" i="7"/>
  <c r="OJ27" i="7"/>
  <c r="RV27" i="7" s="1"/>
  <c r="SB27" i="7" s="1"/>
  <c r="SE27" i="7" s="1"/>
  <c r="OJ23" i="7"/>
  <c r="RV23" i="7" s="1"/>
  <c r="SB23" i="7" s="1"/>
  <c r="OJ21" i="7"/>
  <c r="RV21" i="7" s="1"/>
  <c r="SB21" i="7" s="1"/>
  <c r="SE21" i="7" s="1"/>
  <c r="OJ18" i="7"/>
  <c r="OJ14" i="7"/>
  <c r="RV14" i="7" s="1"/>
  <c r="SB14" i="7" s="1"/>
  <c r="SE14" i="7" s="1"/>
  <c r="OJ12" i="7"/>
  <c r="RS67" i="7"/>
  <c r="RS63" i="7"/>
  <c r="RS61" i="7"/>
  <c r="RS57" i="7"/>
  <c r="RS55" i="7"/>
  <c r="RS53" i="7"/>
  <c r="RS50" i="7"/>
  <c r="RT50" i="7" s="1"/>
  <c r="RS48" i="7"/>
  <c r="RS46" i="7"/>
  <c r="RT46" i="7" s="1"/>
  <c r="RS44" i="7"/>
  <c r="RS40" i="7"/>
  <c r="RS37" i="7"/>
  <c r="RS35" i="7"/>
  <c r="RS32" i="7"/>
  <c r="RS30" i="7"/>
  <c r="RS28" i="7"/>
  <c r="RS25" i="7"/>
  <c r="RS22" i="7"/>
  <c r="RS19" i="7"/>
  <c r="RS16" i="7"/>
  <c r="RS13" i="7"/>
  <c r="MQ18" i="7"/>
  <c r="RV18" i="7" s="1"/>
  <c r="SB18" i="7" s="1"/>
  <c r="SE18" i="7" s="1"/>
  <c r="GW13" i="7"/>
  <c r="HX13" i="7" s="1"/>
  <c r="NC37" i="7"/>
  <c r="OJ37" i="7" s="1"/>
  <c r="RV37" i="7" s="1"/>
  <c r="RX19" i="7"/>
  <c r="RX41" i="7"/>
  <c r="RX34" i="7"/>
  <c r="RX24" i="7"/>
  <c r="RX15" i="7"/>
  <c r="RX17" i="7" s="1"/>
  <c r="SA46" i="7"/>
  <c r="SA54" i="7"/>
  <c r="SC54" i="7" s="1"/>
  <c r="RX64" i="7"/>
  <c r="RX35" i="7"/>
  <c r="RZ35" i="7" s="1"/>
  <c r="RO12" i="7"/>
  <c r="RO13" i="7"/>
  <c r="RO14" i="7"/>
  <c r="RO16" i="7"/>
  <c r="RO18" i="7"/>
  <c r="RO19" i="7"/>
  <c r="RO21" i="7"/>
  <c r="RO22" i="7"/>
  <c r="RO23" i="7"/>
  <c r="RO25" i="7"/>
  <c r="RO27" i="7"/>
  <c r="RO28" i="7"/>
  <c r="RO29" i="7"/>
  <c r="RO30" i="7"/>
  <c r="RO31" i="7"/>
  <c r="RO32" i="7"/>
  <c r="RO33" i="7"/>
  <c r="RO35" i="7"/>
  <c r="RO36" i="7"/>
  <c r="RO37" i="7"/>
  <c r="RO39" i="7"/>
  <c r="RO40" i="7"/>
  <c r="RO44" i="7"/>
  <c r="RO45" i="7"/>
  <c r="RO46" i="7"/>
  <c r="RO47" i="7"/>
  <c r="RO48" i="7"/>
  <c r="RO49" i="7"/>
  <c r="RO50" i="7"/>
  <c r="RO52" i="7"/>
  <c r="RO53" i="7"/>
  <c r="RO54" i="7"/>
  <c r="RO55" i="7"/>
  <c r="RO56" i="7"/>
  <c r="RO57" i="7"/>
  <c r="RO59" i="7"/>
  <c r="RO61" i="7"/>
  <c r="RO62" i="7"/>
  <c r="RO63" i="7"/>
  <c r="RO64" i="7" s="1"/>
  <c r="RO67" i="7"/>
  <c r="QN12" i="7"/>
  <c r="RR12" i="7" s="1"/>
  <c r="QN13" i="7"/>
  <c r="RR13" i="7" s="1"/>
  <c r="QN14" i="7"/>
  <c r="RR14" i="7" s="1"/>
  <c r="QN16" i="7"/>
  <c r="RR16" i="7" s="1"/>
  <c r="QN18" i="7"/>
  <c r="QN19" i="7"/>
  <c r="RR19" i="7" s="1"/>
  <c r="QN21" i="7"/>
  <c r="RR21" i="7" s="1"/>
  <c r="QN22" i="7"/>
  <c r="RR22" i="7" s="1"/>
  <c r="RT22" i="7" s="1"/>
  <c r="QN23" i="7"/>
  <c r="RR23" i="7" s="1"/>
  <c r="QN25" i="7"/>
  <c r="RR25" i="7" s="1"/>
  <c r="QN27" i="7"/>
  <c r="RR27" i="7" s="1"/>
  <c r="QN28" i="7"/>
  <c r="RR28" i="7" s="1"/>
  <c r="QN29" i="7"/>
  <c r="RR29" i="7" s="1"/>
  <c r="QN30" i="7"/>
  <c r="RR30" i="7" s="1"/>
  <c r="QN31" i="7"/>
  <c r="RR31" i="7" s="1"/>
  <c r="QN32" i="7"/>
  <c r="RR32" i="7" s="1"/>
  <c r="QN33" i="7"/>
  <c r="RR33" i="7" s="1"/>
  <c r="QN35" i="7"/>
  <c r="RR35" i="7" s="1"/>
  <c r="QN36" i="7"/>
  <c r="RR36" i="7" s="1"/>
  <c r="QN37" i="7"/>
  <c r="RR37" i="7" s="1"/>
  <c r="QN39" i="7"/>
  <c r="QN40" i="7"/>
  <c r="RR40" i="7" s="1"/>
  <c r="QN44" i="7"/>
  <c r="RR44" i="7" s="1"/>
  <c r="QN45" i="7"/>
  <c r="RR45" i="7" s="1"/>
  <c r="QN46" i="7"/>
  <c r="RR46" i="7" s="1"/>
  <c r="QN47" i="7"/>
  <c r="RR47" i="7" s="1"/>
  <c r="QN48" i="7"/>
  <c r="RR48" i="7" s="1"/>
  <c r="QN49" i="7"/>
  <c r="RR49" i="7" s="1"/>
  <c r="QN50" i="7"/>
  <c r="RR50" i="7" s="1"/>
  <c r="QN52" i="7"/>
  <c r="RR52" i="7" s="1"/>
  <c r="QN53" i="7"/>
  <c r="RR53" i="7" s="1"/>
  <c r="QN54" i="7"/>
  <c r="RR54" i="7" s="1"/>
  <c r="RT54" i="7" s="1"/>
  <c r="QN55" i="7"/>
  <c r="RR55" i="7" s="1"/>
  <c r="QN56" i="7"/>
  <c r="RR56" i="7" s="1"/>
  <c r="QN57" i="7"/>
  <c r="RR57" i="7" s="1"/>
  <c r="QN59" i="7"/>
  <c r="RR59" i="7" s="1"/>
  <c r="QN61" i="7"/>
  <c r="RR61" i="7" s="1"/>
  <c r="QN62" i="7"/>
  <c r="RR62" i="7" s="1"/>
  <c r="QN63" i="7"/>
  <c r="RR63" i="7" s="1"/>
  <c r="RR64" i="7" s="1"/>
  <c r="QN67" i="7"/>
  <c r="RR67" i="7" s="1"/>
  <c r="PP46" i="7"/>
  <c r="PP49" i="7"/>
  <c r="PP50" i="7"/>
  <c r="PP52" i="7"/>
  <c r="PP53" i="7"/>
  <c r="PP54" i="7"/>
  <c r="PP55" i="7"/>
  <c r="PP56" i="7"/>
  <c r="RU56" i="7" s="1"/>
  <c r="SA56" i="7" s="1"/>
  <c r="SC56" i="7" s="1"/>
  <c r="PP57" i="7"/>
  <c r="RU57" i="7" s="1"/>
  <c r="SA57" i="7" s="1"/>
  <c r="PP59" i="7"/>
  <c r="PP61" i="7"/>
  <c r="PP62" i="7"/>
  <c r="PP63" i="7"/>
  <c r="PP64" i="7" s="1"/>
  <c r="PP67" i="7"/>
  <c r="PP11" i="7"/>
  <c r="PP12" i="7"/>
  <c r="PP13" i="7"/>
  <c r="PP14" i="7"/>
  <c r="PP16" i="7"/>
  <c r="PP18" i="7"/>
  <c r="PP19" i="7"/>
  <c r="PP21" i="7"/>
  <c r="PP22" i="7"/>
  <c r="PP23" i="7"/>
  <c r="PP25" i="7"/>
  <c r="PP27" i="7"/>
  <c r="PP28" i="7"/>
  <c r="PP29" i="7"/>
  <c r="PP30" i="7"/>
  <c r="PP31" i="7"/>
  <c r="PP32" i="7"/>
  <c r="PP33" i="7"/>
  <c r="PP35" i="7"/>
  <c r="PP36" i="7"/>
  <c r="PP37" i="7"/>
  <c r="PP39" i="7"/>
  <c r="PP40" i="7"/>
  <c r="PP44" i="7"/>
  <c r="NW39" i="7"/>
  <c r="NW40" i="7"/>
  <c r="NW44" i="7"/>
  <c r="NW45" i="7"/>
  <c r="NW46" i="7"/>
  <c r="NW47" i="7"/>
  <c r="NW48" i="7"/>
  <c r="NW49" i="7"/>
  <c r="NW50" i="7"/>
  <c r="NW52" i="7"/>
  <c r="NW53" i="7"/>
  <c r="NW54" i="7"/>
  <c r="NW55" i="7"/>
  <c r="NW56" i="7"/>
  <c r="NW57" i="7"/>
  <c r="NW59" i="7"/>
  <c r="NW61" i="7"/>
  <c r="NW62" i="7"/>
  <c r="NW63" i="7"/>
  <c r="NW64" i="7" s="1"/>
  <c r="NW67" i="7"/>
  <c r="NW11" i="7"/>
  <c r="NW12" i="7"/>
  <c r="NW13" i="7"/>
  <c r="NW14" i="7"/>
  <c r="NW16" i="7"/>
  <c r="NW18" i="7"/>
  <c r="NW19" i="7"/>
  <c r="NW21" i="7"/>
  <c r="NW22" i="7"/>
  <c r="NW23" i="7"/>
  <c r="NW25" i="7"/>
  <c r="NW27" i="7"/>
  <c r="NW28" i="7"/>
  <c r="NW29" i="7"/>
  <c r="NW30" i="7"/>
  <c r="NW31" i="7"/>
  <c r="NW32" i="7"/>
  <c r="NW33" i="7"/>
  <c r="NW35" i="7"/>
  <c r="NW36" i="7"/>
  <c r="NB12" i="7"/>
  <c r="NB13" i="7"/>
  <c r="OI13" i="7" s="1"/>
  <c r="NB14" i="7"/>
  <c r="NB16" i="7"/>
  <c r="OI16" i="7" s="1"/>
  <c r="NB18" i="7"/>
  <c r="NB19" i="7"/>
  <c r="OI19" i="7" s="1"/>
  <c r="NB21" i="7"/>
  <c r="NB22" i="7"/>
  <c r="OI22" i="7" s="1"/>
  <c r="NB23" i="7"/>
  <c r="NB25" i="7"/>
  <c r="OI25" i="7" s="1"/>
  <c r="NB27" i="7"/>
  <c r="NB28" i="7"/>
  <c r="OI28" i="7" s="1"/>
  <c r="NB29" i="7"/>
  <c r="NB30" i="7"/>
  <c r="OI30" i="7" s="1"/>
  <c r="NB31" i="7"/>
  <c r="NB32" i="7"/>
  <c r="OI32" i="7" s="1"/>
  <c r="NB33" i="7"/>
  <c r="NB35" i="7"/>
  <c r="OI35" i="7" s="1"/>
  <c r="NB36" i="7"/>
  <c r="NB39" i="7"/>
  <c r="OI39" i="7" s="1"/>
  <c r="NB40" i="7"/>
  <c r="NB44" i="7"/>
  <c r="NB45" i="7"/>
  <c r="NB46" i="7"/>
  <c r="OI46" i="7" s="1"/>
  <c r="NB47" i="7"/>
  <c r="NB48" i="7"/>
  <c r="OI48" i="7" s="1"/>
  <c r="NB49" i="7"/>
  <c r="NB50" i="7"/>
  <c r="OI50" i="7" s="1"/>
  <c r="NB52" i="7"/>
  <c r="NB53" i="7"/>
  <c r="OI53" i="7" s="1"/>
  <c r="NB54" i="7"/>
  <c r="NB55" i="7"/>
  <c r="OI55" i="7" s="1"/>
  <c r="NB56" i="7"/>
  <c r="NB57" i="7"/>
  <c r="OI57" i="7" s="1"/>
  <c r="NB59" i="7"/>
  <c r="NB61" i="7"/>
  <c r="OI61" i="7" s="1"/>
  <c r="NB62" i="7"/>
  <c r="NB63" i="7"/>
  <c r="NB64" i="7" s="1"/>
  <c r="NB67" i="7"/>
  <c r="NB11" i="7"/>
  <c r="MU31" i="7"/>
  <c r="MJ11" i="7"/>
  <c r="MJ12" i="7"/>
  <c r="MJ13" i="7"/>
  <c r="MJ14" i="7"/>
  <c r="MJ16" i="7"/>
  <c r="MJ18" i="7"/>
  <c r="MJ19" i="7"/>
  <c r="MJ21" i="7"/>
  <c r="MJ22" i="7"/>
  <c r="MJ23" i="7"/>
  <c r="MJ25" i="7"/>
  <c r="MJ27" i="7"/>
  <c r="MJ28" i="7"/>
  <c r="MJ29" i="7"/>
  <c r="MJ30" i="7"/>
  <c r="MJ31" i="7"/>
  <c r="MJ32" i="7"/>
  <c r="MJ33" i="7"/>
  <c r="MJ35" i="7"/>
  <c r="MJ36" i="7"/>
  <c r="MJ37" i="7"/>
  <c r="MJ39" i="7"/>
  <c r="MJ40" i="7"/>
  <c r="MJ44" i="7"/>
  <c r="MJ45" i="7"/>
  <c r="MJ46" i="7"/>
  <c r="MJ47" i="7"/>
  <c r="MJ48" i="7"/>
  <c r="MJ49" i="7"/>
  <c r="MJ50" i="7"/>
  <c r="MJ52" i="7"/>
  <c r="MJ53" i="7"/>
  <c r="MJ54" i="7"/>
  <c r="MJ55" i="7"/>
  <c r="MJ56" i="7"/>
  <c r="MJ57" i="7"/>
  <c r="MJ59" i="7"/>
  <c r="MJ61" i="7"/>
  <c r="MJ62" i="7"/>
  <c r="MJ63" i="7"/>
  <c r="MJ64" i="7" s="1"/>
  <c r="MJ67" i="7"/>
  <c r="MA14" i="7"/>
  <c r="MA16" i="7"/>
  <c r="MA18" i="7"/>
  <c r="MA19" i="7"/>
  <c r="MA21" i="7"/>
  <c r="MA22" i="7"/>
  <c r="MA23" i="7"/>
  <c r="MA25" i="7"/>
  <c r="MA27" i="7"/>
  <c r="MA28" i="7"/>
  <c r="MA29" i="7"/>
  <c r="MA30" i="7"/>
  <c r="MA31" i="7"/>
  <c r="MA32" i="7"/>
  <c r="MA33" i="7"/>
  <c r="MA35" i="7"/>
  <c r="MA36" i="7"/>
  <c r="MA37" i="7"/>
  <c r="MA39" i="7"/>
  <c r="MA40" i="7"/>
  <c r="MA44" i="7"/>
  <c r="MA45" i="7"/>
  <c r="MA46" i="7"/>
  <c r="MA47" i="7"/>
  <c r="MA48" i="7"/>
  <c r="MA49" i="7"/>
  <c r="MA50" i="7"/>
  <c r="MA52" i="7"/>
  <c r="MA53" i="7"/>
  <c r="MA54" i="7"/>
  <c r="MA55" i="7"/>
  <c r="MA56" i="7"/>
  <c r="MA57" i="7"/>
  <c r="MA59" i="7"/>
  <c r="MA61" i="7"/>
  <c r="MA62" i="7"/>
  <c r="MA63" i="7"/>
  <c r="MA64" i="7" s="1"/>
  <c r="MA67" i="7"/>
  <c r="MA11" i="7"/>
  <c r="MA12" i="7"/>
  <c r="KW16" i="7"/>
  <c r="KW18" i="7"/>
  <c r="KW19" i="7"/>
  <c r="KW21" i="7"/>
  <c r="KW22" i="7"/>
  <c r="KW23" i="7"/>
  <c r="KW25" i="7"/>
  <c r="KW27" i="7"/>
  <c r="KW28" i="7"/>
  <c r="KW29" i="7"/>
  <c r="KW30" i="7"/>
  <c r="KW31" i="7"/>
  <c r="KW32" i="7"/>
  <c r="KW33" i="7"/>
  <c r="KW35" i="7"/>
  <c r="KW36" i="7"/>
  <c r="KW37" i="7"/>
  <c r="KW39" i="7"/>
  <c r="KW40" i="7"/>
  <c r="KW44" i="7"/>
  <c r="KW45" i="7"/>
  <c r="KW46" i="7"/>
  <c r="KW47" i="7"/>
  <c r="KW48" i="7"/>
  <c r="KW49" i="7"/>
  <c r="KW50" i="7"/>
  <c r="KW52" i="7"/>
  <c r="KW53" i="7"/>
  <c r="KW54" i="7"/>
  <c r="KW55" i="7"/>
  <c r="KW56" i="7"/>
  <c r="KW57" i="7"/>
  <c r="KW59" i="7"/>
  <c r="KW61" i="7"/>
  <c r="KW62" i="7"/>
  <c r="KW63" i="7"/>
  <c r="KW64" i="7" s="1"/>
  <c r="KW67" i="7"/>
  <c r="KW11" i="7"/>
  <c r="KW12" i="7"/>
  <c r="KW13" i="7"/>
  <c r="KK29" i="7"/>
  <c r="KK30" i="7"/>
  <c r="KK31" i="7"/>
  <c r="KK32" i="7"/>
  <c r="KK33" i="7"/>
  <c r="KK35" i="7"/>
  <c r="KK36" i="7"/>
  <c r="KK37" i="7"/>
  <c r="KK39" i="7"/>
  <c r="KK40" i="7"/>
  <c r="KK44" i="7"/>
  <c r="KK45" i="7"/>
  <c r="KK46" i="7"/>
  <c r="KK47" i="7"/>
  <c r="KK48" i="7"/>
  <c r="KK49" i="7"/>
  <c r="KK50" i="7"/>
  <c r="KK52" i="7"/>
  <c r="KK53" i="7"/>
  <c r="KK54" i="7"/>
  <c r="KK55" i="7"/>
  <c r="KK56" i="7"/>
  <c r="KK57" i="7"/>
  <c r="KK59" i="7"/>
  <c r="KK61" i="7"/>
  <c r="KK62" i="7"/>
  <c r="KK63" i="7"/>
  <c r="KK64" i="7" s="1"/>
  <c r="KK67" i="7"/>
  <c r="KK11" i="7"/>
  <c r="KK12" i="7"/>
  <c r="KK13" i="7"/>
  <c r="KK14" i="7"/>
  <c r="KK16" i="7"/>
  <c r="KK18" i="7"/>
  <c r="KK19" i="7"/>
  <c r="KK21" i="7"/>
  <c r="KK22" i="7"/>
  <c r="KK23" i="7"/>
  <c r="KK25" i="7"/>
  <c r="KK27" i="7"/>
  <c r="JV33" i="7"/>
  <c r="JV35" i="7"/>
  <c r="JV36" i="7"/>
  <c r="JV37" i="7"/>
  <c r="JV39" i="7"/>
  <c r="JV40" i="7"/>
  <c r="JV41" i="7" s="1"/>
  <c r="JV44" i="7"/>
  <c r="JV45" i="7"/>
  <c r="JV46" i="7"/>
  <c r="JV47" i="7"/>
  <c r="JV48" i="7"/>
  <c r="JV49" i="7"/>
  <c r="JV51" i="7" s="1"/>
  <c r="JV50" i="7"/>
  <c r="JV52" i="7"/>
  <c r="JV53" i="7"/>
  <c r="JV54" i="7"/>
  <c r="JV55" i="7"/>
  <c r="JV56" i="7"/>
  <c r="JV57" i="7"/>
  <c r="JV59" i="7"/>
  <c r="JV61" i="7"/>
  <c r="JV62" i="7"/>
  <c r="JV63" i="7"/>
  <c r="JV64" i="7" s="1"/>
  <c r="JV67" i="7"/>
  <c r="JV11" i="7"/>
  <c r="JV12" i="7"/>
  <c r="JV13" i="7"/>
  <c r="JV14" i="7"/>
  <c r="JV15" i="7" s="1"/>
  <c r="JV16" i="7"/>
  <c r="JV18" i="7"/>
  <c r="JV20" i="7" s="1"/>
  <c r="JV19" i="7"/>
  <c r="JV21" i="7"/>
  <c r="JV22" i="7"/>
  <c r="JV23" i="7"/>
  <c r="JV25" i="7"/>
  <c r="JV27" i="7"/>
  <c r="JV28" i="7"/>
  <c r="JV29" i="7"/>
  <c r="JV30" i="7"/>
  <c r="JV31" i="7"/>
  <c r="JJ12" i="7"/>
  <c r="JJ13" i="7"/>
  <c r="JJ15" i="7" s="1"/>
  <c r="JJ14" i="7"/>
  <c r="JJ16" i="7"/>
  <c r="JJ18" i="7"/>
  <c r="JJ19" i="7"/>
  <c r="JJ20" i="7" s="1"/>
  <c r="JJ21" i="7"/>
  <c r="JJ22" i="7"/>
  <c r="JJ23" i="7"/>
  <c r="JJ25" i="7"/>
  <c r="JJ27" i="7"/>
  <c r="JJ28" i="7"/>
  <c r="JJ29" i="7"/>
  <c r="JJ30" i="7"/>
  <c r="JJ31" i="7"/>
  <c r="JJ32" i="7"/>
  <c r="JJ33" i="7"/>
  <c r="JJ35" i="7"/>
  <c r="JJ36" i="7"/>
  <c r="JJ37" i="7"/>
  <c r="JJ39" i="7"/>
  <c r="JJ40" i="7"/>
  <c r="JJ41" i="7" s="1"/>
  <c r="JJ44" i="7"/>
  <c r="JJ45" i="7"/>
  <c r="JJ46" i="7"/>
  <c r="JJ47" i="7"/>
  <c r="JJ48" i="7"/>
  <c r="JJ49" i="7"/>
  <c r="JJ51" i="7" s="1"/>
  <c r="JJ50" i="7"/>
  <c r="JJ52" i="7"/>
  <c r="JJ53" i="7"/>
  <c r="JJ54" i="7"/>
  <c r="JJ55" i="7"/>
  <c r="JJ56" i="7"/>
  <c r="JJ57" i="7"/>
  <c r="JJ59" i="7"/>
  <c r="JJ61" i="7"/>
  <c r="JJ62" i="7"/>
  <c r="JJ63" i="7"/>
  <c r="JJ64" i="7" s="1"/>
  <c r="JJ67" i="7"/>
  <c r="JJ11" i="7"/>
  <c r="IU12" i="7"/>
  <c r="IU13" i="7"/>
  <c r="IU14" i="7"/>
  <c r="IU16" i="7"/>
  <c r="IU19" i="7"/>
  <c r="IU21" i="7"/>
  <c r="IU22" i="7"/>
  <c r="IU23" i="7"/>
  <c r="IU25" i="7"/>
  <c r="IU27" i="7"/>
  <c r="IU28" i="7"/>
  <c r="IU29" i="7"/>
  <c r="IU30" i="7"/>
  <c r="IU31" i="7"/>
  <c r="IU32" i="7"/>
  <c r="IU33" i="7"/>
  <c r="IU35" i="7"/>
  <c r="IU36" i="7"/>
  <c r="IU37" i="7"/>
  <c r="IU39" i="7"/>
  <c r="IU40" i="7"/>
  <c r="IU44" i="7"/>
  <c r="IU45" i="7"/>
  <c r="IU46" i="7"/>
  <c r="IU47" i="7"/>
  <c r="IU48" i="7"/>
  <c r="IU49" i="7"/>
  <c r="IU50" i="7"/>
  <c r="IU52" i="7"/>
  <c r="IU53" i="7"/>
  <c r="IU54" i="7"/>
  <c r="IU55" i="7"/>
  <c r="IU56" i="7"/>
  <c r="IU57" i="7"/>
  <c r="IU59" i="7"/>
  <c r="IU61" i="7"/>
  <c r="IU62" i="7"/>
  <c r="IU63" i="7"/>
  <c r="IU64" i="7" s="1"/>
  <c r="IU67" i="7"/>
  <c r="IU11" i="7"/>
  <c r="IL12" i="7"/>
  <c r="IL13" i="7"/>
  <c r="IL14" i="7"/>
  <c r="IL16" i="7"/>
  <c r="IL18" i="7"/>
  <c r="IL19" i="7"/>
  <c r="IL21" i="7"/>
  <c r="IL22" i="7"/>
  <c r="IL23" i="7"/>
  <c r="IL25" i="7"/>
  <c r="IL28" i="7"/>
  <c r="IL29" i="7"/>
  <c r="IL30" i="7"/>
  <c r="MP30" i="7" s="1"/>
  <c r="IL31" i="7"/>
  <c r="IL32" i="7"/>
  <c r="IL33" i="7"/>
  <c r="IL35" i="7"/>
  <c r="MP35" i="7" s="1"/>
  <c r="IL36" i="7"/>
  <c r="IL37" i="7"/>
  <c r="MP37" i="7" s="1"/>
  <c r="IL39" i="7"/>
  <c r="IL40" i="7"/>
  <c r="MP40" i="7" s="1"/>
  <c r="IL44" i="7"/>
  <c r="IL45" i="7"/>
  <c r="MP45" i="7" s="1"/>
  <c r="IL46" i="7"/>
  <c r="IL47" i="7"/>
  <c r="MP47" i="7" s="1"/>
  <c r="IL48" i="7"/>
  <c r="IL49" i="7"/>
  <c r="MP49" i="7" s="1"/>
  <c r="IL50" i="7"/>
  <c r="IL52" i="7"/>
  <c r="MP52" i="7" s="1"/>
  <c r="IL53" i="7"/>
  <c r="IL54" i="7"/>
  <c r="MP54" i="7" s="1"/>
  <c r="IL55" i="7"/>
  <c r="IL56" i="7"/>
  <c r="MP56" i="7" s="1"/>
  <c r="IL57" i="7"/>
  <c r="IL59" i="7"/>
  <c r="MP59" i="7" s="1"/>
  <c r="IL61" i="7"/>
  <c r="IL62" i="7"/>
  <c r="MP62" i="7" s="1"/>
  <c r="IL63" i="7"/>
  <c r="IL67" i="7"/>
  <c r="MP67" i="7" s="1"/>
  <c r="HT12" i="7"/>
  <c r="HT13" i="7"/>
  <c r="HT15" i="7" s="1"/>
  <c r="HT14" i="7"/>
  <c r="HT16" i="7"/>
  <c r="HT18" i="7"/>
  <c r="HT19" i="7"/>
  <c r="HT20" i="7" s="1"/>
  <c r="HT21" i="7"/>
  <c r="HT22" i="7"/>
  <c r="HT23" i="7"/>
  <c r="HT25" i="7"/>
  <c r="HT27" i="7"/>
  <c r="HT28" i="7"/>
  <c r="HT29" i="7"/>
  <c r="HT30" i="7"/>
  <c r="HT31" i="7"/>
  <c r="HT32" i="7"/>
  <c r="HT33" i="7"/>
  <c r="HT35" i="7"/>
  <c r="HT36" i="7"/>
  <c r="HT37" i="7"/>
  <c r="HT39" i="7"/>
  <c r="HT40" i="7"/>
  <c r="HT41" i="7" s="1"/>
  <c r="HT44" i="7"/>
  <c r="HT45" i="7"/>
  <c r="HT46" i="7"/>
  <c r="HT47" i="7"/>
  <c r="HT48" i="7"/>
  <c r="HT49" i="7"/>
  <c r="HT51" i="7" s="1"/>
  <c r="HT50" i="7"/>
  <c r="HT52" i="7"/>
  <c r="HT53" i="7"/>
  <c r="HT54" i="7"/>
  <c r="HT55" i="7"/>
  <c r="HT56" i="7"/>
  <c r="HT57" i="7"/>
  <c r="HT59" i="7"/>
  <c r="HT61" i="7"/>
  <c r="HT62" i="7"/>
  <c r="HT63" i="7"/>
  <c r="HT64" i="7" s="1"/>
  <c r="HT67" i="7"/>
  <c r="HT11" i="7"/>
  <c r="HK12" i="7"/>
  <c r="HK13" i="7"/>
  <c r="HK14" i="7"/>
  <c r="HK16" i="7"/>
  <c r="HK18" i="7"/>
  <c r="HK20" i="7" s="1"/>
  <c r="HK19" i="7"/>
  <c r="HK21" i="7"/>
  <c r="HK22" i="7"/>
  <c r="HK23" i="7"/>
  <c r="HK25" i="7"/>
  <c r="HK27" i="7"/>
  <c r="HK28" i="7"/>
  <c r="HK29" i="7"/>
  <c r="HK30" i="7"/>
  <c r="HK31" i="7"/>
  <c r="HK32" i="7"/>
  <c r="HK33" i="7"/>
  <c r="HK35" i="7"/>
  <c r="HK36" i="7"/>
  <c r="HK37" i="7"/>
  <c r="HK39" i="7"/>
  <c r="HK41" i="7" s="1"/>
  <c r="HK40" i="7"/>
  <c r="HK44" i="7"/>
  <c r="HK45" i="7"/>
  <c r="HK46" i="7"/>
  <c r="HK47" i="7"/>
  <c r="HK48" i="7"/>
  <c r="HK49" i="7"/>
  <c r="HK50" i="7"/>
  <c r="HK51" i="7" s="1"/>
  <c r="HK52" i="7"/>
  <c r="HK53" i="7"/>
  <c r="HK54" i="7"/>
  <c r="HK55" i="7"/>
  <c r="HK56" i="7"/>
  <c r="HK57" i="7"/>
  <c r="HK59" i="7"/>
  <c r="HK61" i="7"/>
  <c r="HK62" i="7"/>
  <c r="HK63" i="7"/>
  <c r="HK64" i="7" s="1"/>
  <c r="HK67" i="7"/>
  <c r="GV12" i="7"/>
  <c r="GV13" i="7"/>
  <c r="GV14" i="7"/>
  <c r="GV16" i="7"/>
  <c r="GV18" i="7"/>
  <c r="GV20" i="7" s="1"/>
  <c r="GV19" i="7"/>
  <c r="GV21" i="7"/>
  <c r="GV22" i="7"/>
  <c r="GV23" i="7"/>
  <c r="GV25" i="7"/>
  <c r="GV28" i="7"/>
  <c r="GV29" i="7"/>
  <c r="GV30" i="7"/>
  <c r="GV31" i="7"/>
  <c r="GV32" i="7"/>
  <c r="GV33" i="7"/>
  <c r="GV35" i="7"/>
  <c r="GV36" i="7"/>
  <c r="GV37" i="7"/>
  <c r="GV39" i="7"/>
  <c r="GV40" i="7"/>
  <c r="GV44" i="7"/>
  <c r="GV46" i="7"/>
  <c r="GV47" i="7"/>
  <c r="GV48" i="7"/>
  <c r="GV49" i="7"/>
  <c r="GV50" i="7"/>
  <c r="GV51" i="7" s="1"/>
  <c r="GV52" i="7"/>
  <c r="GV53" i="7"/>
  <c r="GV54" i="7"/>
  <c r="GV55" i="7"/>
  <c r="GV56" i="7"/>
  <c r="GV57" i="7"/>
  <c r="GV59" i="7"/>
  <c r="GV61" i="7"/>
  <c r="GV62" i="7"/>
  <c r="GV63" i="7"/>
  <c r="GV64" i="7" s="1"/>
  <c r="GV67" i="7"/>
  <c r="GA12" i="7"/>
  <c r="GA13" i="7"/>
  <c r="GA14" i="7"/>
  <c r="GA16" i="7"/>
  <c r="GA18" i="7"/>
  <c r="GA20" i="7" s="1"/>
  <c r="GA19" i="7"/>
  <c r="GA21" i="7"/>
  <c r="GA22" i="7"/>
  <c r="GA23" i="7"/>
  <c r="GA25" i="7"/>
  <c r="GA27" i="7"/>
  <c r="GA28" i="7"/>
  <c r="GA29" i="7"/>
  <c r="GA30" i="7"/>
  <c r="GA31" i="7"/>
  <c r="GA32" i="7"/>
  <c r="GA33" i="7"/>
  <c r="GA35" i="7"/>
  <c r="GA36" i="7"/>
  <c r="GA37" i="7"/>
  <c r="GA39" i="7"/>
  <c r="GA41" i="7" s="1"/>
  <c r="GA40" i="7"/>
  <c r="GA44" i="7"/>
  <c r="GA45" i="7"/>
  <c r="GA46" i="7"/>
  <c r="GA47" i="7"/>
  <c r="GA48" i="7"/>
  <c r="GA49" i="7"/>
  <c r="GA50" i="7"/>
  <c r="GA51" i="7" s="1"/>
  <c r="GA52" i="7"/>
  <c r="GA53" i="7"/>
  <c r="GA54" i="7"/>
  <c r="GA55" i="7"/>
  <c r="GA56" i="7"/>
  <c r="GA57" i="7"/>
  <c r="GA59" i="7"/>
  <c r="GA61" i="7"/>
  <c r="GA62" i="7"/>
  <c r="GA63" i="7"/>
  <c r="GA64" i="7" s="1"/>
  <c r="GA67" i="7"/>
  <c r="GA11" i="7"/>
  <c r="FC14" i="7"/>
  <c r="FC16" i="7"/>
  <c r="FC18" i="7"/>
  <c r="FC19" i="7"/>
  <c r="FC20" i="7" s="1"/>
  <c r="FC21" i="7"/>
  <c r="FC22" i="7"/>
  <c r="FC23" i="7"/>
  <c r="FC25" i="7"/>
  <c r="FC27" i="7"/>
  <c r="FC28" i="7"/>
  <c r="FC29" i="7"/>
  <c r="FC30" i="7"/>
  <c r="FC31" i="7"/>
  <c r="FC32" i="7"/>
  <c r="FC33" i="7"/>
  <c r="FC35" i="7"/>
  <c r="FC36" i="7"/>
  <c r="FC37" i="7"/>
  <c r="FC39" i="7"/>
  <c r="FC40" i="7"/>
  <c r="FC41" i="7" s="1"/>
  <c r="FC44" i="7"/>
  <c r="FC45" i="7"/>
  <c r="FC46" i="7"/>
  <c r="FC47" i="7"/>
  <c r="FC48" i="7"/>
  <c r="FC49" i="7"/>
  <c r="FC51" i="7" s="1"/>
  <c r="FC50" i="7"/>
  <c r="FC52" i="7"/>
  <c r="FC53" i="7"/>
  <c r="FC54" i="7"/>
  <c r="FC55" i="7"/>
  <c r="FC56" i="7"/>
  <c r="FC57" i="7"/>
  <c r="FC59" i="7"/>
  <c r="FC61" i="7"/>
  <c r="FC62" i="7"/>
  <c r="FC63" i="7"/>
  <c r="FC64" i="7" s="1"/>
  <c r="FC67" i="7"/>
  <c r="FC11" i="7"/>
  <c r="FC12" i="7"/>
  <c r="EN14" i="7"/>
  <c r="EN16" i="7"/>
  <c r="EN18" i="7"/>
  <c r="EN19" i="7"/>
  <c r="EN20" i="7" s="1"/>
  <c r="EN21" i="7"/>
  <c r="EN22" i="7"/>
  <c r="EN23" i="7"/>
  <c r="EN25" i="7"/>
  <c r="EN27" i="7"/>
  <c r="EN28" i="7"/>
  <c r="EN29" i="7"/>
  <c r="EN30" i="7"/>
  <c r="EN31" i="7"/>
  <c r="EN32" i="7"/>
  <c r="EN33" i="7"/>
  <c r="EN35" i="7"/>
  <c r="EN36" i="7"/>
  <c r="EN37" i="7"/>
  <c r="EN39" i="7"/>
  <c r="EN40" i="7"/>
  <c r="EN41" i="7" s="1"/>
  <c r="EN44" i="7"/>
  <c r="EN45" i="7"/>
  <c r="EN46" i="7"/>
  <c r="EN47" i="7"/>
  <c r="EN48" i="7"/>
  <c r="EN49" i="7"/>
  <c r="EN51" i="7" s="1"/>
  <c r="EN50" i="7"/>
  <c r="EN52" i="7"/>
  <c r="EN53" i="7"/>
  <c r="EN54" i="7"/>
  <c r="EN55" i="7"/>
  <c r="EN56" i="7"/>
  <c r="EN57" i="7"/>
  <c r="EN59" i="7"/>
  <c r="EN61" i="7"/>
  <c r="EN62" i="7"/>
  <c r="EN63" i="7"/>
  <c r="EN64" i="7" s="1"/>
  <c r="EN67" i="7"/>
  <c r="EN11" i="7"/>
  <c r="EN12" i="7"/>
  <c r="EB12" i="7"/>
  <c r="EB14" i="7"/>
  <c r="HW14" i="7" s="1"/>
  <c r="EB16" i="7"/>
  <c r="EB18" i="7"/>
  <c r="HW18" i="7" s="1"/>
  <c r="EB19" i="7"/>
  <c r="EB21" i="7"/>
  <c r="HW21" i="7" s="1"/>
  <c r="EB22" i="7"/>
  <c r="EB23" i="7"/>
  <c r="HW23" i="7" s="1"/>
  <c r="EB25" i="7"/>
  <c r="EB27" i="7"/>
  <c r="EB28" i="7"/>
  <c r="EB29" i="7"/>
  <c r="HW29" i="7" s="1"/>
  <c r="EB30" i="7"/>
  <c r="EB31" i="7"/>
  <c r="HW31" i="7" s="1"/>
  <c r="EB32" i="7"/>
  <c r="EB33" i="7"/>
  <c r="HW33" i="7" s="1"/>
  <c r="EB35" i="7"/>
  <c r="EB36" i="7"/>
  <c r="HW36" i="7" s="1"/>
  <c r="EB37" i="7"/>
  <c r="EB39" i="7"/>
  <c r="HW39" i="7" s="1"/>
  <c r="EB40" i="7"/>
  <c r="EB44" i="7"/>
  <c r="HW44" i="7" s="1"/>
  <c r="EB45" i="7"/>
  <c r="EB46" i="7"/>
  <c r="HW46" i="7" s="1"/>
  <c r="EB47" i="7"/>
  <c r="EB48" i="7"/>
  <c r="HW48" i="7" s="1"/>
  <c r="EB49" i="7"/>
  <c r="EB50" i="7"/>
  <c r="HW50" i="7" s="1"/>
  <c r="EB52" i="7"/>
  <c r="EB53" i="7"/>
  <c r="HW53" i="7" s="1"/>
  <c r="EB54" i="7"/>
  <c r="EB55" i="7"/>
  <c r="HW55" i="7" s="1"/>
  <c r="EB56" i="7"/>
  <c r="EB57" i="7"/>
  <c r="HW57" i="7" s="1"/>
  <c r="EB59" i="7"/>
  <c r="EB61" i="7"/>
  <c r="HW61" i="7" s="1"/>
  <c r="EB62" i="7"/>
  <c r="EB63" i="7"/>
  <c r="HW63" i="7" s="1"/>
  <c r="HW64" i="7" s="1"/>
  <c r="EB67" i="7"/>
  <c r="BN12" i="7"/>
  <c r="BN13" i="7"/>
  <c r="BN15" i="7" s="1"/>
  <c r="BN14" i="7"/>
  <c r="BN16" i="7"/>
  <c r="BN18" i="7"/>
  <c r="BN19" i="7"/>
  <c r="BN20" i="7" s="1"/>
  <c r="BN21" i="7"/>
  <c r="BN22" i="7"/>
  <c r="BN23" i="7"/>
  <c r="BN25" i="7"/>
  <c r="BN27" i="7"/>
  <c r="BN28" i="7"/>
  <c r="BN29" i="7"/>
  <c r="BN30" i="7"/>
  <c r="BN31" i="7"/>
  <c r="BN32" i="7"/>
  <c r="BN33" i="7"/>
  <c r="BN35" i="7"/>
  <c r="BN36" i="7"/>
  <c r="BN37" i="7"/>
  <c r="BN39" i="7"/>
  <c r="BN40" i="7"/>
  <c r="BN41" i="7" s="1"/>
  <c r="BN44" i="7"/>
  <c r="BN45" i="7"/>
  <c r="BN46" i="7"/>
  <c r="BN47" i="7"/>
  <c r="BN48" i="7"/>
  <c r="BN49" i="7"/>
  <c r="BN51" i="7" s="1"/>
  <c r="BN50" i="7"/>
  <c r="BN52" i="7"/>
  <c r="BN53" i="7"/>
  <c r="BN54" i="7"/>
  <c r="BN55" i="7"/>
  <c r="BN56" i="7"/>
  <c r="BN57" i="7"/>
  <c r="BN59" i="7"/>
  <c r="BN61" i="7"/>
  <c r="BN62" i="7"/>
  <c r="BN63" i="7"/>
  <c r="BN64" i="7" s="1"/>
  <c r="BN67" i="7"/>
  <c r="AS67" i="7"/>
  <c r="AS63" i="7"/>
  <c r="AS64" i="7" s="1"/>
  <c r="AS62" i="7"/>
  <c r="AS61" i="7"/>
  <c r="AS59" i="7"/>
  <c r="AS57" i="7"/>
  <c r="AS56" i="7"/>
  <c r="AS55" i="7"/>
  <c r="AS54" i="7"/>
  <c r="AS53" i="7"/>
  <c r="AS52" i="7"/>
  <c r="AS50" i="7"/>
  <c r="AS49" i="7"/>
  <c r="AS48" i="7"/>
  <c r="AS47" i="7"/>
  <c r="AS46" i="7"/>
  <c r="AS45" i="7"/>
  <c r="AS44" i="7"/>
  <c r="AS40" i="7"/>
  <c r="AS39" i="7"/>
  <c r="AS37" i="7"/>
  <c r="AS36" i="7"/>
  <c r="AS35" i="7"/>
  <c r="AS33" i="7"/>
  <c r="AS32" i="7"/>
  <c r="AS31" i="7"/>
  <c r="AS30" i="7"/>
  <c r="AS29" i="7"/>
  <c r="AS28" i="7"/>
  <c r="AS27" i="7"/>
  <c r="AS25" i="7"/>
  <c r="AS23" i="7"/>
  <c r="AS22" i="7"/>
  <c r="AS21" i="7"/>
  <c r="AS19" i="7"/>
  <c r="AS18" i="7"/>
  <c r="AS16" i="7"/>
  <c r="AS14" i="7"/>
  <c r="AS13" i="7"/>
  <c r="AS12" i="7"/>
  <c r="U12" i="7"/>
  <c r="U13" i="7"/>
  <c r="U14" i="7"/>
  <c r="U16" i="7"/>
  <c r="U18" i="7"/>
  <c r="U19" i="7"/>
  <c r="U21" i="7"/>
  <c r="U22" i="7"/>
  <c r="BE22" i="7" s="1"/>
  <c r="BQ22" i="7" s="1"/>
  <c r="BS22" i="7" s="1"/>
  <c r="U23" i="7"/>
  <c r="U25" i="7"/>
  <c r="U27" i="7"/>
  <c r="U28" i="7"/>
  <c r="BE28" i="7" s="1"/>
  <c r="BQ28" i="7" s="1"/>
  <c r="U29" i="7"/>
  <c r="U30" i="7"/>
  <c r="BE30" i="7" s="1"/>
  <c r="BQ30" i="7" s="1"/>
  <c r="U31" i="7"/>
  <c r="U32" i="7"/>
  <c r="BE32" i="7" s="1"/>
  <c r="BQ32" i="7" s="1"/>
  <c r="BS32" i="7" s="1"/>
  <c r="U33" i="7"/>
  <c r="U35" i="7"/>
  <c r="BE35" i="7" s="1"/>
  <c r="BQ35" i="7" s="1"/>
  <c r="U36" i="7"/>
  <c r="U37" i="7"/>
  <c r="BE37" i="7" s="1"/>
  <c r="BQ37" i="7" s="1"/>
  <c r="U39" i="7"/>
  <c r="U40" i="7"/>
  <c r="BE40" i="7" s="1"/>
  <c r="BQ40" i="7" s="1"/>
  <c r="U44" i="7"/>
  <c r="U45" i="7"/>
  <c r="BE45" i="7" s="1"/>
  <c r="BQ45" i="7" s="1"/>
  <c r="U46" i="7"/>
  <c r="U47" i="7"/>
  <c r="BE47" i="7" s="1"/>
  <c r="BQ47" i="7" s="1"/>
  <c r="U48" i="7"/>
  <c r="U49" i="7"/>
  <c r="U50" i="7"/>
  <c r="U52" i="7"/>
  <c r="BE52" i="7" s="1"/>
  <c r="BQ52" i="7" s="1"/>
  <c r="U53" i="7"/>
  <c r="U54" i="7"/>
  <c r="BE54" i="7" s="1"/>
  <c r="BQ54" i="7" s="1"/>
  <c r="U55" i="7"/>
  <c r="U56" i="7"/>
  <c r="BE56" i="7" s="1"/>
  <c r="BQ56" i="7" s="1"/>
  <c r="U57" i="7"/>
  <c r="U59" i="7"/>
  <c r="BE59" i="7" s="1"/>
  <c r="BQ59" i="7" s="1"/>
  <c r="U61" i="7"/>
  <c r="U62" i="7"/>
  <c r="BE62" i="7" s="1"/>
  <c r="BQ62" i="7" s="1"/>
  <c r="U63" i="7"/>
  <c r="U67" i="7"/>
  <c r="BE67" i="7" s="1"/>
  <c r="BQ67" i="7" s="1"/>
  <c r="I12" i="7"/>
  <c r="K12" i="7" s="1"/>
  <c r="I13" i="7"/>
  <c r="I14" i="7"/>
  <c r="I16" i="7"/>
  <c r="I18" i="7"/>
  <c r="I19" i="7"/>
  <c r="I21" i="7"/>
  <c r="I22" i="7"/>
  <c r="I23" i="7"/>
  <c r="I25" i="7"/>
  <c r="I27" i="7"/>
  <c r="I28" i="7"/>
  <c r="I29" i="7"/>
  <c r="I30" i="7"/>
  <c r="I31" i="7"/>
  <c r="I32" i="7"/>
  <c r="I33" i="7"/>
  <c r="I35" i="7"/>
  <c r="I36" i="7"/>
  <c r="I37" i="7"/>
  <c r="BW37" i="7" s="1"/>
  <c r="I39" i="7"/>
  <c r="I40" i="7"/>
  <c r="BW40" i="7" s="1"/>
  <c r="BY40" i="7" s="1"/>
  <c r="I44" i="7"/>
  <c r="I45" i="7"/>
  <c r="BW45" i="7" s="1"/>
  <c r="I46" i="7"/>
  <c r="I47" i="7"/>
  <c r="BW47" i="7" s="1"/>
  <c r="I48" i="7"/>
  <c r="I49" i="7"/>
  <c r="I50" i="7"/>
  <c r="I52" i="7"/>
  <c r="BW52" i="7" s="1"/>
  <c r="I53" i="7"/>
  <c r="I54" i="7"/>
  <c r="BW54" i="7" s="1"/>
  <c r="SD54" i="7" s="1"/>
  <c r="I55" i="7"/>
  <c r="I56" i="7"/>
  <c r="BW56" i="7" s="1"/>
  <c r="I57" i="7"/>
  <c r="I59" i="7"/>
  <c r="BW59" i="7" s="1"/>
  <c r="I61" i="7"/>
  <c r="I62" i="7"/>
  <c r="BW62" i="7" s="1"/>
  <c r="I63" i="7"/>
  <c r="I64" i="7" s="1"/>
  <c r="I67" i="7"/>
  <c r="BW67" i="7" s="1"/>
  <c r="RZ67" i="7"/>
  <c r="RY64" i="7"/>
  <c r="RZ63" i="7"/>
  <c r="RZ64" i="7" s="1"/>
  <c r="RZ62" i="7"/>
  <c r="RZ61" i="7"/>
  <c r="RZ59" i="7"/>
  <c r="RZ57" i="7"/>
  <c r="RZ56" i="7"/>
  <c r="RZ55" i="7"/>
  <c r="RZ54" i="7"/>
  <c r="RZ53" i="7"/>
  <c r="RZ52" i="7"/>
  <c r="RZ48" i="7"/>
  <c r="RZ47" i="7"/>
  <c r="RZ46" i="7"/>
  <c r="RZ45" i="7"/>
  <c r="RZ44" i="7"/>
  <c r="RY41" i="7"/>
  <c r="RZ40" i="7"/>
  <c r="RZ39" i="7"/>
  <c r="RZ37" i="7"/>
  <c r="RZ36" i="7"/>
  <c r="RY34" i="7"/>
  <c r="RZ33" i="7"/>
  <c r="RZ32" i="7"/>
  <c r="RZ31" i="7"/>
  <c r="RZ30" i="7"/>
  <c r="RZ29" i="7"/>
  <c r="RZ28" i="7"/>
  <c r="RZ27" i="7"/>
  <c r="RZ25" i="7"/>
  <c r="RY24" i="7"/>
  <c r="RZ23" i="7"/>
  <c r="RZ22" i="7"/>
  <c r="RZ21" i="7"/>
  <c r="RY20" i="7"/>
  <c r="RZ19" i="7"/>
  <c r="RZ16" i="7"/>
  <c r="RY15" i="7"/>
  <c r="RY17" i="7" s="1"/>
  <c r="RZ14" i="7"/>
  <c r="RZ13" i="7"/>
  <c r="RZ12" i="7"/>
  <c r="RZ11" i="7"/>
  <c r="RW56" i="7"/>
  <c r="RW54" i="7"/>
  <c r="RW49" i="7"/>
  <c r="RW33" i="7"/>
  <c r="RW23" i="7"/>
  <c r="RT63" i="7"/>
  <c r="RT64" i="7" s="1"/>
  <c r="RT59" i="7"/>
  <c r="RT57" i="7"/>
  <c r="RT56" i="7"/>
  <c r="RT52" i="7"/>
  <c r="RT49" i="7"/>
  <c r="RT48" i="7"/>
  <c r="RT47" i="7"/>
  <c r="RT45" i="7"/>
  <c r="RT44" i="7"/>
  <c r="RT40" i="7"/>
  <c r="RT36" i="7"/>
  <c r="RT35" i="7"/>
  <c r="RT33" i="7"/>
  <c r="RT30" i="7"/>
  <c r="RT29" i="7"/>
  <c r="RT27" i="7"/>
  <c r="RT23" i="7"/>
  <c r="RT21" i="7"/>
  <c r="RT16" i="7"/>
  <c r="RT14" i="7"/>
  <c r="RQ67" i="7"/>
  <c r="RQ63" i="7"/>
  <c r="RQ64" i="7" s="1"/>
  <c r="RQ62" i="7"/>
  <c r="RQ61" i="7"/>
  <c r="RQ59" i="7"/>
  <c r="RQ57" i="7"/>
  <c r="RQ56" i="7"/>
  <c r="RQ55" i="7"/>
  <c r="RQ54" i="7"/>
  <c r="RQ53" i="7"/>
  <c r="RQ52" i="7"/>
  <c r="RQ50" i="7"/>
  <c r="RQ49" i="7"/>
  <c r="RQ48" i="7"/>
  <c r="RQ47" i="7"/>
  <c r="RQ46" i="7"/>
  <c r="RQ45" i="7"/>
  <c r="RQ44" i="7"/>
  <c r="RQ40" i="7"/>
  <c r="RQ39" i="7"/>
  <c r="RQ37" i="7"/>
  <c r="RQ36" i="7"/>
  <c r="RQ35" i="7"/>
  <c r="RQ33" i="7"/>
  <c r="RQ32" i="7"/>
  <c r="RQ31" i="7"/>
  <c r="RQ30" i="7"/>
  <c r="RQ29" i="7"/>
  <c r="RQ28" i="7"/>
  <c r="RQ27" i="7"/>
  <c r="RQ25" i="7"/>
  <c r="RQ23" i="7"/>
  <c r="RQ22" i="7"/>
  <c r="RQ21" i="7"/>
  <c r="RQ19" i="7"/>
  <c r="RQ18" i="7"/>
  <c r="RQ16" i="7"/>
  <c r="RQ14" i="7"/>
  <c r="RQ13" i="7"/>
  <c r="RQ12" i="7"/>
  <c r="RN67" i="7"/>
  <c r="RM64" i="7"/>
  <c r="RN63" i="7"/>
  <c r="RN64" i="7" s="1"/>
  <c r="RN62" i="7"/>
  <c r="RN61" i="7"/>
  <c r="RN59" i="7"/>
  <c r="RN57" i="7"/>
  <c r="RN56" i="7"/>
  <c r="RN55" i="7"/>
  <c r="RN54" i="7"/>
  <c r="RN53" i="7"/>
  <c r="RN52" i="7"/>
  <c r="RM51" i="7"/>
  <c r="RM58" i="7" s="1"/>
  <c r="RM60" i="7" s="1"/>
  <c r="RN50" i="7"/>
  <c r="RN49" i="7"/>
  <c r="RN48" i="7"/>
  <c r="RN47" i="7"/>
  <c r="RN46" i="7"/>
  <c r="RN45" i="7"/>
  <c r="RN44" i="7"/>
  <c r="RM41" i="7"/>
  <c r="RN40" i="7"/>
  <c r="RN39" i="7"/>
  <c r="RN37" i="7"/>
  <c r="RN36" i="7"/>
  <c r="RN35" i="7"/>
  <c r="RM34" i="7"/>
  <c r="RN33" i="7"/>
  <c r="RN32" i="7"/>
  <c r="RN31" i="7"/>
  <c r="RN30" i="7"/>
  <c r="RN29" i="7"/>
  <c r="RN28" i="7"/>
  <c r="RN27" i="7"/>
  <c r="RN25" i="7"/>
  <c r="RM24" i="7"/>
  <c r="RN23" i="7"/>
  <c r="RN22" i="7"/>
  <c r="RN21" i="7"/>
  <c r="RM20" i="7"/>
  <c r="RM26" i="7" s="1"/>
  <c r="RN19" i="7"/>
  <c r="RN18" i="7"/>
  <c r="RN16" i="7"/>
  <c r="RM15" i="7"/>
  <c r="RM17" i="7" s="1"/>
  <c r="RN14" i="7"/>
  <c r="RN13" i="7"/>
  <c r="RN12" i="7"/>
  <c r="RN11" i="7"/>
  <c r="RK67" i="7"/>
  <c r="RJ64" i="7"/>
  <c r="RK63" i="7"/>
  <c r="RK64" i="7" s="1"/>
  <c r="RK62" i="7"/>
  <c r="RK61" i="7"/>
  <c r="RK59" i="7"/>
  <c r="RK57" i="7"/>
  <c r="RK56" i="7"/>
  <c r="RK55" i="7"/>
  <c r="RK54" i="7"/>
  <c r="RK53" i="7"/>
  <c r="RK52" i="7"/>
  <c r="RJ51" i="7"/>
  <c r="RJ58" i="7" s="1"/>
  <c r="RJ60" i="7" s="1"/>
  <c r="RK50" i="7"/>
  <c r="RK49" i="7"/>
  <c r="RK48" i="7"/>
  <c r="RK47" i="7"/>
  <c r="RK46" i="7"/>
  <c r="RK45" i="7"/>
  <c r="RK44" i="7"/>
  <c r="RJ41" i="7"/>
  <c r="RK40" i="7"/>
  <c r="RK39" i="7"/>
  <c r="RK37" i="7"/>
  <c r="RK36" i="7"/>
  <c r="RK35" i="7"/>
  <c r="RJ34" i="7"/>
  <c r="RK33" i="7"/>
  <c r="RK32" i="7"/>
  <c r="RK31" i="7"/>
  <c r="RK30" i="7"/>
  <c r="RK29" i="7"/>
  <c r="RK28" i="7"/>
  <c r="RK27" i="7"/>
  <c r="RK25" i="7"/>
  <c r="RJ24" i="7"/>
  <c r="RK23" i="7"/>
  <c r="RK22" i="7"/>
  <c r="RK21" i="7"/>
  <c r="RJ20" i="7"/>
  <c r="RJ26" i="7" s="1"/>
  <c r="RK19" i="7"/>
  <c r="RK18" i="7"/>
  <c r="RK16" i="7"/>
  <c r="RJ15" i="7"/>
  <c r="RJ17" i="7" s="1"/>
  <c r="RK14" i="7"/>
  <c r="RK13" i="7"/>
  <c r="RK12" i="7"/>
  <c r="RK11" i="7"/>
  <c r="RH67" i="7"/>
  <c r="RG64" i="7"/>
  <c r="RH63" i="7"/>
  <c r="RH64" i="7" s="1"/>
  <c r="RH62" i="7"/>
  <c r="RH61" i="7"/>
  <c r="RH59" i="7"/>
  <c r="RH57" i="7"/>
  <c r="RH56" i="7"/>
  <c r="RH55" i="7"/>
  <c r="RH54" i="7"/>
  <c r="RH53" i="7"/>
  <c r="RH52" i="7"/>
  <c r="RG51" i="7"/>
  <c r="RG58" i="7" s="1"/>
  <c r="RG60" i="7" s="1"/>
  <c r="RH50" i="7"/>
  <c r="RH49" i="7"/>
  <c r="RH48" i="7"/>
  <c r="RH47" i="7"/>
  <c r="RH46" i="7"/>
  <c r="RH45" i="7"/>
  <c r="RH44" i="7"/>
  <c r="RG41" i="7"/>
  <c r="RH40" i="7"/>
  <c r="RH39" i="7"/>
  <c r="RH37" i="7"/>
  <c r="RH36" i="7"/>
  <c r="RH35" i="7"/>
  <c r="RG34" i="7"/>
  <c r="RH33" i="7"/>
  <c r="RH32" i="7"/>
  <c r="RH31" i="7"/>
  <c r="RH30" i="7"/>
  <c r="RH29" i="7"/>
  <c r="RH28" i="7"/>
  <c r="RH27" i="7"/>
  <c r="RH25" i="7"/>
  <c r="RG24" i="7"/>
  <c r="RH23" i="7"/>
  <c r="RH22" i="7"/>
  <c r="RH21" i="7"/>
  <c r="RG20" i="7"/>
  <c r="RG26" i="7" s="1"/>
  <c r="RH19" i="7"/>
  <c r="RH18" i="7"/>
  <c r="RH16" i="7"/>
  <c r="RG15" i="7"/>
  <c r="RG17" i="7" s="1"/>
  <c r="RH14" i="7"/>
  <c r="RH13" i="7"/>
  <c r="RH12" i="7"/>
  <c r="RH11" i="7"/>
  <c r="RE67" i="7"/>
  <c r="RD64" i="7"/>
  <c r="RE63" i="7"/>
  <c r="RE64" i="7" s="1"/>
  <c r="RE62" i="7"/>
  <c r="RE61" i="7"/>
  <c r="RE59" i="7"/>
  <c r="RE57" i="7"/>
  <c r="RE56" i="7"/>
  <c r="RE55" i="7"/>
  <c r="RE54" i="7"/>
  <c r="RE53" i="7"/>
  <c r="RE52" i="7"/>
  <c r="RD51" i="7"/>
  <c r="RD58" i="7" s="1"/>
  <c r="RD60" i="7" s="1"/>
  <c r="RE50" i="7"/>
  <c r="RE49" i="7"/>
  <c r="RE48" i="7"/>
  <c r="RE47" i="7"/>
  <c r="RE46" i="7"/>
  <c r="RE45" i="7"/>
  <c r="RE44" i="7"/>
  <c r="RD41" i="7"/>
  <c r="RE40" i="7"/>
  <c r="RE39" i="7"/>
  <c r="RE37" i="7"/>
  <c r="RE36" i="7"/>
  <c r="RE35" i="7"/>
  <c r="RD34" i="7"/>
  <c r="RE33" i="7"/>
  <c r="RE32" i="7"/>
  <c r="RE31" i="7"/>
  <c r="RE30" i="7"/>
  <c r="RE29" i="7"/>
  <c r="RE28" i="7"/>
  <c r="RE27" i="7"/>
  <c r="RE25" i="7"/>
  <c r="RD24" i="7"/>
  <c r="RE23" i="7"/>
  <c r="RE22" i="7"/>
  <c r="RE21" i="7"/>
  <c r="RD20" i="7"/>
  <c r="RD26" i="7" s="1"/>
  <c r="RE19" i="7"/>
  <c r="RE18" i="7"/>
  <c r="RE16" i="7"/>
  <c r="RD15" i="7"/>
  <c r="RD17" i="7" s="1"/>
  <c r="RE14" i="7"/>
  <c r="RE13" i="7"/>
  <c r="RE12" i="7"/>
  <c r="RE11" i="7"/>
  <c r="RB67" i="7"/>
  <c r="RA64" i="7"/>
  <c r="RB63" i="7"/>
  <c r="RB64" i="7" s="1"/>
  <c r="RB62" i="7"/>
  <c r="RB61" i="7"/>
  <c r="RB59" i="7"/>
  <c r="RB57" i="7"/>
  <c r="RB56" i="7"/>
  <c r="RB55" i="7"/>
  <c r="RB54" i="7"/>
  <c r="RB53" i="7"/>
  <c r="RB52" i="7"/>
  <c r="RA51" i="7"/>
  <c r="RA58" i="7" s="1"/>
  <c r="RA60" i="7" s="1"/>
  <c r="RB50" i="7"/>
  <c r="RB49" i="7"/>
  <c r="RB48" i="7"/>
  <c r="RB47" i="7"/>
  <c r="RB46" i="7"/>
  <c r="RB45" i="7"/>
  <c r="RB44" i="7"/>
  <c r="RA41" i="7"/>
  <c r="RB40" i="7"/>
  <c r="RB39" i="7"/>
  <c r="RB37" i="7"/>
  <c r="RB36" i="7"/>
  <c r="RB35" i="7"/>
  <c r="RA34" i="7"/>
  <c r="RB33" i="7"/>
  <c r="RB32" i="7"/>
  <c r="RB31" i="7"/>
  <c r="RB30" i="7"/>
  <c r="RB29" i="7"/>
  <c r="RB28" i="7"/>
  <c r="RB27" i="7"/>
  <c r="RB25" i="7"/>
  <c r="RA24" i="7"/>
  <c r="RB23" i="7"/>
  <c r="RB22" i="7"/>
  <c r="RB21" i="7"/>
  <c r="RA20" i="7"/>
  <c r="RA26" i="7" s="1"/>
  <c r="RB19" i="7"/>
  <c r="RB18" i="7"/>
  <c r="RB16" i="7"/>
  <c r="RA15" i="7"/>
  <c r="RA17" i="7" s="1"/>
  <c r="RB14" i="7"/>
  <c r="RB13" i="7"/>
  <c r="RB12" i="7"/>
  <c r="RB11" i="7"/>
  <c r="QY67" i="7"/>
  <c r="QX64" i="7"/>
  <c r="QY63" i="7"/>
  <c r="QY64" i="7" s="1"/>
  <c r="QY62" i="7"/>
  <c r="QY61" i="7"/>
  <c r="QY59" i="7"/>
  <c r="QY57" i="7"/>
  <c r="QY56" i="7"/>
  <c r="QY55" i="7"/>
  <c r="QY54" i="7"/>
  <c r="QY53" i="7"/>
  <c r="QY52" i="7"/>
  <c r="QX51" i="7"/>
  <c r="QX58" i="7" s="1"/>
  <c r="QX60" i="7" s="1"/>
  <c r="QY50" i="7"/>
  <c r="QY49" i="7"/>
  <c r="QY48" i="7"/>
  <c r="QY47" i="7"/>
  <c r="QY46" i="7"/>
  <c r="QY45" i="7"/>
  <c r="QY44" i="7"/>
  <c r="QX41" i="7"/>
  <c r="QY40" i="7"/>
  <c r="QY39" i="7"/>
  <c r="QY37" i="7"/>
  <c r="QY36" i="7"/>
  <c r="QY35" i="7"/>
  <c r="QX34" i="7"/>
  <c r="QY33" i="7"/>
  <c r="QY32" i="7"/>
  <c r="QY31" i="7"/>
  <c r="QY30" i="7"/>
  <c r="QY29" i="7"/>
  <c r="QY28" i="7"/>
  <c r="QY27" i="7"/>
  <c r="QY25" i="7"/>
  <c r="QX24" i="7"/>
  <c r="QY23" i="7"/>
  <c r="QY22" i="7"/>
  <c r="QY21" i="7"/>
  <c r="QX20" i="7"/>
  <c r="QX26" i="7" s="1"/>
  <c r="QY19" i="7"/>
  <c r="QY18" i="7"/>
  <c r="QY16" i="7"/>
  <c r="QX15" i="7"/>
  <c r="QX17" i="7" s="1"/>
  <c r="QY14" i="7"/>
  <c r="QY13" i="7"/>
  <c r="QY12" i="7"/>
  <c r="QY11" i="7"/>
  <c r="QV67" i="7"/>
  <c r="QU64" i="7"/>
  <c r="QV63" i="7"/>
  <c r="QV64" i="7" s="1"/>
  <c r="QV62" i="7"/>
  <c r="QV61" i="7"/>
  <c r="QV59" i="7"/>
  <c r="QV57" i="7"/>
  <c r="QV56" i="7"/>
  <c r="QV55" i="7"/>
  <c r="QV54" i="7"/>
  <c r="QV53" i="7"/>
  <c r="QV52" i="7"/>
  <c r="QU51" i="7"/>
  <c r="QU58" i="7" s="1"/>
  <c r="QU60" i="7" s="1"/>
  <c r="QV50" i="7"/>
  <c r="QV49" i="7"/>
  <c r="QV48" i="7"/>
  <c r="QV47" i="7"/>
  <c r="QV46" i="7"/>
  <c r="QV45" i="7"/>
  <c r="QV44" i="7"/>
  <c r="QU41" i="7"/>
  <c r="QV40" i="7"/>
  <c r="QV39" i="7"/>
  <c r="QV37" i="7"/>
  <c r="QV36" i="7"/>
  <c r="QV35" i="7"/>
  <c r="QU34" i="7"/>
  <c r="QV33" i="7"/>
  <c r="QV32" i="7"/>
  <c r="QV31" i="7"/>
  <c r="QV30" i="7"/>
  <c r="QV29" i="7"/>
  <c r="QV28" i="7"/>
  <c r="QV27" i="7"/>
  <c r="QV25" i="7"/>
  <c r="QU24" i="7"/>
  <c r="QV23" i="7"/>
  <c r="QV22" i="7"/>
  <c r="QV21" i="7"/>
  <c r="QU20" i="7"/>
  <c r="QU26" i="7" s="1"/>
  <c r="QV19" i="7"/>
  <c r="QV18" i="7"/>
  <c r="QV16" i="7"/>
  <c r="QU15" i="7"/>
  <c r="QU17" i="7" s="1"/>
  <c r="QV14" i="7"/>
  <c r="QV13" i="7"/>
  <c r="QV12" i="7"/>
  <c r="QV11" i="7"/>
  <c r="QS67" i="7"/>
  <c r="QR64" i="7"/>
  <c r="RP64" i="7" s="1"/>
  <c r="QS63" i="7"/>
  <c r="QS64" i="7" s="1"/>
  <c r="QS62" i="7"/>
  <c r="QS61" i="7"/>
  <c r="QS59" i="7"/>
  <c r="QS57" i="7"/>
  <c r="QS56" i="7"/>
  <c r="QS55" i="7"/>
  <c r="QS54" i="7"/>
  <c r="QS53" i="7"/>
  <c r="QS52" i="7"/>
  <c r="QR51" i="7"/>
  <c r="QS50" i="7"/>
  <c r="QS49" i="7"/>
  <c r="QS48" i="7"/>
  <c r="QS47" i="7"/>
  <c r="QS46" i="7"/>
  <c r="QS45" i="7"/>
  <c r="QS44" i="7"/>
  <c r="QR41" i="7"/>
  <c r="RP41" i="7" s="1"/>
  <c r="QS40" i="7"/>
  <c r="QS39" i="7"/>
  <c r="QS37" i="7"/>
  <c r="QS36" i="7"/>
  <c r="QS35" i="7"/>
  <c r="QR34" i="7"/>
  <c r="RP34" i="7" s="1"/>
  <c r="QS33" i="7"/>
  <c r="QS32" i="7"/>
  <c r="QS31" i="7"/>
  <c r="QS30" i="7"/>
  <c r="QS29" i="7"/>
  <c r="QS28" i="7"/>
  <c r="QS27" i="7"/>
  <c r="QS25" i="7"/>
  <c r="QR24" i="7"/>
  <c r="RP24" i="7" s="1"/>
  <c r="QS23" i="7"/>
  <c r="QS22" i="7"/>
  <c r="QS21" i="7"/>
  <c r="QR20" i="7"/>
  <c r="QS19" i="7"/>
  <c r="QS18" i="7"/>
  <c r="QS16" i="7"/>
  <c r="QR15" i="7"/>
  <c r="QS14" i="7"/>
  <c r="QS13" i="7"/>
  <c r="QS12" i="7"/>
  <c r="QS11" i="7"/>
  <c r="QP67" i="7"/>
  <c r="QP63" i="7"/>
  <c r="QP64" i="7" s="1"/>
  <c r="QP62" i="7"/>
  <c r="QP61" i="7"/>
  <c r="QP59" i="7"/>
  <c r="QP57" i="7"/>
  <c r="QP56" i="7"/>
  <c r="QP55" i="7"/>
  <c r="QP54" i="7"/>
  <c r="QP53" i="7"/>
  <c r="QP52" i="7"/>
  <c r="QP50" i="7"/>
  <c r="QP49" i="7"/>
  <c r="QP48" i="7"/>
  <c r="QP47" i="7"/>
  <c r="QP46" i="7"/>
  <c r="QP45" i="7"/>
  <c r="QP44" i="7"/>
  <c r="QP40" i="7"/>
  <c r="QP39" i="7"/>
  <c r="QP37" i="7"/>
  <c r="QP36" i="7"/>
  <c r="QP35" i="7"/>
  <c r="QP33" i="7"/>
  <c r="QP32" i="7"/>
  <c r="QP31" i="7"/>
  <c r="QP30" i="7"/>
  <c r="QP29" i="7"/>
  <c r="QP28" i="7"/>
  <c r="QP27" i="7"/>
  <c r="QP25" i="7"/>
  <c r="QP23" i="7"/>
  <c r="QP22" i="7"/>
  <c r="QP21" i="7"/>
  <c r="QP19" i="7"/>
  <c r="QP18" i="7"/>
  <c r="QP16" i="7"/>
  <c r="QP14" i="7"/>
  <c r="QP13" i="7"/>
  <c r="QP12" i="7"/>
  <c r="QM67" i="7"/>
  <c r="QL64" i="7"/>
  <c r="QM63" i="7"/>
  <c r="QM64" i="7" s="1"/>
  <c r="QM62" i="7"/>
  <c r="QM61" i="7"/>
  <c r="QM59" i="7"/>
  <c r="QM57" i="7"/>
  <c r="QM56" i="7"/>
  <c r="QM55" i="7"/>
  <c r="QM54" i="7"/>
  <c r="QM53" i="7"/>
  <c r="QM52" i="7"/>
  <c r="QL51" i="7"/>
  <c r="QL58" i="7" s="1"/>
  <c r="QL60" i="7" s="1"/>
  <c r="QM50" i="7"/>
  <c r="QM49" i="7"/>
  <c r="QM48" i="7"/>
  <c r="QM47" i="7"/>
  <c r="QM46" i="7"/>
  <c r="QM45" i="7"/>
  <c r="QM44" i="7"/>
  <c r="QL41" i="7"/>
  <c r="QM40" i="7"/>
  <c r="QM39" i="7"/>
  <c r="QM37" i="7"/>
  <c r="QM36" i="7"/>
  <c r="QM35" i="7"/>
  <c r="QL34" i="7"/>
  <c r="QM33" i="7"/>
  <c r="QM32" i="7"/>
  <c r="QM31" i="7"/>
  <c r="QM30" i="7"/>
  <c r="QM29" i="7"/>
  <c r="QM28" i="7"/>
  <c r="QM27" i="7"/>
  <c r="QM25" i="7"/>
  <c r="QL24" i="7"/>
  <c r="QM23" i="7"/>
  <c r="QM22" i="7"/>
  <c r="QM21" i="7"/>
  <c r="QL20" i="7"/>
  <c r="QL26" i="7" s="1"/>
  <c r="QM19" i="7"/>
  <c r="QM18" i="7"/>
  <c r="QM16" i="7"/>
  <c r="QL15" i="7"/>
  <c r="QL17" i="7" s="1"/>
  <c r="QM14" i="7"/>
  <c r="QM13" i="7"/>
  <c r="QM12" i="7"/>
  <c r="QM11" i="7"/>
  <c r="QJ67" i="7"/>
  <c r="QI64" i="7"/>
  <c r="QJ63" i="7"/>
  <c r="QJ64" i="7" s="1"/>
  <c r="QJ62" i="7"/>
  <c r="QJ61" i="7"/>
  <c r="QJ59" i="7"/>
  <c r="QJ57" i="7"/>
  <c r="QJ56" i="7"/>
  <c r="QJ55" i="7"/>
  <c r="QJ54" i="7"/>
  <c r="QJ53" i="7"/>
  <c r="QJ52" i="7"/>
  <c r="QI51" i="7"/>
  <c r="QI58" i="7" s="1"/>
  <c r="QI60" i="7" s="1"/>
  <c r="QJ50" i="7"/>
  <c r="QJ49" i="7"/>
  <c r="QJ48" i="7"/>
  <c r="QJ47" i="7"/>
  <c r="QJ46" i="7"/>
  <c r="QJ45" i="7"/>
  <c r="QJ44" i="7"/>
  <c r="QI41" i="7"/>
  <c r="QJ40" i="7"/>
  <c r="QJ39" i="7"/>
  <c r="QJ37" i="7"/>
  <c r="QJ36" i="7"/>
  <c r="QJ35" i="7"/>
  <c r="QI34" i="7"/>
  <c r="QJ33" i="7"/>
  <c r="QJ32" i="7"/>
  <c r="QJ31" i="7"/>
  <c r="QJ30" i="7"/>
  <c r="QJ29" i="7"/>
  <c r="QJ28" i="7"/>
  <c r="QJ27" i="7"/>
  <c r="QJ25" i="7"/>
  <c r="QI24" i="7"/>
  <c r="QJ23" i="7"/>
  <c r="QJ22" i="7"/>
  <c r="QJ21" i="7"/>
  <c r="QI20" i="7"/>
  <c r="QI26" i="7" s="1"/>
  <c r="QJ19" i="7"/>
  <c r="QJ18" i="7"/>
  <c r="QJ16" i="7"/>
  <c r="QI15" i="7"/>
  <c r="QI17" i="7" s="1"/>
  <c r="QJ14" i="7"/>
  <c r="QJ13" i="7"/>
  <c r="QJ12" i="7"/>
  <c r="QJ11" i="7"/>
  <c r="QG67" i="7"/>
  <c r="QF64" i="7"/>
  <c r="QG63" i="7"/>
  <c r="QG64" i="7" s="1"/>
  <c r="QG62" i="7"/>
  <c r="QG61" i="7"/>
  <c r="QG59" i="7"/>
  <c r="QG57" i="7"/>
  <c r="QG56" i="7"/>
  <c r="QG55" i="7"/>
  <c r="QG54" i="7"/>
  <c r="QG53" i="7"/>
  <c r="QG52" i="7"/>
  <c r="QF51" i="7"/>
  <c r="QF58" i="7" s="1"/>
  <c r="QF60" i="7" s="1"/>
  <c r="QG50" i="7"/>
  <c r="QG49" i="7"/>
  <c r="QG48" i="7"/>
  <c r="QG47" i="7"/>
  <c r="QG46" i="7"/>
  <c r="QG45" i="7"/>
  <c r="QG44" i="7"/>
  <c r="QF41" i="7"/>
  <c r="QG40" i="7"/>
  <c r="QG39" i="7"/>
  <c r="QG37" i="7"/>
  <c r="QG36" i="7"/>
  <c r="QG35" i="7"/>
  <c r="QF34" i="7"/>
  <c r="QG33" i="7"/>
  <c r="QG32" i="7"/>
  <c r="QG31" i="7"/>
  <c r="QG30" i="7"/>
  <c r="QG29" i="7"/>
  <c r="QG28" i="7"/>
  <c r="QG27" i="7"/>
  <c r="QG25" i="7"/>
  <c r="QF24" i="7"/>
  <c r="QG23" i="7"/>
  <c r="QG22" i="7"/>
  <c r="QG21" i="7"/>
  <c r="QF20" i="7"/>
  <c r="QF26" i="7" s="1"/>
  <c r="QG19" i="7"/>
  <c r="QG18" i="7"/>
  <c r="QG16" i="7"/>
  <c r="QF15" i="7"/>
  <c r="QF17" i="7" s="1"/>
  <c r="QG14" i="7"/>
  <c r="QG13" i="7"/>
  <c r="QG12" i="7"/>
  <c r="QG11" i="7"/>
  <c r="QD67" i="7"/>
  <c r="QC64" i="7"/>
  <c r="QD63" i="7"/>
  <c r="QD64" i="7" s="1"/>
  <c r="QD62" i="7"/>
  <c r="QD61" i="7"/>
  <c r="QD59" i="7"/>
  <c r="QD57" i="7"/>
  <c r="QD56" i="7"/>
  <c r="QD55" i="7"/>
  <c r="QD54" i="7"/>
  <c r="QD53" i="7"/>
  <c r="QD52" i="7"/>
  <c r="QC51" i="7"/>
  <c r="QC58" i="7" s="1"/>
  <c r="QC60" i="7" s="1"/>
  <c r="QD50" i="7"/>
  <c r="QD49" i="7"/>
  <c r="QD48" i="7"/>
  <c r="QD47" i="7"/>
  <c r="QD46" i="7"/>
  <c r="QD45" i="7"/>
  <c r="QD44" i="7"/>
  <c r="QC41" i="7"/>
  <c r="QD40" i="7"/>
  <c r="QD39" i="7"/>
  <c r="QD37" i="7"/>
  <c r="QD36" i="7"/>
  <c r="QD35" i="7"/>
  <c r="QC34" i="7"/>
  <c r="QD33" i="7"/>
  <c r="QD32" i="7"/>
  <c r="QD31" i="7"/>
  <c r="QD30" i="7"/>
  <c r="QD29" i="7"/>
  <c r="QD28" i="7"/>
  <c r="QD27" i="7"/>
  <c r="QD25" i="7"/>
  <c r="QC24" i="7"/>
  <c r="QD23" i="7"/>
  <c r="QD22" i="7"/>
  <c r="QD21" i="7"/>
  <c r="QC20" i="7"/>
  <c r="QC26" i="7" s="1"/>
  <c r="QD19" i="7"/>
  <c r="QD18" i="7"/>
  <c r="QD16" i="7"/>
  <c r="QC15" i="7"/>
  <c r="QC17" i="7" s="1"/>
  <c r="QD14" i="7"/>
  <c r="QD13" i="7"/>
  <c r="QD12" i="7"/>
  <c r="QD11" i="7"/>
  <c r="QA67" i="7"/>
  <c r="PZ64" i="7"/>
  <c r="QA63" i="7"/>
  <c r="QA64" i="7" s="1"/>
  <c r="QA62" i="7"/>
  <c r="QA61" i="7"/>
  <c r="QA59" i="7"/>
  <c r="QA57" i="7"/>
  <c r="QA56" i="7"/>
  <c r="QA55" i="7"/>
  <c r="QA54" i="7"/>
  <c r="QA53" i="7"/>
  <c r="QA52" i="7"/>
  <c r="PZ51" i="7"/>
  <c r="PZ58" i="7" s="1"/>
  <c r="PZ60" i="7" s="1"/>
  <c r="QA50" i="7"/>
  <c r="QA49" i="7"/>
  <c r="QA48" i="7"/>
  <c r="QA47" i="7"/>
  <c r="QA46" i="7"/>
  <c r="QA45" i="7"/>
  <c r="QA44" i="7"/>
  <c r="PZ41" i="7"/>
  <c r="QA40" i="7"/>
  <c r="QA39" i="7"/>
  <c r="QA37" i="7"/>
  <c r="QA36" i="7"/>
  <c r="QA35" i="7"/>
  <c r="PZ34" i="7"/>
  <c r="QA33" i="7"/>
  <c r="QA32" i="7"/>
  <c r="QA31" i="7"/>
  <c r="QA30" i="7"/>
  <c r="QA29" i="7"/>
  <c r="QA28" i="7"/>
  <c r="QA27" i="7"/>
  <c r="QA25" i="7"/>
  <c r="PZ24" i="7"/>
  <c r="QA23" i="7"/>
  <c r="QA22" i="7"/>
  <c r="QA21" i="7"/>
  <c r="PZ20" i="7"/>
  <c r="PZ26" i="7" s="1"/>
  <c r="QA19" i="7"/>
  <c r="QA18" i="7"/>
  <c r="QA16" i="7"/>
  <c r="PZ15" i="7"/>
  <c r="PZ17" i="7" s="1"/>
  <c r="QA14" i="7"/>
  <c r="QA13" i="7"/>
  <c r="QA12" i="7"/>
  <c r="QA11" i="7"/>
  <c r="PX67" i="7"/>
  <c r="PW64" i="7"/>
  <c r="PX63" i="7"/>
  <c r="PX64" i="7" s="1"/>
  <c r="PX62" i="7"/>
  <c r="PX61" i="7"/>
  <c r="PX59" i="7"/>
  <c r="PX57" i="7"/>
  <c r="PX56" i="7"/>
  <c r="PX55" i="7"/>
  <c r="PX54" i="7"/>
  <c r="PX53" i="7"/>
  <c r="PX52" i="7"/>
  <c r="PW51" i="7"/>
  <c r="PW58" i="7" s="1"/>
  <c r="PW60" i="7" s="1"/>
  <c r="PX50" i="7"/>
  <c r="PX49" i="7"/>
  <c r="PX48" i="7"/>
  <c r="PX47" i="7"/>
  <c r="PX46" i="7"/>
  <c r="PX45" i="7"/>
  <c r="PX44" i="7"/>
  <c r="PW41" i="7"/>
  <c r="PX40" i="7"/>
  <c r="PX39" i="7"/>
  <c r="PX37" i="7"/>
  <c r="PX36" i="7"/>
  <c r="PX35" i="7"/>
  <c r="PW34" i="7"/>
  <c r="PX33" i="7"/>
  <c r="PX32" i="7"/>
  <c r="PX31" i="7"/>
  <c r="PX30" i="7"/>
  <c r="PX29" i="7"/>
  <c r="PX28" i="7"/>
  <c r="PX27" i="7"/>
  <c r="PX25" i="7"/>
  <c r="PW24" i="7"/>
  <c r="PX23" i="7"/>
  <c r="PX22" i="7"/>
  <c r="PX21" i="7"/>
  <c r="PW20" i="7"/>
  <c r="PW26" i="7" s="1"/>
  <c r="PX19" i="7"/>
  <c r="PX18" i="7"/>
  <c r="PX16" i="7"/>
  <c r="PW15" i="7"/>
  <c r="PW17" i="7" s="1"/>
  <c r="PX14" i="7"/>
  <c r="PX13" i="7"/>
  <c r="PX12" i="7"/>
  <c r="PX11" i="7"/>
  <c r="PU67" i="7"/>
  <c r="PT64" i="7"/>
  <c r="QO64" i="7" s="1"/>
  <c r="RS64" i="7" s="1"/>
  <c r="PU63" i="7"/>
  <c r="PU64" i="7" s="1"/>
  <c r="PU62" i="7"/>
  <c r="PU61" i="7"/>
  <c r="PU59" i="7"/>
  <c r="PU57" i="7"/>
  <c r="PU56" i="7"/>
  <c r="PU55" i="7"/>
  <c r="PU54" i="7"/>
  <c r="PU53" i="7"/>
  <c r="PU52" i="7"/>
  <c r="PT51" i="7"/>
  <c r="PU50" i="7"/>
  <c r="PU49" i="7"/>
  <c r="PU48" i="7"/>
  <c r="PU47" i="7"/>
  <c r="PU46" i="7"/>
  <c r="PU45" i="7"/>
  <c r="PU44" i="7"/>
  <c r="PT41" i="7"/>
  <c r="QO41" i="7" s="1"/>
  <c r="RS41" i="7" s="1"/>
  <c r="PU40" i="7"/>
  <c r="PU39" i="7"/>
  <c r="PU37" i="7"/>
  <c r="PU36" i="7"/>
  <c r="PU35" i="7"/>
  <c r="PT34" i="7"/>
  <c r="QO34" i="7" s="1"/>
  <c r="RS34" i="7" s="1"/>
  <c r="PU33" i="7"/>
  <c r="PU32" i="7"/>
  <c r="PU31" i="7"/>
  <c r="PU30" i="7"/>
  <c r="PU29" i="7"/>
  <c r="PU28" i="7"/>
  <c r="PU27" i="7"/>
  <c r="PU25" i="7"/>
  <c r="PT24" i="7"/>
  <c r="QO24" i="7" s="1"/>
  <c r="RS24" i="7" s="1"/>
  <c r="PU23" i="7"/>
  <c r="PU22" i="7"/>
  <c r="PU21" i="7"/>
  <c r="PT20" i="7"/>
  <c r="PU19" i="7"/>
  <c r="PU18" i="7"/>
  <c r="PU16" i="7"/>
  <c r="PT15" i="7"/>
  <c r="PU14" i="7"/>
  <c r="PU13" i="7"/>
  <c r="PU12" i="7"/>
  <c r="PU11" i="7"/>
  <c r="PR67" i="7"/>
  <c r="PR63" i="7"/>
  <c r="PR64" i="7" s="1"/>
  <c r="PR62" i="7"/>
  <c r="PR61" i="7"/>
  <c r="PR59" i="7"/>
  <c r="PR57" i="7"/>
  <c r="PR56" i="7"/>
  <c r="PR55" i="7"/>
  <c r="PR54" i="7"/>
  <c r="PR53" i="7"/>
  <c r="PR52" i="7"/>
  <c r="PR50" i="7"/>
  <c r="PR49" i="7"/>
  <c r="PR46" i="7"/>
  <c r="PR44" i="7"/>
  <c r="PR40" i="7"/>
  <c r="PR39" i="7"/>
  <c r="PR37" i="7"/>
  <c r="PR36" i="7"/>
  <c r="PR35" i="7"/>
  <c r="PR33" i="7"/>
  <c r="PR32" i="7"/>
  <c r="PR31" i="7"/>
  <c r="PR30" i="7"/>
  <c r="PR29" i="7"/>
  <c r="PR28" i="7"/>
  <c r="PR27" i="7"/>
  <c r="PR25" i="7"/>
  <c r="PR23" i="7"/>
  <c r="PR22" i="7"/>
  <c r="PR21" i="7"/>
  <c r="PR19" i="7"/>
  <c r="PR18" i="7"/>
  <c r="PR16" i="7"/>
  <c r="PR14" i="7"/>
  <c r="PR13" i="7"/>
  <c r="PR12" i="7"/>
  <c r="PR11" i="7"/>
  <c r="PO67" i="7"/>
  <c r="PN64" i="7"/>
  <c r="PO63" i="7"/>
  <c r="PO64" i="7" s="1"/>
  <c r="PO62" i="7"/>
  <c r="PO61" i="7"/>
  <c r="PO59" i="7"/>
  <c r="PO57" i="7"/>
  <c r="PO56" i="7"/>
  <c r="PO55" i="7"/>
  <c r="PO54" i="7"/>
  <c r="PO53" i="7"/>
  <c r="PO52" i="7"/>
  <c r="PN51" i="7"/>
  <c r="PN58" i="7" s="1"/>
  <c r="PN60" i="7" s="1"/>
  <c r="PO50" i="7"/>
  <c r="PO49" i="7"/>
  <c r="PO48" i="7"/>
  <c r="PO47" i="7"/>
  <c r="PO46" i="7"/>
  <c r="PO45" i="7"/>
  <c r="PO44" i="7"/>
  <c r="PN41" i="7"/>
  <c r="PO40" i="7"/>
  <c r="PO39" i="7"/>
  <c r="PO37" i="7"/>
  <c r="PO36" i="7"/>
  <c r="PO35" i="7"/>
  <c r="PN34" i="7"/>
  <c r="PO33" i="7"/>
  <c r="PO32" i="7"/>
  <c r="PO31" i="7"/>
  <c r="PO30" i="7"/>
  <c r="PO29" i="7"/>
  <c r="PO28" i="7"/>
  <c r="PO27" i="7"/>
  <c r="PO25" i="7"/>
  <c r="PN24" i="7"/>
  <c r="PO23" i="7"/>
  <c r="PO22" i="7"/>
  <c r="PO21" i="7"/>
  <c r="PN20" i="7"/>
  <c r="PN26" i="7" s="1"/>
  <c r="PO19" i="7"/>
  <c r="PO18" i="7"/>
  <c r="PO16" i="7"/>
  <c r="PN15" i="7"/>
  <c r="PN17" i="7" s="1"/>
  <c r="PO14" i="7"/>
  <c r="PO13" i="7"/>
  <c r="PO12" i="7"/>
  <c r="PO11" i="7"/>
  <c r="PL67" i="7"/>
  <c r="PK64" i="7"/>
  <c r="PL63" i="7"/>
  <c r="PL64" i="7" s="1"/>
  <c r="PL62" i="7"/>
  <c r="PL61" i="7"/>
  <c r="PL59" i="7"/>
  <c r="PL57" i="7"/>
  <c r="PL56" i="7"/>
  <c r="PL55" i="7"/>
  <c r="PL54" i="7"/>
  <c r="PL53" i="7"/>
  <c r="PL52" i="7"/>
  <c r="PK51" i="7"/>
  <c r="PK58" i="7" s="1"/>
  <c r="PK60" i="7" s="1"/>
  <c r="PL50" i="7"/>
  <c r="PL49" i="7"/>
  <c r="PL48" i="7"/>
  <c r="PL47" i="7"/>
  <c r="PL46" i="7"/>
  <c r="PL45" i="7"/>
  <c r="PL44" i="7"/>
  <c r="PK41" i="7"/>
  <c r="PL40" i="7"/>
  <c r="PL39" i="7"/>
  <c r="PL37" i="7"/>
  <c r="PL36" i="7"/>
  <c r="PL35" i="7"/>
  <c r="PK34" i="7"/>
  <c r="PL33" i="7"/>
  <c r="PL32" i="7"/>
  <c r="PL31" i="7"/>
  <c r="PL30" i="7"/>
  <c r="PL29" i="7"/>
  <c r="PL28" i="7"/>
  <c r="PL27" i="7"/>
  <c r="PL25" i="7"/>
  <c r="PK24" i="7"/>
  <c r="PL23" i="7"/>
  <c r="PL22" i="7"/>
  <c r="PL21" i="7"/>
  <c r="PK20" i="7"/>
  <c r="PK26" i="7" s="1"/>
  <c r="PL19" i="7"/>
  <c r="PL18" i="7"/>
  <c r="PL16" i="7"/>
  <c r="PK15" i="7"/>
  <c r="PK17" i="7" s="1"/>
  <c r="PL14" i="7"/>
  <c r="PL13" i="7"/>
  <c r="PL12" i="7"/>
  <c r="PL11" i="7"/>
  <c r="PI67" i="7"/>
  <c r="PH64" i="7"/>
  <c r="PI63" i="7"/>
  <c r="PI64" i="7" s="1"/>
  <c r="PI62" i="7"/>
  <c r="PI61" i="7"/>
  <c r="PI59" i="7"/>
  <c r="PI57" i="7"/>
  <c r="PI56" i="7"/>
  <c r="PI55" i="7"/>
  <c r="PI54" i="7"/>
  <c r="PI53" i="7"/>
  <c r="PI52" i="7"/>
  <c r="PH51" i="7"/>
  <c r="PH58" i="7" s="1"/>
  <c r="PH60" i="7" s="1"/>
  <c r="PI50" i="7"/>
  <c r="PI49" i="7"/>
  <c r="PI48" i="7"/>
  <c r="PI47" i="7"/>
  <c r="PI46" i="7"/>
  <c r="PI45" i="7"/>
  <c r="PI44" i="7"/>
  <c r="PH41" i="7"/>
  <c r="PI40" i="7"/>
  <c r="PI39" i="7"/>
  <c r="PI37" i="7"/>
  <c r="PI36" i="7"/>
  <c r="PI35" i="7"/>
  <c r="PH34" i="7"/>
  <c r="PI33" i="7"/>
  <c r="PI32" i="7"/>
  <c r="PI31" i="7"/>
  <c r="PI30" i="7"/>
  <c r="PI29" i="7"/>
  <c r="PI28" i="7"/>
  <c r="PI27" i="7"/>
  <c r="PI25" i="7"/>
  <c r="PH24" i="7"/>
  <c r="PI23" i="7"/>
  <c r="PI22" i="7"/>
  <c r="PI21" i="7"/>
  <c r="PH20" i="7"/>
  <c r="PH26" i="7" s="1"/>
  <c r="PI19" i="7"/>
  <c r="PI18" i="7"/>
  <c r="PI16" i="7"/>
  <c r="PH15" i="7"/>
  <c r="PH17" i="7" s="1"/>
  <c r="PI14" i="7"/>
  <c r="PI13" i="7"/>
  <c r="PI12" i="7"/>
  <c r="PI11" i="7"/>
  <c r="PF67" i="7"/>
  <c r="PE64" i="7"/>
  <c r="PF63" i="7"/>
  <c r="PF64" i="7" s="1"/>
  <c r="PF62" i="7"/>
  <c r="PF61" i="7"/>
  <c r="PF59" i="7"/>
  <c r="PF57" i="7"/>
  <c r="PF56" i="7"/>
  <c r="PF55" i="7"/>
  <c r="PF54" i="7"/>
  <c r="PF53" i="7"/>
  <c r="PF52" i="7"/>
  <c r="PE51" i="7"/>
  <c r="PE58" i="7" s="1"/>
  <c r="PE60" i="7" s="1"/>
  <c r="PF50" i="7"/>
  <c r="PF49" i="7"/>
  <c r="PF48" i="7"/>
  <c r="PF47" i="7"/>
  <c r="PF46" i="7"/>
  <c r="PF45" i="7"/>
  <c r="PF44" i="7"/>
  <c r="PE41" i="7"/>
  <c r="PF40" i="7"/>
  <c r="PF39" i="7"/>
  <c r="PF37" i="7"/>
  <c r="PF36" i="7"/>
  <c r="PF35" i="7"/>
  <c r="PE34" i="7"/>
  <c r="PF33" i="7"/>
  <c r="PF32" i="7"/>
  <c r="PF31" i="7"/>
  <c r="PF30" i="7"/>
  <c r="PF29" i="7"/>
  <c r="PF28" i="7"/>
  <c r="PF27" i="7"/>
  <c r="PF25" i="7"/>
  <c r="PE24" i="7"/>
  <c r="PF23" i="7"/>
  <c r="PF22" i="7"/>
  <c r="PF21" i="7"/>
  <c r="PE20" i="7"/>
  <c r="PE26" i="7" s="1"/>
  <c r="PF19" i="7"/>
  <c r="PF18" i="7"/>
  <c r="PF16" i="7"/>
  <c r="PE15" i="7"/>
  <c r="PE17" i="7" s="1"/>
  <c r="PF14" i="7"/>
  <c r="PF13" i="7"/>
  <c r="PF12" i="7"/>
  <c r="PF11" i="7"/>
  <c r="PC67" i="7"/>
  <c r="PB64" i="7"/>
  <c r="PC63" i="7"/>
  <c r="PC64" i="7" s="1"/>
  <c r="PC62" i="7"/>
  <c r="PC61" i="7"/>
  <c r="PC59" i="7"/>
  <c r="PC57" i="7"/>
  <c r="PC56" i="7"/>
  <c r="PC55" i="7"/>
  <c r="PC54" i="7"/>
  <c r="PC53" i="7"/>
  <c r="PC52" i="7"/>
  <c r="PB51" i="7"/>
  <c r="PB58" i="7" s="1"/>
  <c r="PB60" i="7" s="1"/>
  <c r="PC50" i="7"/>
  <c r="PC49" i="7"/>
  <c r="PC48" i="7"/>
  <c r="PC47" i="7"/>
  <c r="PC46" i="7"/>
  <c r="PC45" i="7"/>
  <c r="PC44" i="7"/>
  <c r="PB41" i="7"/>
  <c r="PC40" i="7"/>
  <c r="PC39" i="7"/>
  <c r="PC37" i="7"/>
  <c r="PC36" i="7"/>
  <c r="PC35" i="7"/>
  <c r="PB34" i="7"/>
  <c r="PC33" i="7"/>
  <c r="PC32" i="7"/>
  <c r="PC31" i="7"/>
  <c r="PC30" i="7"/>
  <c r="PC29" i="7"/>
  <c r="PC28" i="7"/>
  <c r="PC27" i="7"/>
  <c r="PC25" i="7"/>
  <c r="PB24" i="7"/>
  <c r="PC23" i="7"/>
  <c r="PC22" i="7"/>
  <c r="PC21" i="7"/>
  <c r="PB20" i="7"/>
  <c r="PB26" i="7" s="1"/>
  <c r="PC19" i="7"/>
  <c r="PC18" i="7"/>
  <c r="PC16" i="7"/>
  <c r="PB15" i="7"/>
  <c r="PB17" i="7" s="1"/>
  <c r="PC14" i="7"/>
  <c r="PC13" i="7"/>
  <c r="PC12" i="7"/>
  <c r="PC11" i="7"/>
  <c r="OZ67" i="7"/>
  <c r="OY64" i="7"/>
  <c r="OZ63" i="7"/>
  <c r="OZ64" i="7" s="1"/>
  <c r="OZ62" i="7"/>
  <c r="OZ61" i="7"/>
  <c r="OZ59" i="7"/>
  <c r="OZ57" i="7"/>
  <c r="OZ56" i="7"/>
  <c r="OZ55" i="7"/>
  <c r="OZ54" i="7"/>
  <c r="OZ53" i="7"/>
  <c r="OZ52" i="7"/>
  <c r="OY51" i="7"/>
  <c r="OY58" i="7" s="1"/>
  <c r="OY60" i="7" s="1"/>
  <c r="OZ50" i="7"/>
  <c r="OZ49" i="7"/>
  <c r="OZ48" i="7"/>
  <c r="OZ47" i="7"/>
  <c r="OZ46" i="7"/>
  <c r="OZ45" i="7"/>
  <c r="OZ44" i="7"/>
  <c r="OY41" i="7"/>
  <c r="OZ40" i="7"/>
  <c r="OZ39" i="7"/>
  <c r="OZ37" i="7"/>
  <c r="OZ36" i="7"/>
  <c r="OZ35" i="7"/>
  <c r="OY34" i="7"/>
  <c r="OZ33" i="7"/>
  <c r="OZ32" i="7"/>
  <c r="OZ31" i="7"/>
  <c r="OZ30" i="7"/>
  <c r="OZ29" i="7"/>
  <c r="OZ28" i="7"/>
  <c r="OZ27" i="7"/>
  <c r="OZ25" i="7"/>
  <c r="OY24" i="7"/>
  <c r="OZ23" i="7"/>
  <c r="OZ22" i="7"/>
  <c r="OZ21" i="7"/>
  <c r="OY20" i="7"/>
  <c r="OY26" i="7" s="1"/>
  <c r="OZ19" i="7"/>
  <c r="OZ18" i="7"/>
  <c r="OZ16" i="7"/>
  <c r="OY15" i="7"/>
  <c r="OY17" i="7" s="1"/>
  <c r="OZ14" i="7"/>
  <c r="OZ13" i="7"/>
  <c r="OZ12" i="7"/>
  <c r="OZ11" i="7"/>
  <c r="OW67" i="7"/>
  <c r="OV64" i="7"/>
  <c r="OW63" i="7"/>
  <c r="OW64" i="7" s="1"/>
  <c r="OW62" i="7"/>
  <c r="OW61" i="7"/>
  <c r="OW59" i="7"/>
  <c r="OW57" i="7"/>
  <c r="OW56" i="7"/>
  <c r="OW55" i="7"/>
  <c r="OW54" i="7"/>
  <c r="OW53" i="7"/>
  <c r="OW52" i="7"/>
  <c r="OV51" i="7"/>
  <c r="OV58" i="7" s="1"/>
  <c r="OV60" i="7" s="1"/>
  <c r="OW50" i="7"/>
  <c r="OW49" i="7"/>
  <c r="OW48" i="7"/>
  <c r="OW47" i="7"/>
  <c r="OW46" i="7"/>
  <c r="OW45" i="7"/>
  <c r="OW44" i="7"/>
  <c r="OV41" i="7"/>
  <c r="OW40" i="7"/>
  <c r="OW39" i="7"/>
  <c r="OW37" i="7"/>
  <c r="OW36" i="7"/>
  <c r="OW35" i="7"/>
  <c r="OV34" i="7"/>
  <c r="OW33" i="7"/>
  <c r="OW32" i="7"/>
  <c r="OW31" i="7"/>
  <c r="OW30" i="7"/>
  <c r="OW29" i="7"/>
  <c r="OW28" i="7"/>
  <c r="OW27" i="7"/>
  <c r="OW25" i="7"/>
  <c r="OV24" i="7"/>
  <c r="OW23" i="7"/>
  <c r="OW22" i="7"/>
  <c r="OW21" i="7"/>
  <c r="OV20" i="7"/>
  <c r="OV26" i="7" s="1"/>
  <c r="OW19" i="7"/>
  <c r="OW18" i="7"/>
  <c r="OW16" i="7"/>
  <c r="OV15" i="7"/>
  <c r="OV17" i="7" s="1"/>
  <c r="OW14" i="7"/>
  <c r="OW13" i="7"/>
  <c r="OW12" i="7"/>
  <c r="OW11" i="7"/>
  <c r="OT67" i="7"/>
  <c r="OS64" i="7"/>
  <c r="OT63" i="7"/>
  <c r="OT64" i="7" s="1"/>
  <c r="OT62" i="7"/>
  <c r="OT61" i="7"/>
  <c r="OT59" i="7"/>
  <c r="OT57" i="7"/>
  <c r="OT56" i="7"/>
  <c r="OT55" i="7"/>
  <c r="OT54" i="7"/>
  <c r="OT53" i="7"/>
  <c r="OT52" i="7"/>
  <c r="OS51" i="7"/>
  <c r="OS58" i="7" s="1"/>
  <c r="OS60" i="7" s="1"/>
  <c r="OT50" i="7"/>
  <c r="OT49" i="7"/>
  <c r="OT48" i="7"/>
  <c r="OT47" i="7"/>
  <c r="OT46" i="7"/>
  <c r="OT45" i="7"/>
  <c r="OT44" i="7"/>
  <c r="OS41" i="7"/>
  <c r="OT40" i="7"/>
  <c r="OT39" i="7"/>
  <c r="OT37" i="7"/>
  <c r="OT36" i="7"/>
  <c r="OT35" i="7"/>
  <c r="OS34" i="7"/>
  <c r="OT33" i="7"/>
  <c r="OT32" i="7"/>
  <c r="OT31" i="7"/>
  <c r="OT30" i="7"/>
  <c r="OT29" i="7"/>
  <c r="OT28" i="7"/>
  <c r="OT27" i="7"/>
  <c r="OT25" i="7"/>
  <c r="OS24" i="7"/>
  <c r="OT23" i="7"/>
  <c r="OT22" i="7"/>
  <c r="OT21" i="7"/>
  <c r="OS20" i="7"/>
  <c r="OS26" i="7" s="1"/>
  <c r="OT19" i="7"/>
  <c r="OT18" i="7"/>
  <c r="OT16" i="7"/>
  <c r="OS15" i="7"/>
  <c r="OS17" i="7" s="1"/>
  <c r="OT14" i="7"/>
  <c r="OT13" i="7"/>
  <c r="OT12" i="7"/>
  <c r="OT11" i="7"/>
  <c r="OQ67" i="7"/>
  <c r="OP64" i="7"/>
  <c r="OQ63" i="7"/>
  <c r="OQ64" i="7" s="1"/>
  <c r="OQ62" i="7"/>
  <c r="OQ61" i="7"/>
  <c r="OQ59" i="7"/>
  <c r="OQ57" i="7"/>
  <c r="OQ56" i="7"/>
  <c r="OQ55" i="7"/>
  <c r="OQ54" i="7"/>
  <c r="OQ53" i="7"/>
  <c r="OQ52" i="7"/>
  <c r="OP51" i="7"/>
  <c r="OP58" i="7" s="1"/>
  <c r="OP60" i="7" s="1"/>
  <c r="OQ50" i="7"/>
  <c r="OQ49" i="7"/>
  <c r="OQ47" i="7"/>
  <c r="OQ46" i="7"/>
  <c r="OQ45" i="7"/>
  <c r="OQ44" i="7"/>
  <c r="OP41" i="7"/>
  <c r="OQ40" i="7"/>
  <c r="OQ39" i="7"/>
  <c r="OQ37" i="7"/>
  <c r="OQ36" i="7"/>
  <c r="OQ35" i="7"/>
  <c r="OP34" i="7"/>
  <c r="OQ33" i="7"/>
  <c r="OQ32" i="7"/>
  <c r="OQ31" i="7"/>
  <c r="OQ30" i="7"/>
  <c r="OQ29" i="7"/>
  <c r="OQ28" i="7"/>
  <c r="OQ27" i="7"/>
  <c r="OQ25" i="7"/>
  <c r="OP24" i="7"/>
  <c r="OQ23" i="7"/>
  <c r="OQ22" i="7"/>
  <c r="OQ21" i="7"/>
  <c r="OP20" i="7"/>
  <c r="OP26" i="7" s="1"/>
  <c r="OQ19" i="7"/>
  <c r="OQ18" i="7"/>
  <c r="OQ16" i="7"/>
  <c r="OP15" i="7"/>
  <c r="OP17" i="7" s="1"/>
  <c r="OQ14" i="7"/>
  <c r="OQ13" i="7"/>
  <c r="OQ12" i="7"/>
  <c r="OQ11" i="7"/>
  <c r="ON67" i="7"/>
  <c r="OM64" i="7"/>
  <c r="ON63" i="7"/>
  <c r="ON64" i="7" s="1"/>
  <c r="ON62" i="7"/>
  <c r="ON61" i="7"/>
  <c r="ON59" i="7"/>
  <c r="ON57" i="7"/>
  <c r="ON56" i="7"/>
  <c r="ON55" i="7"/>
  <c r="ON54" i="7"/>
  <c r="ON53" i="7"/>
  <c r="ON52" i="7"/>
  <c r="OM51" i="7"/>
  <c r="ON50" i="7"/>
  <c r="ON49" i="7"/>
  <c r="ON48" i="7"/>
  <c r="ON46" i="7"/>
  <c r="ON44" i="7"/>
  <c r="OM41" i="7"/>
  <c r="ON40" i="7"/>
  <c r="ON39" i="7"/>
  <c r="ON37" i="7"/>
  <c r="ON36" i="7"/>
  <c r="ON35" i="7"/>
  <c r="OM34" i="7"/>
  <c r="ON33" i="7"/>
  <c r="ON32" i="7"/>
  <c r="ON31" i="7"/>
  <c r="ON30" i="7"/>
  <c r="ON29" i="7"/>
  <c r="ON28" i="7"/>
  <c r="ON27" i="7"/>
  <c r="ON25" i="7"/>
  <c r="OM24" i="7"/>
  <c r="ON23" i="7"/>
  <c r="ON22" i="7"/>
  <c r="ON21" i="7"/>
  <c r="OM20" i="7"/>
  <c r="ON19" i="7"/>
  <c r="ON18" i="7"/>
  <c r="ON16" i="7"/>
  <c r="OM15" i="7"/>
  <c r="ON14" i="7"/>
  <c r="ON13" i="7"/>
  <c r="ON12" i="7"/>
  <c r="ON11" i="7"/>
  <c r="OK61" i="7"/>
  <c r="OK57" i="7"/>
  <c r="OK55" i="7"/>
  <c r="OK53" i="7"/>
  <c r="OK50" i="7"/>
  <c r="OK48" i="7"/>
  <c r="OK46" i="7"/>
  <c r="OK39" i="7"/>
  <c r="OK35" i="7"/>
  <c r="OK32" i="7"/>
  <c r="OK30" i="7"/>
  <c r="OK28" i="7"/>
  <c r="OK25" i="7"/>
  <c r="OK22" i="7"/>
  <c r="OK19" i="7"/>
  <c r="OK16" i="7"/>
  <c r="OK13" i="7"/>
  <c r="OH67" i="7"/>
  <c r="OG64" i="7"/>
  <c r="OH63" i="7"/>
  <c r="OH64" i="7" s="1"/>
  <c r="OH62" i="7"/>
  <c r="OH61" i="7"/>
  <c r="OH59" i="7"/>
  <c r="OH57" i="7"/>
  <c r="OH56" i="7"/>
  <c r="OH55" i="7"/>
  <c r="OH54" i="7"/>
  <c r="OH53" i="7"/>
  <c r="OH52" i="7"/>
  <c r="OG51" i="7"/>
  <c r="OG58" i="7" s="1"/>
  <c r="OG60" i="7" s="1"/>
  <c r="OH50" i="7"/>
  <c r="OH49" i="7"/>
  <c r="OH48" i="7"/>
  <c r="OH47" i="7"/>
  <c r="OH46" i="7"/>
  <c r="OH45" i="7"/>
  <c r="OH44" i="7"/>
  <c r="OG41" i="7"/>
  <c r="OH40" i="7"/>
  <c r="OH39" i="7"/>
  <c r="OH37" i="7"/>
  <c r="OH36" i="7"/>
  <c r="OH35" i="7"/>
  <c r="OG34" i="7"/>
  <c r="OH33" i="7"/>
  <c r="OH32" i="7"/>
  <c r="OH31" i="7"/>
  <c r="OH30" i="7"/>
  <c r="OH29" i="7"/>
  <c r="OH28" i="7"/>
  <c r="OH27" i="7"/>
  <c r="OH25" i="7"/>
  <c r="OG24" i="7"/>
  <c r="OH23" i="7"/>
  <c r="OH22" i="7"/>
  <c r="OH21" i="7"/>
  <c r="OG20" i="7"/>
  <c r="OG26" i="7" s="1"/>
  <c r="OH19" i="7"/>
  <c r="OH18" i="7"/>
  <c r="OH16" i="7"/>
  <c r="OG15" i="7"/>
  <c r="OG17" i="7" s="1"/>
  <c r="OH14" i="7"/>
  <c r="OH13" i="7"/>
  <c r="OH12" i="7"/>
  <c r="OH11" i="7"/>
  <c r="OE67" i="7"/>
  <c r="OD64" i="7"/>
  <c r="OE63" i="7"/>
  <c r="OE64" i="7" s="1"/>
  <c r="OE62" i="7"/>
  <c r="OE61" i="7"/>
  <c r="OE59" i="7"/>
  <c r="OE57" i="7"/>
  <c r="OE56" i="7"/>
  <c r="OE55" i="7"/>
  <c r="OE54" i="7"/>
  <c r="OE53" i="7"/>
  <c r="OE52" i="7"/>
  <c r="OD51" i="7"/>
  <c r="OD58" i="7" s="1"/>
  <c r="OD60" i="7" s="1"/>
  <c r="OE50" i="7"/>
  <c r="OE49" i="7"/>
  <c r="OE48" i="7"/>
  <c r="OE47" i="7"/>
  <c r="OE46" i="7"/>
  <c r="OE45" i="7"/>
  <c r="OE44" i="7"/>
  <c r="OD41" i="7"/>
  <c r="OE40" i="7"/>
  <c r="OE39" i="7"/>
  <c r="OE37" i="7"/>
  <c r="OE36" i="7"/>
  <c r="OE35" i="7"/>
  <c r="OD34" i="7"/>
  <c r="OE33" i="7"/>
  <c r="OE32" i="7"/>
  <c r="OE31" i="7"/>
  <c r="OE30" i="7"/>
  <c r="OE29" i="7"/>
  <c r="OE28" i="7"/>
  <c r="OE27" i="7"/>
  <c r="OE25" i="7"/>
  <c r="OD24" i="7"/>
  <c r="OE23" i="7"/>
  <c r="OE22" i="7"/>
  <c r="OE21" i="7"/>
  <c r="OD20" i="7"/>
  <c r="OD26" i="7" s="1"/>
  <c r="OE19" i="7"/>
  <c r="OE18" i="7"/>
  <c r="OE16" i="7"/>
  <c r="OD15" i="7"/>
  <c r="OD17" i="7" s="1"/>
  <c r="OE14" i="7"/>
  <c r="OE13" i="7"/>
  <c r="OE12" i="7"/>
  <c r="OE11" i="7"/>
  <c r="OB67" i="7"/>
  <c r="OA64" i="7"/>
  <c r="OB63" i="7"/>
  <c r="OB64" i="7" s="1"/>
  <c r="OB62" i="7"/>
  <c r="OB61" i="7"/>
  <c r="OB59" i="7"/>
  <c r="OB57" i="7"/>
  <c r="OB56" i="7"/>
  <c r="OB55" i="7"/>
  <c r="OB54" i="7"/>
  <c r="OB53" i="7"/>
  <c r="OB52" i="7"/>
  <c r="OA51" i="7"/>
  <c r="OA58" i="7" s="1"/>
  <c r="OA60" i="7" s="1"/>
  <c r="OB50" i="7"/>
  <c r="OB49" i="7"/>
  <c r="OB48" i="7"/>
  <c r="OB47" i="7"/>
  <c r="OB46" i="7"/>
  <c r="OB45" i="7"/>
  <c r="OB44" i="7"/>
  <c r="OA41" i="7"/>
  <c r="OB40" i="7"/>
  <c r="OB39" i="7"/>
  <c r="OB37" i="7"/>
  <c r="OB36" i="7"/>
  <c r="OB35" i="7"/>
  <c r="OA34" i="7"/>
  <c r="OB33" i="7"/>
  <c r="OB32" i="7"/>
  <c r="OB31" i="7"/>
  <c r="OB30" i="7"/>
  <c r="OB29" i="7"/>
  <c r="OB28" i="7"/>
  <c r="OB27" i="7"/>
  <c r="OB25" i="7"/>
  <c r="OA24" i="7"/>
  <c r="OB23" i="7"/>
  <c r="OB22" i="7"/>
  <c r="OB21" i="7"/>
  <c r="OA20" i="7"/>
  <c r="OA26" i="7" s="1"/>
  <c r="OB19" i="7"/>
  <c r="OB18" i="7"/>
  <c r="OB16" i="7"/>
  <c r="OA15" i="7"/>
  <c r="OA17" i="7" s="1"/>
  <c r="OB14" i="7"/>
  <c r="OB13" i="7"/>
  <c r="OB12" i="7"/>
  <c r="OB11" i="7"/>
  <c r="NY67" i="7"/>
  <c r="NY63" i="7"/>
  <c r="NY64" i="7" s="1"/>
  <c r="NY62" i="7"/>
  <c r="NY61" i="7"/>
  <c r="NY59" i="7"/>
  <c r="NY57" i="7"/>
  <c r="NY56" i="7"/>
  <c r="NY55" i="7"/>
  <c r="NY54" i="7"/>
  <c r="NY53" i="7"/>
  <c r="NY52" i="7"/>
  <c r="NY50" i="7"/>
  <c r="NY49" i="7"/>
  <c r="NY48" i="7"/>
  <c r="NY47" i="7"/>
  <c r="NY46" i="7"/>
  <c r="NY45" i="7"/>
  <c r="NY44" i="7"/>
  <c r="NY40" i="7"/>
  <c r="NY39" i="7"/>
  <c r="NY36" i="7"/>
  <c r="NY35" i="7"/>
  <c r="NY33" i="7"/>
  <c r="NY32" i="7"/>
  <c r="NY31" i="7"/>
  <c r="NY30" i="7"/>
  <c r="NY29" i="7"/>
  <c r="NY28" i="7"/>
  <c r="NY27" i="7"/>
  <c r="NY25" i="7"/>
  <c r="NY23" i="7"/>
  <c r="NY22" i="7"/>
  <c r="NY21" i="7"/>
  <c r="NY19" i="7"/>
  <c r="NY18" i="7"/>
  <c r="NY16" i="7"/>
  <c r="NY14" i="7"/>
  <c r="NY13" i="7"/>
  <c r="NY12" i="7"/>
  <c r="NY11" i="7"/>
  <c r="NV67" i="7"/>
  <c r="NU64" i="7"/>
  <c r="NV63" i="7"/>
  <c r="NV64" i="7" s="1"/>
  <c r="NV62" i="7"/>
  <c r="NV61" i="7"/>
  <c r="NV59" i="7"/>
  <c r="NV57" i="7"/>
  <c r="NV56" i="7"/>
  <c r="NV55" i="7"/>
  <c r="NV54" i="7"/>
  <c r="NV53" i="7"/>
  <c r="NV52" i="7"/>
  <c r="NU51" i="7"/>
  <c r="NV50" i="7"/>
  <c r="NV49" i="7"/>
  <c r="NV48" i="7"/>
  <c r="NV47" i="7"/>
  <c r="NV46" i="7"/>
  <c r="NV45" i="7"/>
  <c r="NV44" i="7"/>
  <c r="NU41" i="7"/>
  <c r="NV40" i="7"/>
  <c r="NV39" i="7"/>
  <c r="NV37" i="7"/>
  <c r="NV36" i="7"/>
  <c r="NV35" i="7"/>
  <c r="NU34" i="7"/>
  <c r="NV33" i="7"/>
  <c r="NV32" i="7"/>
  <c r="NV31" i="7"/>
  <c r="NV30" i="7"/>
  <c r="NV29" i="7"/>
  <c r="NV28" i="7"/>
  <c r="NV27" i="7"/>
  <c r="NV25" i="7"/>
  <c r="NU24" i="7"/>
  <c r="NV23" i="7"/>
  <c r="NV22" i="7"/>
  <c r="NV21" i="7"/>
  <c r="NU20" i="7"/>
  <c r="NV19" i="7"/>
  <c r="NV18" i="7"/>
  <c r="NV16" i="7"/>
  <c r="NU15" i="7"/>
  <c r="NV14" i="7"/>
  <c r="NV13" i="7"/>
  <c r="NV12" i="7"/>
  <c r="NV11" i="7"/>
  <c r="NS67" i="7"/>
  <c r="NR64" i="7"/>
  <c r="NS63" i="7"/>
  <c r="NS64" i="7" s="1"/>
  <c r="NS62" i="7"/>
  <c r="NS61" i="7"/>
  <c r="NS59" i="7"/>
  <c r="NS57" i="7"/>
  <c r="NS56" i="7"/>
  <c r="NS55" i="7"/>
  <c r="NS54" i="7"/>
  <c r="NS53" i="7"/>
  <c r="NS52" i="7"/>
  <c r="NR51" i="7"/>
  <c r="NR58" i="7" s="1"/>
  <c r="NR60" i="7" s="1"/>
  <c r="NS50" i="7"/>
  <c r="NS49" i="7"/>
  <c r="NS48" i="7"/>
  <c r="NS47" i="7"/>
  <c r="NS46" i="7"/>
  <c r="NS45" i="7"/>
  <c r="NS44" i="7"/>
  <c r="NR41" i="7"/>
  <c r="NS40" i="7"/>
  <c r="NS39" i="7"/>
  <c r="NS37" i="7"/>
  <c r="NS36" i="7"/>
  <c r="NS35" i="7"/>
  <c r="NR34" i="7"/>
  <c r="NS33" i="7"/>
  <c r="NS32" i="7"/>
  <c r="NS31" i="7"/>
  <c r="NS30" i="7"/>
  <c r="NS29" i="7"/>
  <c r="NS28" i="7"/>
  <c r="NS27" i="7"/>
  <c r="NS25" i="7"/>
  <c r="NR24" i="7"/>
  <c r="NS23" i="7"/>
  <c r="NS22" i="7"/>
  <c r="NS21" i="7"/>
  <c r="NR20" i="7"/>
  <c r="NR26" i="7" s="1"/>
  <c r="NS19" i="7"/>
  <c r="NS18" i="7"/>
  <c r="NS16" i="7"/>
  <c r="NR15" i="7"/>
  <c r="NR17" i="7" s="1"/>
  <c r="NS14" i="7"/>
  <c r="NS13" i="7"/>
  <c r="NS12" i="7"/>
  <c r="NS11" i="7"/>
  <c r="NP67" i="7"/>
  <c r="NO64" i="7"/>
  <c r="NP63" i="7"/>
  <c r="NP64" i="7" s="1"/>
  <c r="NP62" i="7"/>
  <c r="NP61" i="7"/>
  <c r="NP59" i="7"/>
  <c r="NP57" i="7"/>
  <c r="NP56" i="7"/>
  <c r="NP55" i="7"/>
  <c r="NP54" i="7"/>
  <c r="NP53" i="7"/>
  <c r="NP52" i="7"/>
  <c r="NO51" i="7"/>
  <c r="NO58" i="7" s="1"/>
  <c r="NO60" i="7" s="1"/>
  <c r="NP50" i="7"/>
  <c r="NP49" i="7"/>
  <c r="NP48" i="7"/>
  <c r="NP47" i="7"/>
  <c r="NP46" i="7"/>
  <c r="NP45" i="7"/>
  <c r="NP44" i="7"/>
  <c r="NO41" i="7"/>
  <c r="NP40" i="7"/>
  <c r="NP39" i="7"/>
  <c r="NP37" i="7"/>
  <c r="NP36" i="7"/>
  <c r="NP35" i="7"/>
  <c r="NO34" i="7"/>
  <c r="NP33" i="7"/>
  <c r="NP32" i="7"/>
  <c r="NP31" i="7"/>
  <c r="NP30" i="7"/>
  <c r="NP29" i="7"/>
  <c r="NP28" i="7"/>
  <c r="NP27" i="7"/>
  <c r="NP25" i="7"/>
  <c r="NO24" i="7"/>
  <c r="NP23" i="7"/>
  <c r="NP22" i="7"/>
  <c r="NP21" i="7"/>
  <c r="NO20" i="7"/>
  <c r="NO26" i="7" s="1"/>
  <c r="NP19" i="7"/>
  <c r="NP18" i="7"/>
  <c r="NP16" i="7"/>
  <c r="NO15" i="7"/>
  <c r="NO17" i="7" s="1"/>
  <c r="NP14" i="7"/>
  <c r="NP13" i="7"/>
  <c r="NP12" i="7"/>
  <c r="NP11" i="7"/>
  <c r="NM67" i="7"/>
  <c r="NL64" i="7"/>
  <c r="NM63" i="7"/>
  <c r="NM64" i="7" s="1"/>
  <c r="NM62" i="7"/>
  <c r="NM61" i="7"/>
  <c r="NM59" i="7"/>
  <c r="NM57" i="7"/>
  <c r="NM56" i="7"/>
  <c r="NM55" i="7"/>
  <c r="NM54" i="7"/>
  <c r="NM53" i="7"/>
  <c r="NM52" i="7"/>
  <c r="NL51" i="7"/>
  <c r="NL58" i="7" s="1"/>
  <c r="NL60" i="7" s="1"/>
  <c r="NM50" i="7"/>
  <c r="NM49" i="7"/>
  <c r="NM48" i="7"/>
  <c r="NM47" i="7"/>
  <c r="NM46" i="7"/>
  <c r="NM45" i="7"/>
  <c r="NM44" i="7"/>
  <c r="NL41" i="7"/>
  <c r="NM40" i="7"/>
  <c r="NM39" i="7"/>
  <c r="NM37" i="7"/>
  <c r="NM36" i="7"/>
  <c r="NM35" i="7"/>
  <c r="NL34" i="7"/>
  <c r="NM33" i="7"/>
  <c r="NM32" i="7"/>
  <c r="NM31" i="7"/>
  <c r="NM30" i="7"/>
  <c r="NM29" i="7"/>
  <c r="NM28" i="7"/>
  <c r="NM27" i="7"/>
  <c r="NM25" i="7"/>
  <c r="NL24" i="7"/>
  <c r="NM23" i="7"/>
  <c r="NM22" i="7"/>
  <c r="NM21" i="7"/>
  <c r="NL20" i="7"/>
  <c r="NL26" i="7" s="1"/>
  <c r="NM19" i="7"/>
  <c r="NM18" i="7"/>
  <c r="NM16" i="7"/>
  <c r="NL15" i="7"/>
  <c r="NL17" i="7" s="1"/>
  <c r="NM14" i="7"/>
  <c r="NM13" i="7"/>
  <c r="NM12" i="7"/>
  <c r="NM11" i="7"/>
  <c r="NJ67" i="7"/>
  <c r="NI64" i="7"/>
  <c r="NJ63" i="7"/>
  <c r="NJ64" i="7" s="1"/>
  <c r="NJ62" i="7"/>
  <c r="NJ61" i="7"/>
  <c r="NJ59" i="7"/>
  <c r="NJ57" i="7"/>
  <c r="NJ56" i="7"/>
  <c r="NJ55" i="7"/>
  <c r="NJ54" i="7"/>
  <c r="NJ53" i="7"/>
  <c r="NJ52" i="7"/>
  <c r="NI51" i="7"/>
  <c r="NI58" i="7" s="1"/>
  <c r="NI60" i="7" s="1"/>
  <c r="NJ50" i="7"/>
  <c r="NJ49" i="7"/>
  <c r="NJ48" i="7"/>
  <c r="NJ47" i="7"/>
  <c r="NJ46" i="7"/>
  <c r="NJ45" i="7"/>
  <c r="NJ44" i="7"/>
  <c r="NI41" i="7"/>
  <c r="NJ40" i="7"/>
  <c r="NJ39" i="7"/>
  <c r="NJ37" i="7"/>
  <c r="NJ36" i="7"/>
  <c r="NJ35" i="7"/>
  <c r="NI34" i="7"/>
  <c r="NJ33" i="7"/>
  <c r="NJ32" i="7"/>
  <c r="NJ31" i="7"/>
  <c r="NJ30" i="7"/>
  <c r="NJ29" i="7"/>
  <c r="NJ28" i="7"/>
  <c r="NJ27" i="7"/>
  <c r="NJ25" i="7"/>
  <c r="NI24" i="7"/>
  <c r="NJ23" i="7"/>
  <c r="NJ22" i="7"/>
  <c r="NJ21" i="7"/>
  <c r="NI20" i="7"/>
  <c r="NI26" i="7" s="1"/>
  <c r="NJ19" i="7"/>
  <c r="NJ18" i="7"/>
  <c r="NJ16" i="7"/>
  <c r="NI15" i="7"/>
  <c r="NI17" i="7" s="1"/>
  <c r="NJ14" i="7"/>
  <c r="NJ13" i="7"/>
  <c r="NJ12" i="7"/>
  <c r="NJ11" i="7"/>
  <c r="NG67" i="7"/>
  <c r="NF64" i="7"/>
  <c r="NG63" i="7"/>
  <c r="NG64" i="7" s="1"/>
  <c r="NG62" i="7"/>
  <c r="NG61" i="7"/>
  <c r="NG59" i="7"/>
  <c r="NG57" i="7"/>
  <c r="NG56" i="7"/>
  <c r="NG55" i="7"/>
  <c r="NG54" i="7"/>
  <c r="NG53" i="7"/>
  <c r="NG52" i="7"/>
  <c r="NF51" i="7"/>
  <c r="NF58" i="7" s="1"/>
  <c r="NF60" i="7" s="1"/>
  <c r="NG50" i="7"/>
  <c r="NG49" i="7"/>
  <c r="NG48" i="7"/>
  <c r="NG47" i="7"/>
  <c r="NG46" i="7"/>
  <c r="NG45" i="7"/>
  <c r="NG44" i="7"/>
  <c r="NF41" i="7"/>
  <c r="NG40" i="7"/>
  <c r="NG39" i="7"/>
  <c r="NG37" i="7"/>
  <c r="NG36" i="7"/>
  <c r="NG35" i="7"/>
  <c r="NF34" i="7"/>
  <c r="NG33" i="7"/>
  <c r="NG32" i="7"/>
  <c r="NG31" i="7"/>
  <c r="NG30" i="7"/>
  <c r="NG29" i="7"/>
  <c r="NG28" i="7"/>
  <c r="NG27" i="7"/>
  <c r="NG25" i="7"/>
  <c r="NF24" i="7"/>
  <c r="NG23" i="7"/>
  <c r="NG22" i="7"/>
  <c r="NG21" i="7"/>
  <c r="NF20" i="7"/>
  <c r="NF26" i="7" s="1"/>
  <c r="NG19" i="7"/>
  <c r="NG18" i="7"/>
  <c r="NG16" i="7"/>
  <c r="NF15" i="7"/>
  <c r="NF17" i="7" s="1"/>
  <c r="NG14" i="7"/>
  <c r="NG13" i="7"/>
  <c r="NG12" i="7"/>
  <c r="NG11" i="7"/>
  <c r="ND67" i="7"/>
  <c r="ND63" i="7"/>
  <c r="ND64" i="7" s="1"/>
  <c r="ND62" i="7"/>
  <c r="ND61" i="7"/>
  <c r="ND59" i="7"/>
  <c r="ND57" i="7"/>
  <c r="ND56" i="7"/>
  <c r="ND55" i="7"/>
  <c r="ND54" i="7"/>
  <c r="ND53" i="7"/>
  <c r="ND52" i="7"/>
  <c r="ND50" i="7"/>
  <c r="ND49" i="7"/>
  <c r="ND48" i="7"/>
  <c r="ND47" i="7"/>
  <c r="ND46" i="7"/>
  <c r="ND45" i="7"/>
  <c r="ND44" i="7"/>
  <c r="ND40" i="7"/>
  <c r="ND39" i="7"/>
  <c r="ND36" i="7"/>
  <c r="ND35" i="7"/>
  <c r="ND33" i="7"/>
  <c r="ND32" i="7"/>
  <c r="ND31" i="7"/>
  <c r="ND30" i="7"/>
  <c r="ND29" i="7"/>
  <c r="ND28" i="7"/>
  <c r="ND27" i="7"/>
  <c r="ND25" i="7"/>
  <c r="ND23" i="7"/>
  <c r="ND22" i="7"/>
  <c r="ND21" i="7"/>
  <c r="ND19" i="7"/>
  <c r="ND18" i="7"/>
  <c r="ND16" i="7"/>
  <c r="ND14" i="7"/>
  <c r="ND13" i="7"/>
  <c r="ND12" i="7"/>
  <c r="ND11" i="7"/>
  <c r="NA67" i="7"/>
  <c r="MZ64" i="7"/>
  <c r="NA63" i="7"/>
  <c r="NA64" i="7" s="1"/>
  <c r="NA62" i="7"/>
  <c r="NA61" i="7"/>
  <c r="NA59" i="7"/>
  <c r="NA57" i="7"/>
  <c r="NA56" i="7"/>
  <c r="NA55" i="7"/>
  <c r="NA54" i="7"/>
  <c r="NA53" i="7"/>
  <c r="NA52" i="7"/>
  <c r="MZ51" i="7"/>
  <c r="MZ58" i="7" s="1"/>
  <c r="MZ60" i="7" s="1"/>
  <c r="NA50" i="7"/>
  <c r="NA49" i="7"/>
  <c r="NA48" i="7"/>
  <c r="NA47" i="7"/>
  <c r="NA46" i="7"/>
  <c r="NA45" i="7"/>
  <c r="NA44" i="7"/>
  <c r="MZ41" i="7"/>
  <c r="NA40" i="7"/>
  <c r="NA39" i="7"/>
  <c r="NA37" i="7"/>
  <c r="NA36" i="7"/>
  <c r="NA35" i="7"/>
  <c r="MZ34" i="7"/>
  <c r="NA33" i="7"/>
  <c r="NA32" i="7"/>
  <c r="NA31" i="7"/>
  <c r="NA30" i="7"/>
  <c r="NA29" i="7"/>
  <c r="NA28" i="7"/>
  <c r="NA27" i="7"/>
  <c r="NA25" i="7"/>
  <c r="MZ24" i="7"/>
  <c r="NA23" i="7"/>
  <c r="NA22" i="7"/>
  <c r="NA21" i="7"/>
  <c r="MZ20" i="7"/>
  <c r="MZ26" i="7" s="1"/>
  <c r="NA19" i="7"/>
  <c r="NA18" i="7"/>
  <c r="NA16" i="7"/>
  <c r="MZ15" i="7"/>
  <c r="MZ17" i="7" s="1"/>
  <c r="NA14" i="7"/>
  <c r="NA13" i="7"/>
  <c r="NA12" i="7"/>
  <c r="NA11" i="7"/>
  <c r="MX67" i="7"/>
  <c r="MW64" i="7"/>
  <c r="NC64" i="7" s="1"/>
  <c r="MX63" i="7"/>
  <c r="MX64" i="7" s="1"/>
  <c r="MX62" i="7"/>
  <c r="MX61" i="7"/>
  <c r="MX59" i="7"/>
  <c r="MX57" i="7"/>
  <c r="MX56" i="7"/>
  <c r="MX55" i="7"/>
  <c r="MX54" i="7"/>
  <c r="MX53" i="7"/>
  <c r="MX52" i="7"/>
  <c r="MW51" i="7"/>
  <c r="MX50" i="7"/>
  <c r="MX49" i="7"/>
  <c r="MX48" i="7"/>
  <c r="MX47" i="7"/>
  <c r="MX46" i="7"/>
  <c r="MX45" i="7"/>
  <c r="MX44" i="7"/>
  <c r="MW41" i="7"/>
  <c r="NC41" i="7" s="1"/>
  <c r="MX40" i="7"/>
  <c r="MX39" i="7"/>
  <c r="MX36" i="7"/>
  <c r="MX35" i="7"/>
  <c r="MW34" i="7"/>
  <c r="MX33" i="7"/>
  <c r="MX32" i="7"/>
  <c r="MX31" i="7"/>
  <c r="MX30" i="7"/>
  <c r="MX29" i="7"/>
  <c r="MX28" i="7"/>
  <c r="MX27" i="7"/>
  <c r="MX25" i="7"/>
  <c r="MW24" i="7"/>
  <c r="MX23" i="7"/>
  <c r="MX22" i="7"/>
  <c r="MX21" i="7"/>
  <c r="MW20" i="7"/>
  <c r="MX19" i="7"/>
  <c r="MX18" i="7"/>
  <c r="MX16" i="7"/>
  <c r="MW15" i="7"/>
  <c r="MX14" i="7"/>
  <c r="MX13" i="7"/>
  <c r="MX12" i="7"/>
  <c r="MX11" i="7"/>
  <c r="MU67" i="7"/>
  <c r="MT64" i="7"/>
  <c r="MU63" i="7"/>
  <c r="MU64" i="7" s="1"/>
  <c r="MU62" i="7"/>
  <c r="MU61" i="7"/>
  <c r="MU59" i="7"/>
  <c r="MU57" i="7"/>
  <c r="MU56" i="7"/>
  <c r="MU55" i="7"/>
  <c r="MU54" i="7"/>
  <c r="MU53" i="7"/>
  <c r="MU52" i="7"/>
  <c r="MT51" i="7"/>
  <c r="MU50" i="7"/>
  <c r="MU49" i="7"/>
  <c r="MU48" i="7"/>
  <c r="MU47" i="7"/>
  <c r="MU46" i="7"/>
  <c r="MU45" i="7"/>
  <c r="MU44" i="7"/>
  <c r="MT41" i="7"/>
  <c r="MU40" i="7"/>
  <c r="MU39" i="7"/>
  <c r="MU37" i="7"/>
  <c r="MU36" i="7"/>
  <c r="MU35" i="7"/>
  <c r="MT34" i="7"/>
  <c r="MU33" i="7"/>
  <c r="MU32" i="7"/>
  <c r="MU30" i="7"/>
  <c r="MU29" i="7"/>
  <c r="MU28" i="7"/>
  <c r="MU27" i="7"/>
  <c r="MU25" i="7"/>
  <c r="MT24" i="7"/>
  <c r="MU23" i="7"/>
  <c r="MU22" i="7"/>
  <c r="MU21" i="7"/>
  <c r="MT20" i="7"/>
  <c r="MU19" i="7"/>
  <c r="MU18" i="7"/>
  <c r="MU16" i="7"/>
  <c r="MT15" i="7"/>
  <c r="MU14" i="7"/>
  <c r="MU13" i="7"/>
  <c r="MU12" i="7"/>
  <c r="MU11" i="7"/>
  <c r="MR67" i="7"/>
  <c r="MR62" i="7"/>
  <c r="MR59" i="7"/>
  <c r="MR56" i="7"/>
  <c r="MR54" i="7"/>
  <c r="MR52" i="7"/>
  <c r="MR49" i="7"/>
  <c r="MR47" i="7"/>
  <c r="MR45" i="7"/>
  <c r="MR30" i="7"/>
  <c r="MO67" i="7"/>
  <c r="MN64" i="7"/>
  <c r="MO63" i="7"/>
  <c r="MO64" i="7" s="1"/>
  <c r="MO62" i="7"/>
  <c r="MO61" i="7"/>
  <c r="MO59" i="7"/>
  <c r="MO57" i="7"/>
  <c r="MO56" i="7"/>
  <c r="MO55" i="7"/>
  <c r="MO54" i="7"/>
  <c r="MO53" i="7"/>
  <c r="MO52" i="7"/>
  <c r="MN51" i="7"/>
  <c r="MN58" i="7" s="1"/>
  <c r="MN60" i="7" s="1"/>
  <c r="MO50" i="7"/>
  <c r="MO49" i="7"/>
  <c r="MO48" i="7"/>
  <c r="MO47" i="7"/>
  <c r="MO46" i="7"/>
  <c r="MO45" i="7"/>
  <c r="MO44" i="7"/>
  <c r="MN41" i="7"/>
  <c r="MO40" i="7"/>
  <c r="MO39" i="7"/>
  <c r="MO37" i="7"/>
  <c r="MO36" i="7"/>
  <c r="MO35" i="7"/>
  <c r="MN34" i="7"/>
  <c r="MO33" i="7"/>
  <c r="MO32" i="7"/>
  <c r="MO31" i="7"/>
  <c r="MO30" i="7"/>
  <c r="MO29" i="7"/>
  <c r="MO28" i="7"/>
  <c r="MO27" i="7"/>
  <c r="MO25" i="7"/>
  <c r="MN24" i="7"/>
  <c r="MO23" i="7"/>
  <c r="MO22" i="7"/>
  <c r="MO21" i="7"/>
  <c r="MN20" i="7"/>
  <c r="MN26" i="7" s="1"/>
  <c r="MO19" i="7"/>
  <c r="MO18" i="7"/>
  <c r="MO16" i="7"/>
  <c r="MN15" i="7"/>
  <c r="MN17" i="7" s="1"/>
  <c r="MO14" i="7"/>
  <c r="MO13" i="7"/>
  <c r="MO12" i="7"/>
  <c r="MO11" i="7"/>
  <c r="ML67" i="7"/>
  <c r="ML63" i="7"/>
  <c r="ML64" i="7" s="1"/>
  <c r="ML62" i="7"/>
  <c r="ML61" i="7"/>
  <c r="ML59" i="7"/>
  <c r="ML57" i="7"/>
  <c r="ML56" i="7"/>
  <c r="ML55" i="7"/>
  <c r="ML54" i="7"/>
  <c r="ML53" i="7"/>
  <c r="ML52" i="7"/>
  <c r="ML50" i="7"/>
  <c r="ML49" i="7"/>
  <c r="ML48" i="7"/>
  <c r="ML47" i="7"/>
  <c r="ML46" i="7"/>
  <c r="ML45" i="7"/>
  <c r="ML44" i="7"/>
  <c r="ML40" i="7"/>
  <c r="ML39" i="7"/>
  <c r="ML37" i="7"/>
  <c r="ML36" i="7"/>
  <c r="ML35" i="7"/>
  <c r="ML33" i="7"/>
  <c r="ML32" i="7"/>
  <c r="ML31" i="7"/>
  <c r="ML30" i="7"/>
  <c r="ML29" i="7"/>
  <c r="ML28" i="7"/>
  <c r="ML27" i="7"/>
  <c r="ML25" i="7"/>
  <c r="ML23" i="7"/>
  <c r="ML22" i="7"/>
  <c r="ML21" i="7"/>
  <c r="ML19" i="7"/>
  <c r="ML18" i="7"/>
  <c r="ML16" i="7"/>
  <c r="ML14" i="7"/>
  <c r="ML13" i="7"/>
  <c r="ML12" i="7"/>
  <c r="ML11" i="7"/>
  <c r="MI67" i="7"/>
  <c r="MH64" i="7"/>
  <c r="MI63" i="7"/>
  <c r="MI64" i="7" s="1"/>
  <c r="MI62" i="7"/>
  <c r="MI61" i="7"/>
  <c r="MI59" i="7"/>
  <c r="MI57" i="7"/>
  <c r="MI56" i="7"/>
  <c r="MI55" i="7"/>
  <c r="MI54" i="7"/>
  <c r="MI53" i="7"/>
  <c r="MI52" i="7"/>
  <c r="MH51" i="7"/>
  <c r="MH58" i="7" s="1"/>
  <c r="MH60" i="7" s="1"/>
  <c r="MI50" i="7"/>
  <c r="MI49" i="7"/>
  <c r="MI48" i="7"/>
  <c r="MI47" i="7"/>
  <c r="MI46" i="7"/>
  <c r="MI45" i="7"/>
  <c r="MI44" i="7"/>
  <c r="MH41" i="7"/>
  <c r="MI40" i="7"/>
  <c r="MI39" i="7"/>
  <c r="MI37" i="7"/>
  <c r="MI36" i="7"/>
  <c r="MI35" i="7"/>
  <c r="MH34" i="7"/>
  <c r="MI33" i="7"/>
  <c r="MI32" i="7"/>
  <c r="MI31" i="7"/>
  <c r="MI30" i="7"/>
  <c r="MI29" i="7"/>
  <c r="MI28" i="7"/>
  <c r="MI27" i="7"/>
  <c r="MI25" i="7"/>
  <c r="MH24" i="7"/>
  <c r="MI23" i="7"/>
  <c r="MI22" i="7"/>
  <c r="MI21" i="7"/>
  <c r="MH20" i="7"/>
  <c r="MH26" i="7" s="1"/>
  <c r="MI19" i="7"/>
  <c r="MI18" i="7"/>
  <c r="MI16" i="7"/>
  <c r="MH15" i="7"/>
  <c r="MH17" i="7" s="1"/>
  <c r="MI14" i="7"/>
  <c r="MI13" i="7"/>
  <c r="MI12" i="7"/>
  <c r="MI11" i="7"/>
  <c r="MF67" i="7"/>
  <c r="ME64" i="7"/>
  <c r="MK64" i="7" s="1"/>
  <c r="MF63" i="7"/>
  <c r="MF64" i="7" s="1"/>
  <c r="MF62" i="7"/>
  <c r="MF61" i="7"/>
  <c r="MF59" i="7"/>
  <c r="MF57" i="7"/>
  <c r="MF56" i="7"/>
  <c r="MF55" i="7"/>
  <c r="MF54" i="7"/>
  <c r="MF53" i="7"/>
  <c r="MF52" i="7"/>
  <c r="ME51" i="7"/>
  <c r="MF50" i="7"/>
  <c r="MF49" i="7"/>
  <c r="MF48" i="7"/>
  <c r="MF47" i="7"/>
  <c r="MF46" i="7"/>
  <c r="MF45" i="7"/>
  <c r="MF44" i="7"/>
  <c r="ME41" i="7"/>
  <c r="MK41" i="7" s="1"/>
  <c r="MF40" i="7"/>
  <c r="MF39" i="7"/>
  <c r="MF37" i="7"/>
  <c r="MF36" i="7"/>
  <c r="MF35" i="7"/>
  <c r="ME34" i="7"/>
  <c r="MK34" i="7" s="1"/>
  <c r="MF33" i="7"/>
  <c r="MF32" i="7"/>
  <c r="MF31" i="7"/>
  <c r="MF30" i="7"/>
  <c r="MF29" i="7"/>
  <c r="MF28" i="7"/>
  <c r="MF27" i="7"/>
  <c r="MF25" i="7"/>
  <c r="ME24" i="7"/>
  <c r="MK24" i="7" s="1"/>
  <c r="MF23" i="7"/>
  <c r="MF22" i="7"/>
  <c r="MF21" i="7"/>
  <c r="ME20" i="7"/>
  <c r="MF19" i="7"/>
  <c r="MF18" i="7"/>
  <c r="MF16" i="7"/>
  <c r="ME15" i="7"/>
  <c r="MF14" i="7"/>
  <c r="MF13" i="7"/>
  <c r="MF12" i="7"/>
  <c r="MF11" i="7"/>
  <c r="MC67" i="7"/>
  <c r="MC63" i="7"/>
  <c r="MC64" i="7" s="1"/>
  <c r="MC62" i="7"/>
  <c r="MC61" i="7"/>
  <c r="MC59" i="7"/>
  <c r="MC57" i="7"/>
  <c r="MC56" i="7"/>
  <c r="MC55" i="7"/>
  <c r="MC54" i="7"/>
  <c r="MC53" i="7"/>
  <c r="MC52" i="7"/>
  <c r="MC50" i="7"/>
  <c r="MC49" i="7"/>
  <c r="MC48" i="7"/>
  <c r="MC47" i="7"/>
  <c r="MC46" i="7"/>
  <c r="MC45" i="7"/>
  <c r="MC44" i="7"/>
  <c r="MC40" i="7"/>
  <c r="MC39" i="7"/>
  <c r="MC37" i="7"/>
  <c r="MC36" i="7"/>
  <c r="MC35" i="7"/>
  <c r="MC33" i="7"/>
  <c r="MC32" i="7"/>
  <c r="MC31" i="7"/>
  <c r="MC30" i="7"/>
  <c r="MC29" i="7"/>
  <c r="MC28" i="7"/>
  <c r="MC27" i="7"/>
  <c r="MC25" i="7"/>
  <c r="MC23" i="7"/>
  <c r="MC22" i="7"/>
  <c r="MC21" i="7"/>
  <c r="MC19" i="7"/>
  <c r="MC18" i="7"/>
  <c r="MC16" i="7"/>
  <c r="MC14" i="7"/>
  <c r="MC12" i="7"/>
  <c r="MC11" i="7"/>
  <c r="LZ67" i="7"/>
  <c r="LY64" i="7"/>
  <c r="LZ63" i="7"/>
  <c r="LZ64" i="7" s="1"/>
  <c r="LZ62" i="7"/>
  <c r="LZ61" i="7"/>
  <c r="LZ59" i="7"/>
  <c r="LZ57" i="7"/>
  <c r="LZ56" i="7"/>
  <c r="LZ55" i="7"/>
  <c r="LZ54" i="7"/>
  <c r="LZ53" i="7"/>
  <c r="LZ52" i="7"/>
  <c r="LY51" i="7"/>
  <c r="LY58" i="7" s="1"/>
  <c r="LY60" i="7" s="1"/>
  <c r="LZ50" i="7"/>
  <c r="LZ49" i="7"/>
  <c r="LZ48" i="7"/>
  <c r="LZ47" i="7"/>
  <c r="LZ46" i="7"/>
  <c r="LZ45" i="7"/>
  <c r="LZ44" i="7"/>
  <c r="LY41" i="7"/>
  <c r="LZ40" i="7"/>
  <c r="LZ39" i="7"/>
  <c r="LZ37" i="7"/>
  <c r="LZ36" i="7"/>
  <c r="LZ35" i="7"/>
  <c r="LY34" i="7"/>
  <c r="LZ33" i="7"/>
  <c r="LZ32" i="7"/>
  <c r="LZ31" i="7"/>
  <c r="LZ30" i="7"/>
  <c r="LZ29" i="7"/>
  <c r="LZ28" i="7"/>
  <c r="LZ27" i="7"/>
  <c r="LZ25" i="7"/>
  <c r="LY24" i="7"/>
  <c r="LZ23" i="7"/>
  <c r="LZ22" i="7"/>
  <c r="LZ21" i="7"/>
  <c r="LY20" i="7"/>
  <c r="LY26" i="7" s="1"/>
  <c r="LZ19" i="7"/>
  <c r="LZ18" i="7"/>
  <c r="LZ16" i="7"/>
  <c r="LY15" i="7"/>
  <c r="LY17" i="7" s="1"/>
  <c r="LZ14" i="7"/>
  <c r="LZ13" i="7"/>
  <c r="LZ12" i="7"/>
  <c r="LZ11" i="7"/>
  <c r="LW67" i="7"/>
  <c r="LV64" i="7"/>
  <c r="LW63" i="7"/>
  <c r="LW64" i="7" s="1"/>
  <c r="LW62" i="7"/>
  <c r="LW61" i="7"/>
  <c r="LW59" i="7"/>
  <c r="LW57" i="7"/>
  <c r="LW56" i="7"/>
  <c r="LW55" i="7"/>
  <c r="LW54" i="7"/>
  <c r="LW53" i="7"/>
  <c r="LW52" i="7"/>
  <c r="LV51" i="7"/>
  <c r="LV58" i="7" s="1"/>
  <c r="LV60" i="7" s="1"/>
  <c r="LW50" i="7"/>
  <c r="LW49" i="7"/>
  <c r="LW48" i="7"/>
  <c r="LW47" i="7"/>
  <c r="LW46" i="7"/>
  <c r="LW45" i="7"/>
  <c r="LW44" i="7"/>
  <c r="LV41" i="7"/>
  <c r="LW40" i="7"/>
  <c r="LW39" i="7"/>
  <c r="LW37" i="7"/>
  <c r="LW36" i="7"/>
  <c r="LW35" i="7"/>
  <c r="LV34" i="7"/>
  <c r="LW33" i="7"/>
  <c r="LW32" i="7"/>
  <c r="LW31" i="7"/>
  <c r="LW30" i="7"/>
  <c r="LW29" i="7"/>
  <c r="LW28" i="7"/>
  <c r="LW27" i="7"/>
  <c r="LW25" i="7"/>
  <c r="LV24" i="7"/>
  <c r="LW23" i="7"/>
  <c r="LW22" i="7"/>
  <c r="LW21" i="7"/>
  <c r="LV20" i="7"/>
  <c r="LV26" i="7" s="1"/>
  <c r="LW19" i="7"/>
  <c r="LW18" i="7"/>
  <c r="LW16" i="7"/>
  <c r="LV15" i="7"/>
  <c r="LV17" i="7" s="1"/>
  <c r="LW14" i="7"/>
  <c r="LW13" i="7"/>
  <c r="LW12" i="7"/>
  <c r="LW11" i="7"/>
  <c r="LT67" i="7"/>
  <c r="LS64" i="7"/>
  <c r="LT63" i="7"/>
  <c r="LT64" i="7" s="1"/>
  <c r="LT62" i="7"/>
  <c r="LT61" i="7"/>
  <c r="LT59" i="7"/>
  <c r="LT57" i="7"/>
  <c r="LT56" i="7"/>
  <c r="LT55" i="7"/>
  <c r="LT54" i="7"/>
  <c r="LT53" i="7"/>
  <c r="LT52" i="7"/>
  <c r="LS51" i="7"/>
  <c r="LS58" i="7" s="1"/>
  <c r="LS60" i="7" s="1"/>
  <c r="LT50" i="7"/>
  <c r="LT49" i="7"/>
  <c r="LT48" i="7"/>
  <c r="LT47" i="7"/>
  <c r="LT46" i="7"/>
  <c r="LT45" i="7"/>
  <c r="LT44" i="7"/>
  <c r="LS41" i="7"/>
  <c r="LT40" i="7"/>
  <c r="LT39" i="7"/>
  <c r="LT37" i="7"/>
  <c r="LT36" i="7"/>
  <c r="LT35" i="7"/>
  <c r="LS34" i="7"/>
  <c r="LT33" i="7"/>
  <c r="LT32" i="7"/>
  <c r="LT31" i="7"/>
  <c r="LT30" i="7"/>
  <c r="LT29" i="7"/>
  <c r="LT28" i="7"/>
  <c r="LT27" i="7"/>
  <c r="LT25" i="7"/>
  <c r="LS24" i="7"/>
  <c r="LT23" i="7"/>
  <c r="LT22" i="7"/>
  <c r="LT21" i="7"/>
  <c r="LS20" i="7"/>
  <c r="LS26" i="7" s="1"/>
  <c r="LT19" i="7"/>
  <c r="LT18" i="7"/>
  <c r="LT16" i="7"/>
  <c r="LS15" i="7"/>
  <c r="LS17" i="7" s="1"/>
  <c r="LT14" i="7"/>
  <c r="LT13" i="7"/>
  <c r="LT12" i="7"/>
  <c r="LT11" i="7"/>
  <c r="LQ67" i="7"/>
  <c r="LP64" i="7"/>
  <c r="LQ63" i="7"/>
  <c r="LQ64" i="7" s="1"/>
  <c r="LQ62" i="7"/>
  <c r="LQ61" i="7"/>
  <c r="LQ59" i="7"/>
  <c r="LQ57" i="7"/>
  <c r="LQ56" i="7"/>
  <c r="LQ55" i="7"/>
  <c r="LQ54" i="7"/>
  <c r="LQ53" i="7"/>
  <c r="LQ52" i="7"/>
  <c r="LP51" i="7"/>
  <c r="LP58" i="7" s="1"/>
  <c r="LP60" i="7" s="1"/>
  <c r="LQ50" i="7"/>
  <c r="LQ49" i="7"/>
  <c r="LQ48" i="7"/>
  <c r="LQ47" i="7"/>
  <c r="LQ46" i="7"/>
  <c r="LQ45" i="7"/>
  <c r="LQ44" i="7"/>
  <c r="LP41" i="7"/>
  <c r="LQ40" i="7"/>
  <c r="LQ39" i="7"/>
  <c r="LQ37" i="7"/>
  <c r="LQ36" i="7"/>
  <c r="LQ35" i="7"/>
  <c r="LP34" i="7"/>
  <c r="LQ33" i="7"/>
  <c r="LQ32" i="7"/>
  <c r="LQ31" i="7"/>
  <c r="LQ30" i="7"/>
  <c r="LQ29" i="7"/>
  <c r="LQ28" i="7"/>
  <c r="LQ27" i="7"/>
  <c r="LQ25" i="7"/>
  <c r="LP24" i="7"/>
  <c r="LQ23" i="7"/>
  <c r="LQ22" i="7"/>
  <c r="LQ21" i="7"/>
  <c r="LP20" i="7"/>
  <c r="LP26" i="7" s="1"/>
  <c r="LQ19" i="7"/>
  <c r="LQ18" i="7"/>
  <c r="LQ16" i="7"/>
  <c r="LP15" i="7"/>
  <c r="LP17" i="7" s="1"/>
  <c r="LQ14" i="7"/>
  <c r="LQ13" i="7"/>
  <c r="LQ12" i="7"/>
  <c r="LQ11" i="7"/>
  <c r="LN67" i="7"/>
  <c r="LM64" i="7"/>
  <c r="LN63" i="7"/>
  <c r="LN64" i="7" s="1"/>
  <c r="LN62" i="7"/>
  <c r="LN61" i="7"/>
  <c r="LN59" i="7"/>
  <c r="LN57" i="7"/>
  <c r="LN56" i="7"/>
  <c r="LN55" i="7"/>
  <c r="LN54" i="7"/>
  <c r="LN53" i="7"/>
  <c r="LN52" i="7"/>
  <c r="LM51" i="7"/>
  <c r="LM58" i="7" s="1"/>
  <c r="LM60" i="7" s="1"/>
  <c r="LN50" i="7"/>
  <c r="LN49" i="7"/>
  <c r="LN48" i="7"/>
  <c r="LN47" i="7"/>
  <c r="LN46" i="7"/>
  <c r="LN45" i="7"/>
  <c r="LN44" i="7"/>
  <c r="LM41" i="7"/>
  <c r="LN40" i="7"/>
  <c r="LN39" i="7"/>
  <c r="LN37" i="7"/>
  <c r="LN36" i="7"/>
  <c r="LN35" i="7"/>
  <c r="LM34" i="7"/>
  <c r="LN33" i="7"/>
  <c r="LN32" i="7"/>
  <c r="LN31" i="7"/>
  <c r="LN30" i="7"/>
  <c r="LN29" i="7"/>
  <c r="LN28" i="7"/>
  <c r="LN27" i="7"/>
  <c r="LN25" i="7"/>
  <c r="LM24" i="7"/>
  <c r="LN23" i="7"/>
  <c r="LN22" i="7"/>
  <c r="LN21" i="7"/>
  <c r="LM20" i="7"/>
  <c r="LM26" i="7" s="1"/>
  <c r="LN19" i="7"/>
  <c r="LN18" i="7"/>
  <c r="LN16" i="7"/>
  <c r="LM15" i="7"/>
  <c r="LM17" i="7" s="1"/>
  <c r="LN14" i="7"/>
  <c r="LN13" i="7"/>
  <c r="LN12" i="7"/>
  <c r="LN11" i="7"/>
  <c r="LK67" i="7"/>
  <c r="LJ64" i="7"/>
  <c r="LK63" i="7"/>
  <c r="LK64" i="7" s="1"/>
  <c r="LK62" i="7"/>
  <c r="LK61" i="7"/>
  <c r="LK59" i="7"/>
  <c r="LK57" i="7"/>
  <c r="LK56" i="7"/>
  <c r="LK55" i="7"/>
  <c r="LK54" i="7"/>
  <c r="LK53" i="7"/>
  <c r="LK52" i="7"/>
  <c r="LJ51" i="7"/>
  <c r="LJ58" i="7" s="1"/>
  <c r="LJ60" i="7" s="1"/>
  <c r="LK50" i="7"/>
  <c r="LK49" i="7"/>
  <c r="LK48" i="7"/>
  <c r="LK47" i="7"/>
  <c r="LK46" i="7"/>
  <c r="LK45" i="7"/>
  <c r="LK44" i="7"/>
  <c r="LJ41" i="7"/>
  <c r="LK40" i="7"/>
  <c r="LK39" i="7"/>
  <c r="LK37" i="7"/>
  <c r="LK36" i="7"/>
  <c r="LK35" i="7"/>
  <c r="LJ34" i="7"/>
  <c r="LK33" i="7"/>
  <c r="LK32" i="7"/>
  <c r="LK31" i="7"/>
  <c r="LK30" i="7"/>
  <c r="LK29" i="7"/>
  <c r="LK28" i="7"/>
  <c r="LK27" i="7"/>
  <c r="LK25" i="7"/>
  <c r="LJ24" i="7"/>
  <c r="LK23" i="7"/>
  <c r="LK22" i="7"/>
  <c r="LK21" i="7"/>
  <c r="LJ20" i="7"/>
  <c r="LJ26" i="7" s="1"/>
  <c r="LK19" i="7"/>
  <c r="LK18" i="7"/>
  <c r="LK16" i="7"/>
  <c r="LJ15" i="7"/>
  <c r="LJ17" i="7" s="1"/>
  <c r="LK14" i="7"/>
  <c r="LK13" i="7"/>
  <c r="LK12" i="7"/>
  <c r="LK11" i="7"/>
  <c r="LH67" i="7"/>
  <c r="LG64" i="7"/>
  <c r="LH63" i="7"/>
  <c r="LH64" i="7" s="1"/>
  <c r="LH62" i="7"/>
  <c r="LH61" i="7"/>
  <c r="LH59" i="7"/>
  <c r="LH57" i="7"/>
  <c r="LH56" i="7"/>
  <c r="LH55" i="7"/>
  <c r="LH54" i="7"/>
  <c r="LH53" i="7"/>
  <c r="LH52" i="7"/>
  <c r="LG51" i="7"/>
  <c r="LG58" i="7" s="1"/>
  <c r="LG60" i="7" s="1"/>
  <c r="LH50" i="7"/>
  <c r="LH49" i="7"/>
  <c r="LH48" i="7"/>
  <c r="LH47" i="7"/>
  <c r="LH46" i="7"/>
  <c r="LH45" i="7"/>
  <c r="LH44" i="7"/>
  <c r="LG41" i="7"/>
  <c r="LH40" i="7"/>
  <c r="LH39" i="7"/>
  <c r="LH37" i="7"/>
  <c r="LH36" i="7"/>
  <c r="LH35" i="7"/>
  <c r="LG34" i="7"/>
  <c r="LH33" i="7"/>
  <c r="LH32" i="7"/>
  <c r="LH31" i="7"/>
  <c r="LH30" i="7"/>
  <c r="LH29" i="7"/>
  <c r="LH28" i="7"/>
  <c r="LH27" i="7"/>
  <c r="LH25" i="7"/>
  <c r="LG24" i="7"/>
  <c r="LH23" i="7"/>
  <c r="LH22" i="7"/>
  <c r="LH21" i="7"/>
  <c r="LG20" i="7"/>
  <c r="LG26" i="7" s="1"/>
  <c r="LH19" i="7"/>
  <c r="LH18" i="7"/>
  <c r="LH16" i="7"/>
  <c r="LG15" i="7"/>
  <c r="LG17" i="7" s="1"/>
  <c r="LH14" i="7"/>
  <c r="LH13" i="7"/>
  <c r="LH12" i="7"/>
  <c r="LH11" i="7"/>
  <c r="LE67" i="7"/>
  <c r="LD64" i="7"/>
  <c r="LE63" i="7"/>
  <c r="LE64" i="7" s="1"/>
  <c r="LE62" i="7"/>
  <c r="LE61" i="7"/>
  <c r="LE59" i="7"/>
  <c r="LE57" i="7"/>
  <c r="LE56" i="7"/>
  <c r="LE55" i="7"/>
  <c r="LE54" i="7"/>
  <c r="LE53" i="7"/>
  <c r="LE52" i="7"/>
  <c r="LD51" i="7"/>
  <c r="LD58" i="7" s="1"/>
  <c r="LD60" i="7" s="1"/>
  <c r="LE50" i="7"/>
  <c r="LE49" i="7"/>
  <c r="LE48" i="7"/>
  <c r="LE47" i="7"/>
  <c r="LE46" i="7"/>
  <c r="LE45" i="7"/>
  <c r="LE44" i="7"/>
  <c r="LD41" i="7"/>
  <c r="LE40" i="7"/>
  <c r="LE39" i="7"/>
  <c r="LE37" i="7"/>
  <c r="LE36" i="7"/>
  <c r="LE35" i="7"/>
  <c r="LD34" i="7"/>
  <c r="LE33" i="7"/>
  <c r="LE32" i="7"/>
  <c r="LE31" i="7"/>
  <c r="LE30" i="7"/>
  <c r="LE29" i="7"/>
  <c r="LE28" i="7"/>
  <c r="LE27" i="7"/>
  <c r="LE25" i="7"/>
  <c r="LD24" i="7"/>
  <c r="LE23" i="7"/>
  <c r="LE22" i="7"/>
  <c r="LE21" i="7"/>
  <c r="LD20" i="7"/>
  <c r="LD26" i="7" s="1"/>
  <c r="LE19" i="7"/>
  <c r="LE18" i="7"/>
  <c r="LE16" i="7"/>
  <c r="LD15" i="7"/>
  <c r="LD17" i="7" s="1"/>
  <c r="LE14" i="7"/>
  <c r="LE13" i="7"/>
  <c r="LE12" i="7"/>
  <c r="LE11" i="7"/>
  <c r="LB67" i="7"/>
  <c r="LA64" i="7"/>
  <c r="MB64" i="7" s="1"/>
  <c r="LB63" i="7"/>
  <c r="LB64" i="7" s="1"/>
  <c r="LB62" i="7"/>
  <c r="LB61" i="7"/>
  <c r="LB59" i="7"/>
  <c r="LB57" i="7"/>
  <c r="LB56" i="7"/>
  <c r="LB55" i="7"/>
  <c r="LB54" i="7"/>
  <c r="LB53" i="7"/>
  <c r="LB52" i="7"/>
  <c r="LA51" i="7"/>
  <c r="LB50" i="7"/>
  <c r="LB49" i="7"/>
  <c r="LB48" i="7"/>
  <c r="LB47" i="7"/>
  <c r="LB46" i="7"/>
  <c r="LB45" i="7"/>
  <c r="LB44" i="7"/>
  <c r="LA41" i="7"/>
  <c r="MB41" i="7" s="1"/>
  <c r="LB40" i="7"/>
  <c r="LB39" i="7"/>
  <c r="LB37" i="7"/>
  <c r="LB36" i="7"/>
  <c r="LB35" i="7"/>
  <c r="LA34" i="7"/>
  <c r="MB34" i="7" s="1"/>
  <c r="LB33" i="7"/>
  <c r="LB32" i="7"/>
  <c r="LB31" i="7"/>
  <c r="LB30" i="7"/>
  <c r="LB29" i="7"/>
  <c r="LB28" i="7"/>
  <c r="LB27" i="7"/>
  <c r="LB25" i="7"/>
  <c r="LA24" i="7"/>
  <c r="MB24" i="7" s="1"/>
  <c r="LB23" i="7"/>
  <c r="LB22" i="7"/>
  <c r="LB21" i="7"/>
  <c r="LA20" i="7"/>
  <c r="LB19" i="7"/>
  <c r="LB18" i="7"/>
  <c r="LB16" i="7"/>
  <c r="LA15" i="7"/>
  <c r="LB14" i="7"/>
  <c r="LB13" i="7"/>
  <c r="LB12" i="7"/>
  <c r="LB11" i="7"/>
  <c r="KY67" i="7"/>
  <c r="KY63" i="7"/>
  <c r="KY64" i="7" s="1"/>
  <c r="KY62" i="7"/>
  <c r="KY61" i="7"/>
  <c r="KY59" i="7"/>
  <c r="KY57" i="7"/>
  <c r="KY56" i="7"/>
  <c r="KY55" i="7"/>
  <c r="KY54" i="7"/>
  <c r="KY53" i="7"/>
  <c r="KY52" i="7"/>
  <c r="KY50" i="7"/>
  <c r="KY49" i="7"/>
  <c r="KY48" i="7"/>
  <c r="KY47" i="7"/>
  <c r="KY46" i="7"/>
  <c r="KY45" i="7"/>
  <c r="KY44" i="7"/>
  <c r="KY40" i="7"/>
  <c r="KY39" i="7"/>
  <c r="KY37" i="7"/>
  <c r="KY36" i="7"/>
  <c r="KY35" i="7"/>
  <c r="KY33" i="7"/>
  <c r="KY32" i="7"/>
  <c r="KY31" i="7"/>
  <c r="KY30" i="7"/>
  <c r="KY29" i="7"/>
  <c r="KY28" i="7"/>
  <c r="KY27" i="7"/>
  <c r="KY25" i="7"/>
  <c r="KY23" i="7"/>
  <c r="KY22" i="7"/>
  <c r="KY21" i="7"/>
  <c r="KY19" i="7"/>
  <c r="KY18" i="7"/>
  <c r="KY16" i="7"/>
  <c r="KY13" i="7"/>
  <c r="KY12" i="7"/>
  <c r="KY11" i="7"/>
  <c r="KV67" i="7"/>
  <c r="KU64" i="7"/>
  <c r="KV63" i="7"/>
  <c r="KV64" i="7" s="1"/>
  <c r="KV62" i="7"/>
  <c r="KV61" i="7"/>
  <c r="KV59" i="7"/>
  <c r="KV57" i="7"/>
  <c r="KV56" i="7"/>
  <c r="KV55" i="7"/>
  <c r="KV54" i="7"/>
  <c r="KV53" i="7"/>
  <c r="KV52" i="7"/>
  <c r="KU51" i="7"/>
  <c r="KU58" i="7" s="1"/>
  <c r="KU60" i="7" s="1"/>
  <c r="KV50" i="7"/>
  <c r="KV49" i="7"/>
  <c r="KV48" i="7"/>
  <c r="KV47" i="7"/>
  <c r="KV46" i="7"/>
  <c r="KV45" i="7"/>
  <c r="KV44" i="7"/>
  <c r="KU41" i="7"/>
  <c r="KV40" i="7"/>
  <c r="KV39" i="7"/>
  <c r="KV37" i="7"/>
  <c r="KV36" i="7"/>
  <c r="KV35" i="7"/>
  <c r="KU34" i="7"/>
  <c r="KV33" i="7"/>
  <c r="KV32" i="7"/>
  <c r="KV31" i="7"/>
  <c r="KV30" i="7"/>
  <c r="KV29" i="7"/>
  <c r="KV28" i="7"/>
  <c r="KV27" i="7"/>
  <c r="KV25" i="7"/>
  <c r="KU24" i="7"/>
  <c r="KV23" i="7"/>
  <c r="KV22" i="7"/>
  <c r="KV21" i="7"/>
  <c r="KU20" i="7"/>
  <c r="KU26" i="7" s="1"/>
  <c r="KV19" i="7"/>
  <c r="KV18" i="7"/>
  <c r="KV16" i="7"/>
  <c r="KU15" i="7"/>
  <c r="KU17" i="7" s="1"/>
  <c r="KV14" i="7"/>
  <c r="KV13" i="7"/>
  <c r="KV12" i="7"/>
  <c r="KV11" i="7"/>
  <c r="KS67" i="7"/>
  <c r="KR64" i="7"/>
  <c r="KS63" i="7"/>
  <c r="KS64" i="7" s="1"/>
  <c r="KS62" i="7"/>
  <c r="KS61" i="7"/>
  <c r="KS59" i="7"/>
  <c r="KS57" i="7"/>
  <c r="KS56" i="7"/>
  <c r="KS55" i="7"/>
  <c r="KS54" i="7"/>
  <c r="KS53" i="7"/>
  <c r="KS52" i="7"/>
  <c r="KR51" i="7"/>
  <c r="KR58" i="7" s="1"/>
  <c r="KR60" i="7" s="1"/>
  <c r="KS50" i="7"/>
  <c r="KS49" i="7"/>
  <c r="KS48" i="7"/>
  <c r="KS47" i="7"/>
  <c r="KS46" i="7"/>
  <c r="KS45" i="7"/>
  <c r="KS44" i="7"/>
  <c r="KR41" i="7"/>
  <c r="KS40" i="7"/>
  <c r="KS39" i="7"/>
  <c r="KS37" i="7"/>
  <c r="KS36" i="7"/>
  <c r="KS35" i="7"/>
  <c r="KR34" i="7"/>
  <c r="KS33" i="7"/>
  <c r="KS32" i="7"/>
  <c r="KS31" i="7"/>
  <c r="KS30" i="7"/>
  <c r="KS29" i="7"/>
  <c r="KS28" i="7"/>
  <c r="KS27" i="7"/>
  <c r="KS25" i="7"/>
  <c r="KR24" i="7"/>
  <c r="KS23" i="7"/>
  <c r="KS22" i="7"/>
  <c r="KS21" i="7"/>
  <c r="KR20" i="7"/>
  <c r="KR26" i="7" s="1"/>
  <c r="KS19" i="7"/>
  <c r="KS18" i="7"/>
  <c r="KS16" i="7"/>
  <c r="KR15" i="7"/>
  <c r="KR17" i="7" s="1"/>
  <c r="KS14" i="7"/>
  <c r="KS13" i="7"/>
  <c r="KS12" i="7"/>
  <c r="KS11" i="7"/>
  <c r="KP67" i="7"/>
  <c r="KO64" i="7"/>
  <c r="KX64" i="7" s="1"/>
  <c r="KP63" i="7"/>
  <c r="KP64" i="7" s="1"/>
  <c r="KP62" i="7"/>
  <c r="KP61" i="7"/>
  <c r="KP59" i="7"/>
  <c r="KP57" i="7"/>
  <c r="KP56" i="7"/>
  <c r="KP55" i="7"/>
  <c r="KP54" i="7"/>
  <c r="KP53" i="7"/>
  <c r="KP52" i="7"/>
  <c r="KO51" i="7"/>
  <c r="KP50" i="7"/>
  <c r="KP49" i="7"/>
  <c r="KP48" i="7"/>
  <c r="KP47" i="7"/>
  <c r="KP46" i="7"/>
  <c r="KP45" i="7"/>
  <c r="KP44" i="7"/>
  <c r="KO41" i="7"/>
  <c r="KX41" i="7" s="1"/>
  <c r="KP40" i="7"/>
  <c r="KP39" i="7"/>
  <c r="KP37" i="7"/>
  <c r="KP36" i="7"/>
  <c r="KP35" i="7"/>
  <c r="KO34" i="7"/>
  <c r="KX34" i="7" s="1"/>
  <c r="KP33" i="7"/>
  <c r="KP32" i="7"/>
  <c r="KP31" i="7"/>
  <c r="KP30" i="7"/>
  <c r="KP29" i="7"/>
  <c r="KP28" i="7"/>
  <c r="KP27" i="7"/>
  <c r="KP25" i="7"/>
  <c r="KO24" i="7"/>
  <c r="KX24" i="7" s="1"/>
  <c r="KP23" i="7"/>
  <c r="KP22" i="7"/>
  <c r="KP21" i="7"/>
  <c r="KO20" i="7"/>
  <c r="KP19" i="7"/>
  <c r="KP18" i="7"/>
  <c r="KP16" i="7"/>
  <c r="KO15" i="7"/>
  <c r="KP14" i="7"/>
  <c r="KP13" i="7"/>
  <c r="KP12" i="7"/>
  <c r="KP11" i="7"/>
  <c r="KM67" i="7"/>
  <c r="KM63" i="7"/>
  <c r="KM64" i="7" s="1"/>
  <c r="KM62" i="7"/>
  <c r="KM61" i="7"/>
  <c r="KM59" i="7"/>
  <c r="KM57" i="7"/>
  <c r="KM56" i="7"/>
  <c r="KM55" i="7"/>
  <c r="KM54" i="7"/>
  <c r="KM53" i="7"/>
  <c r="KM52" i="7"/>
  <c r="KM50" i="7"/>
  <c r="KM49" i="7"/>
  <c r="KM48" i="7"/>
  <c r="KM47" i="7"/>
  <c r="KM46" i="7"/>
  <c r="KM45" i="7"/>
  <c r="KM44" i="7"/>
  <c r="KM40" i="7"/>
  <c r="KM39" i="7"/>
  <c r="KM37" i="7"/>
  <c r="KM36" i="7"/>
  <c r="KM35" i="7"/>
  <c r="KM33" i="7"/>
  <c r="KM32" i="7"/>
  <c r="KM31" i="7"/>
  <c r="KM30" i="7"/>
  <c r="KM29" i="7"/>
  <c r="KM27" i="7"/>
  <c r="KM25" i="7"/>
  <c r="KM23" i="7"/>
  <c r="KM22" i="7"/>
  <c r="KM21" i="7"/>
  <c r="KM19" i="7"/>
  <c r="KM18" i="7"/>
  <c r="KM16" i="7"/>
  <c r="KM14" i="7"/>
  <c r="KM13" i="7"/>
  <c r="KM12" i="7"/>
  <c r="KM11" i="7"/>
  <c r="KJ67" i="7"/>
  <c r="KI64" i="7"/>
  <c r="KJ63" i="7"/>
  <c r="KJ64" i="7" s="1"/>
  <c r="KJ62" i="7"/>
  <c r="KJ61" i="7"/>
  <c r="KJ59" i="7"/>
  <c r="KJ57" i="7"/>
  <c r="KJ56" i="7"/>
  <c r="KJ55" i="7"/>
  <c r="KJ54" i="7"/>
  <c r="KJ53" i="7"/>
  <c r="KJ52" i="7"/>
  <c r="KI51" i="7"/>
  <c r="KI58" i="7" s="1"/>
  <c r="KI60" i="7" s="1"/>
  <c r="KJ50" i="7"/>
  <c r="KJ49" i="7"/>
  <c r="KJ48" i="7"/>
  <c r="KJ47" i="7"/>
  <c r="KJ46" i="7"/>
  <c r="KJ45" i="7"/>
  <c r="KJ44" i="7"/>
  <c r="KI41" i="7"/>
  <c r="KJ40" i="7"/>
  <c r="KJ39" i="7"/>
  <c r="KJ37" i="7"/>
  <c r="KJ36" i="7"/>
  <c r="KJ35" i="7"/>
  <c r="KI34" i="7"/>
  <c r="KJ33" i="7"/>
  <c r="KJ32" i="7"/>
  <c r="KJ31" i="7"/>
  <c r="KJ30" i="7"/>
  <c r="KJ29" i="7"/>
  <c r="KJ28" i="7"/>
  <c r="KJ27" i="7"/>
  <c r="KJ25" i="7"/>
  <c r="KI24" i="7"/>
  <c r="KJ23" i="7"/>
  <c r="KJ22" i="7"/>
  <c r="KJ21" i="7"/>
  <c r="KI20" i="7"/>
  <c r="KI26" i="7" s="1"/>
  <c r="KJ19" i="7"/>
  <c r="KJ18" i="7"/>
  <c r="KJ16" i="7"/>
  <c r="KI15" i="7"/>
  <c r="KI17" i="7" s="1"/>
  <c r="KJ14" i="7"/>
  <c r="KJ13" i="7"/>
  <c r="KJ12" i="7"/>
  <c r="KJ11" i="7"/>
  <c r="KG67" i="7"/>
  <c r="KF64" i="7"/>
  <c r="KG63" i="7"/>
  <c r="KG64" i="7" s="1"/>
  <c r="KG62" i="7"/>
  <c r="KG61" i="7"/>
  <c r="KG59" i="7"/>
  <c r="KG57" i="7"/>
  <c r="KG56" i="7"/>
  <c r="KG55" i="7"/>
  <c r="KG54" i="7"/>
  <c r="KG53" i="7"/>
  <c r="KG52" i="7"/>
  <c r="KF51" i="7"/>
  <c r="KF58" i="7" s="1"/>
  <c r="KF60" i="7" s="1"/>
  <c r="KG50" i="7"/>
  <c r="KG49" i="7"/>
  <c r="KG48" i="7"/>
  <c r="KG47" i="7"/>
  <c r="KG46" i="7"/>
  <c r="KG45" i="7"/>
  <c r="KG44" i="7"/>
  <c r="KF41" i="7"/>
  <c r="KG40" i="7"/>
  <c r="KG39" i="7"/>
  <c r="KG37" i="7"/>
  <c r="KG36" i="7"/>
  <c r="KG35" i="7"/>
  <c r="KF34" i="7"/>
  <c r="KG33" i="7"/>
  <c r="KG32" i="7"/>
  <c r="KG31" i="7"/>
  <c r="KG30" i="7"/>
  <c r="KG29" i="7"/>
  <c r="KG28" i="7"/>
  <c r="KG27" i="7"/>
  <c r="KG25" i="7"/>
  <c r="KF24" i="7"/>
  <c r="KG23" i="7"/>
  <c r="KG22" i="7"/>
  <c r="KG21" i="7"/>
  <c r="KF20" i="7"/>
  <c r="KF26" i="7" s="1"/>
  <c r="KG19" i="7"/>
  <c r="KG18" i="7"/>
  <c r="KG16" i="7"/>
  <c r="KF15" i="7"/>
  <c r="KF17" i="7" s="1"/>
  <c r="KG14" i="7"/>
  <c r="KG13" i="7"/>
  <c r="KG12" i="7"/>
  <c r="KG11" i="7"/>
  <c r="KD67" i="7"/>
  <c r="KC64" i="7"/>
  <c r="KD63" i="7"/>
  <c r="KD64" i="7" s="1"/>
  <c r="KD62" i="7"/>
  <c r="KD61" i="7"/>
  <c r="KD59" i="7"/>
  <c r="KD57" i="7"/>
  <c r="KD56" i="7"/>
  <c r="KD55" i="7"/>
  <c r="KD54" i="7"/>
  <c r="KD53" i="7"/>
  <c r="KD52" i="7"/>
  <c r="KC51" i="7"/>
  <c r="KC58" i="7" s="1"/>
  <c r="KC60" i="7" s="1"/>
  <c r="KD50" i="7"/>
  <c r="KD49" i="7"/>
  <c r="KD48" i="7"/>
  <c r="KD47" i="7"/>
  <c r="KD46" i="7"/>
  <c r="KD45" i="7"/>
  <c r="KD44" i="7"/>
  <c r="KC41" i="7"/>
  <c r="KD40" i="7"/>
  <c r="KD39" i="7"/>
  <c r="KD37" i="7"/>
  <c r="KD36" i="7"/>
  <c r="KD35" i="7"/>
  <c r="KC34" i="7"/>
  <c r="KD33" i="7"/>
  <c r="KD32" i="7"/>
  <c r="KD31" i="7"/>
  <c r="KD30" i="7"/>
  <c r="KD29" i="7"/>
  <c r="KD28" i="7"/>
  <c r="KD27" i="7"/>
  <c r="KD25" i="7"/>
  <c r="KC24" i="7"/>
  <c r="KD23" i="7"/>
  <c r="KD22" i="7"/>
  <c r="KD21" i="7"/>
  <c r="KC20" i="7"/>
  <c r="KC26" i="7" s="1"/>
  <c r="KD19" i="7"/>
  <c r="KD18" i="7"/>
  <c r="KD16" i="7"/>
  <c r="KC15" i="7"/>
  <c r="KC17" i="7" s="1"/>
  <c r="KD14" i="7"/>
  <c r="KD13" i="7"/>
  <c r="KD12" i="7"/>
  <c r="KD11" i="7"/>
  <c r="KA67" i="7"/>
  <c r="JZ64" i="7"/>
  <c r="KL64" i="7" s="1"/>
  <c r="KA63" i="7"/>
  <c r="KA64" i="7" s="1"/>
  <c r="KA62" i="7"/>
  <c r="KA61" i="7"/>
  <c r="KA59" i="7"/>
  <c r="KA57" i="7"/>
  <c r="KA56" i="7"/>
  <c r="KA55" i="7"/>
  <c r="KA54" i="7"/>
  <c r="KA53" i="7"/>
  <c r="KA52" i="7"/>
  <c r="JZ51" i="7"/>
  <c r="KA50" i="7"/>
  <c r="KA49" i="7"/>
  <c r="KA48" i="7"/>
  <c r="KA47" i="7"/>
  <c r="KA46" i="7"/>
  <c r="KA45" i="7"/>
  <c r="KA44" i="7"/>
  <c r="JZ41" i="7"/>
  <c r="KL41" i="7" s="1"/>
  <c r="KA40" i="7"/>
  <c r="KA39" i="7"/>
  <c r="KA37" i="7"/>
  <c r="KA36" i="7"/>
  <c r="KA35" i="7"/>
  <c r="JZ34" i="7"/>
  <c r="KL34" i="7" s="1"/>
  <c r="KA33" i="7"/>
  <c r="KA32" i="7"/>
  <c r="KA31" i="7"/>
  <c r="KA30" i="7"/>
  <c r="KA29" i="7"/>
  <c r="KA28" i="7"/>
  <c r="KA27" i="7"/>
  <c r="KA25" i="7"/>
  <c r="JZ24" i="7"/>
  <c r="KL24" i="7" s="1"/>
  <c r="KA23" i="7"/>
  <c r="KA22" i="7"/>
  <c r="KA21" i="7"/>
  <c r="JZ20" i="7"/>
  <c r="KA19" i="7"/>
  <c r="KA18" i="7"/>
  <c r="KA16" i="7"/>
  <c r="JZ15" i="7"/>
  <c r="KA14" i="7"/>
  <c r="KA13" i="7"/>
  <c r="KA12" i="7"/>
  <c r="KA11" i="7"/>
  <c r="JX67" i="7"/>
  <c r="JX63" i="7"/>
  <c r="JX64" i="7" s="1"/>
  <c r="JX62" i="7"/>
  <c r="JX61" i="7"/>
  <c r="JX59" i="7"/>
  <c r="JX57" i="7"/>
  <c r="JX56" i="7"/>
  <c r="JX55" i="7"/>
  <c r="JX54" i="7"/>
  <c r="JX53" i="7"/>
  <c r="JX52" i="7"/>
  <c r="JX50" i="7"/>
  <c r="JX49" i="7"/>
  <c r="JX48" i="7"/>
  <c r="JX47" i="7"/>
  <c r="JX46" i="7"/>
  <c r="JX45" i="7"/>
  <c r="JX44" i="7"/>
  <c r="JX40" i="7"/>
  <c r="JX39" i="7"/>
  <c r="JX37" i="7"/>
  <c r="JX36" i="7"/>
  <c r="JX35" i="7"/>
  <c r="JX33" i="7"/>
  <c r="JX31" i="7"/>
  <c r="JX30" i="7"/>
  <c r="JX29" i="7"/>
  <c r="JX28" i="7"/>
  <c r="JX27" i="7"/>
  <c r="JX25" i="7"/>
  <c r="JX23" i="7"/>
  <c r="JX22" i="7"/>
  <c r="JX21" i="7"/>
  <c r="JX19" i="7"/>
  <c r="JX18" i="7"/>
  <c r="JX16" i="7"/>
  <c r="JX14" i="7"/>
  <c r="JX13" i="7"/>
  <c r="JX12" i="7"/>
  <c r="JX11" i="7"/>
  <c r="JU67" i="7"/>
  <c r="JT64" i="7"/>
  <c r="JU63" i="7"/>
  <c r="JU64" i="7" s="1"/>
  <c r="JU62" i="7"/>
  <c r="JU61" i="7"/>
  <c r="JU59" i="7"/>
  <c r="JU57" i="7"/>
  <c r="JU56" i="7"/>
  <c r="JU55" i="7"/>
  <c r="JU54" i="7"/>
  <c r="JU53" i="7"/>
  <c r="JU52" i="7"/>
  <c r="JT51" i="7"/>
  <c r="JT58" i="7" s="1"/>
  <c r="JT60" i="7" s="1"/>
  <c r="JU50" i="7"/>
  <c r="JU49" i="7"/>
  <c r="JU48" i="7"/>
  <c r="JU47" i="7"/>
  <c r="JU46" i="7"/>
  <c r="JU45" i="7"/>
  <c r="JU44" i="7"/>
  <c r="JT41" i="7"/>
  <c r="JU40" i="7"/>
  <c r="JU39" i="7"/>
  <c r="JU37" i="7"/>
  <c r="JU36" i="7"/>
  <c r="JU35" i="7"/>
  <c r="JT34" i="7"/>
  <c r="JU33" i="7"/>
  <c r="JU32" i="7"/>
  <c r="JU31" i="7"/>
  <c r="JU30" i="7"/>
  <c r="JU29" i="7"/>
  <c r="JU28" i="7"/>
  <c r="JU27" i="7"/>
  <c r="JU25" i="7"/>
  <c r="JT24" i="7"/>
  <c r="JU23" i="7"/>
  <c r="JU22" i="7"/>
  <c r="JU21" i="7"/>
  <c r="JT20" i="7"/>
  <c r="JT26" i="7" s="1"/>
  <c r="JU19" i="7"/>
  <c r="JU18" i="7"/>
  <c r="JU16" i="7"/>
  <c r="JT15" i="7"/>
  <c r="JT17" i="7" s="1"/>
  <c r="JU14" i="7"/>
  <c r="JU13" i="7"/>
  <c r="JU12" i="7"/>
  <c r="JU11" i="7"/>
  <c r="JR67" i="7"/>
  <c r="JQ64" i="7"/>
  <c r="JR63" i="7"/>
  <c r="JR64" i="7" s="1"/>
  <c r="JR62" i="7"/>
  <c r="JR61" i="7"/>
  <c r="JR59" i="7"/>
  <c r="JR57" i="7"/>
  <c r="JR56" i="7"/>
  <c r="JR55" i="7"/>
  <c r="JR54" i="7"/>
  <c r="JR53" i="7"/>
  <c r="JR52" i="7"/>
  <c r="JQ51" i="7"/>
  <c r="JQ58" i="7" s="1"/>
  <c r="JQ60" i="7" s="1"/>
  <c r="JR50" i="7"/>
  <c r="JR49" i="7"/>
  <c r="JR48" i="7"/>
  <c r="JR47" i="7"/>
  <c r="JR46" i="7"/>
  <c r="JR45" i="7"/>
  <c r="JR44" i="7"/>
  <c r="JQ41" i="7"/>
  <c r="JR40" i="7"/>
  <c r="JR39" i="7"/>
  <c r="JR37" i="7"/>
  <c r="JR36" i="7"/>
  <c r="JR35" i="7"/>
  <c r="JQ34" i="7"/>
  <c r="JR33" i="7"/>
  <c r="JR32" i="7"/>
  <c r="JR31" i="7"/>
  <c r="JR30" i="7"/>
  <c r="JR29" i="7"/>
  <c r="JR28" i="7"/>
  <c r="JR27" i="7"/>
  <c r="JR25" i="7"/>
  <c r="JQ24" i="7"/>
  <c r="JR23" i="7"/>
  <c r="JR22" i="7"/>
  <c r="JR21" i="7"/>
  <c r="JQ20" i="7"/>
  <c r="JQ26" i="7" s="1"/>
  <c r="JR19" i="7"/>
  <c r="JR18" i="7"/>
  <c r="JR16" i="7"/>
  <c r="JQ15" i="7"/>
  <c r="JQ17" i="7" s="1"/>
  <c r="JR14" i="7"/>
  <c r="JR13" i="7"/>
  <c r="JR12" i="7"/>
  <c r="JR11" i="7"/>
  <c r="JO67" i="7"/>
  <c r="JN64" i="7"/>
  <c r="JW64" i="7" s="1"/>
  <c r="JO63" i="7"/>
  <c r="JO64" i="7" s="1"/>
  <c r="JO62" i="7"/>
  <c r="JO61" i="7"/>
  <c r="JO59" i="7"/>
  <c r="JO57" i="7"/>
  <c r="JO56" i="7"/>
  <c r="JO55" i="7"/>
  <c r="JO54" i="7"/>
  <c r="JO53" i="7"/>
  <c r="JO52" i="7"/>
  <c r="JN51" i="7"/>
  <c r="JO50" i="7"/>
  <c r="JO49" i="7"/>
  <c r="JO48" i="7"/>
  <c r="JO47" i="7"/>
  <c r="JO46" i="7"/>
  <c r="JO45" i="7"/>
  <c r="JO44" i="7"/>
  <c r="JN41" i="7"/>
  <c r="JW41" i="7" s="1"/>
  <c r="JO40" i="7"/>
  <c r="JO39" i="7"/>
  <c r="JO37" i="7"/>
  <c r="JO36" i="7"/>
  <c r="JO35" i="7"/>
  <c r="JN34" i="7"/>
  <c r="JW34" i="7" s="1"/>
  <c r="JO33" i="7"/>
  <c r="JO32" i="7"/>
  <c r="JO31" i="7"/>
  <c r="JO30" i="7"/>
  <c r="JO29" i="7"/>
  <c r="JO28" i="7"/>
  <c r="JO27" i="7"/>
  <c r="JO25" i="7"/>
  <c r="JN24" i="7"/>
  <c r="JW24" i="7" s="1"/>
  <c r="JO23" i="7"/>
  <c r="JO22" i="7"/>
  <c r="JO21" i="7"/>
  <c r="JN20" i="7"/>
  <c r="JO19" i="7"/>
  <c r="JO18" i="7"/>
  <c r="JO16" i="7"/>
  <c r="JN15" i="7"/>
  <c r="JO14" i="7"/>
  <c r="JO13" i="7"/>
  <c r="JO12" i="7"/>
  <c r="JO11" i="7"/>
  <c r="JL67" i="7"/>
  <c r="JL63" i="7"/>
  <c r="JL64" i="7" s="1"/>
  <c r="JL62" i="7"/>
  <c r="JL61" i="7"/>
  <c r="JL59" i="7"/>
  <c r="JL57" i="7"/>
  <c r="JL56" i="7"/>
  <c r="JL55" i="7"/>
  <c r="JL54" i="7"/>
  <c r="JL53" i="7"/>
  <c r="JL52" i="7"/>
  <c r="JL50" i="7"/>
  <c r="JL49" i="7"/>
  <c r="JL48" i="7"/>
  <c r="JL47" i="7"/>
  <c r="JL46" i="7"/>
  <c r="JL45" i="7"/>
  <c r="JL44" i="7"/>
  <c r="JL40" i="7"/>
  <c r="JL39" i="7"/>
  <c r="JL37" i="7"/>
  <c r="JL36" i="7"/>
  <c r="JL35" i="7"/>
  <c r="JL33" i="7"/>
  <c r="JL32" i="7"/>
  <c r="JL31" i="7"/>
  <c r="JL30" i="7"/>
  <c r="JL29" i="7"/>
  <c r="JL28" i="7"/>
  <c r="JL27" i="7"/>
  <c r="JL25" i="7"/>
  <c r="JL23" i="7"/>
  <c r="JL22" i="7"/>
  <c r="JL21" i="7"/>
  <c r="JL19" i="7"/>
  <c r="JL18" i="7"/>
  <c r="JL16" i="7"/>
  <c r="JL14" i="7"/>
  <c r="JL13" i="7"/>
  <c r="JL12" i="7"/>
  <c r="JL11" i="7"/>
  <c r="JI67" i="7"/>
  <c r="JH64" i="7"/>
  <c r="JI63" i="7"/>
  <c r="JI64" i="7" s="1"/>
  <c r="JI62" i="7"/>
  <c r="JI61" i="7"/>
  <c r="JI59" i="7"/>
  <c r="JI57" i="7"/>
  <c r="JI56" i="7"/>
  <c r="JI55" i="7"/>
  <c r="JI54" i="7"/>
  <c r="JI53" i="7"/>
  <c r="JI52" i="7"/>
  <c r="JH51" i="7"/>
  <c r="JH58" i="7" s="1"/>
  <c r="JH60" i="7" s="1"/>
  <c r="JI50" i="7"/>
  <c r="JI49" i="7"/>
  <c r="JI48" i="7"/>
  <c r="JI47" i="7"/>
  <c r="JI46" i="7"/>
  <c r="JI45" i="7"/>
  <c r="JI44" i="7"/>
  <c r="JH41" i="7"/>
  <c r="JI40" i="7"/>
  <c r="JI39" i="7"/>
  <c r="JI37" i="7"/>
  <c r="JI36" i="7"/>
  <c r="JI35" i="7"/>
  <c r="JH34" i="7"/>
  <c r="JI33" i="7"/>
  <c r="JI32" i="7"/>
  <c r="JI31" i="7"/>
  <c r="JI30" i="7"/>
  <c r="JI29" i="7"/>
  <c r="JI28" i="7"/>
  <c r="JI27" i="7"/>
  <c r="JI25" i="7"/>
  <c r="JH24" i="7"/>
  <c r="JI23" i="7"/>
  <c r="JI22" i="7"/>
  <c r="JI21" i="7"/>
  <c r="JH20" i="7"/>
  <c r="JH26" i="7" s="1"/>
  <c r="JI19" i="7"/>
  <c r="JI18" i="7"/>
  <c r="JI16" i="7"/>
  <c r="JH15" i="7"/>
  <c r="JH17" i="7" s="1"/>
  <c r="JI14" i="7"/>
  <c r="JI13" i="7"/>
  <c r="JI12" i="7"/>
  <c r="JI11" i="7"/>
  <c r="JF67" i="7"/>
  <c r="JE64" i="7"/>
  <c r="JF63" i="7"/>
  <c r="JF64" i="7" s="1"/>
  <c r="JF62" i="7"/>
  <c r="JF61" i="7"/>
  <c r="JF59" i="7"/>
  <c r="JF57" i="7"/>
  <c r="JF56" i="7"/>
  <c r="JF55" i="7"/>
  <c r="JF54" i="7"/>
  <c r="JF53" i="7"/>
  <c r="JF52" i="7"/>
  <c r="JE51" i="7"/>
  <c r="JE58" i="7" s="1"/>
  <c r="JE60" i="7" s="1"/>
  <c r="JF50" i="7"/>
  <c r="JF49" i="7"/>
  <c r="JF48" i="7"/>
  <c r="JF47" i="7"/>
  <c r="JF46" i="7"/>
  <c r="JF45" i="7"/>
  <c r="JF44" i="7"/>
  <c r="JE41" i="7"/>
  <c r="JF40" i="7"/>
  <c r="JF39" i="7"/>
  <c r="JF37" i="7"/>
  <c r="JF36" i="7"/>
  <c r="JF35" i="7"/>
  <c r="JE34" i="7"/>
  <c r="JF33" i="7"/>
  <c r="JF32" i="7"/>
  <c r="JF31" i="7"/>
  <c r="JF30" i="7"/>
  <c r="JF29" i="7"/>
  <c r="JF28" i="7"/>
  <c r="JF27" i="7"/>
  <c r="JF25" i="7"/>
  <c r="JE24" i="7"/>
  <c r="JF23" i="7"/>
  <c r="JF22" i="7"/>
  <c r="JF21" i="7"/>
  <c r="JE20" i="7"/>
  <c r="JE26" i="7" s="1"/>
  <c r="JF19" i="7"/>
  <c r="JF18" i="7"/>
  <c r="JF16" i="7"/>
  <c r="JE15" i="7"/>
  <c r="JE17" i="7" s="1"/>
  <c r="JF14" i="7"/>
  <c r="JF13" i="7"/>
  <c r="JF12" i="7"/>
  <c r="JF11" i="7"/>
  <c r="JC67" i="7"/>
  <c r="JB64" i="7"/>
  <c r="JC63" i="7"/>
  <c r="JC64" i="7" s="1"/>
  <c r="JC62" i="7"/>
  <c r="JC61" i="7"/>
  <c r="JC59" i="7"/>
  <c r="JC57" i="7"/>
  <c r="JC56" i="7"/>
  <c r="JC55" i="7"/>
  <c r="JC54" i="7"/>
  <c r="JC53" i="7"/>
  <c r="JC52" i="7"/>
  <c r="JB51" i="7"/>
  <c r="JB58" i="7" s="1"/>
  <c r="JB60" i="7" s="1"/>
  <c r="JC50" i="7"/>
  <c r="JC49" i="7"/>
  <c r="JC48" i="7"/>
  <c r="JC47" i="7"/>
  <c r="JC46" i="7"/>
  <c r="JC45" i="7"/>
  <c r="JC44" i="7"/>
  <c r="JB41" i="7"/>
  <c r="JC40" i="7"/>
  <c r="JC39" i="7"/>
  <c r="JC37" i="7"/>
  <c r="JC36" i="7"/>
  <c r="JC35" i="7"/>
  <c r="JB34" i="7"/>
  <c r="JC33" i="7"/>
  <c r="JC32" i="7"/>
  <c r="JC31" i="7"/>
  <c r="JC30" i="7"/>
  <c r="JC29" i="7"/>
  <c r="JC28" i="7"/>
  <c r="JC27" i="7"/>
  <c r="JC25" i="7"/>
  <c r="JB24" i="7"/>
  <c r="JC23" i="7"/>
  <c r="JC22" i="7"/>
  <c r="JC21" i="7"/>
  <c r="JB20" i="7"/>
  <c r="JB26" i="7" s="1"/>
  <c r="JC19" i="7"/>
  <c r="JC18" i="7"/>
  <c r="JC16" i="7"/>
  <c r="JB15" i="7"/>
  <c r="JB17" i="7" s="1"/>
  <c r="JC14" i="7"/>
  <c r="JC13" i="7"/>
  <c r="JC12" i="7"/>
  <c r="JC11" i="7"/>
  <c r="IZ67" i="7"/>
  <c r="IY64" i="7"/>
  <c r="JK64" i="7" s="1"/>
  <c r="IZ63" i="7"/>
  <c r="IZ64" i="7" s="1"/>
  <c r="IZ62" i="7"/>
  <c r="IZ61" i="7"/>
  <c r="IZ59" i="7"/>
  <c r="IZ57" i="7"/>
  <c r="IZ56" i="7"/>
  <c r="IZ55" i="7"/>
  <c r="IZ54" i="7"/>
  <c r="IZ53" i="7"/>
  <c r="IZ52" i="7"/>
  <c r="IY51" i="7"/>
  <c r="IZ50" i="7"/>
  <c r="IZ49" i="7"/>
  <c r="IZ48" i="7"/>
  <c r="IZ47" i="7"/>
  <c r="IZ46" i="7"/>
  <c r="IZ45" i="7"/>
  <c r="IZ44" i="7"/>
  <c r="IY41" i="7"/>
  <c r="JK41" i="7" s="1"/>
  <c r="IZ40" i="7"/>
  <c r="IZ39" i="7"/>
  <c r="IZ37" i="7"/>
  <c r="IZ36" i="7"/>
  <c r="IZ35" i="7"/>
  <c r="IY34" i="7"/>
  <c r="JK34" i="7" s="1"/>
  <c r="IZ33" i="7"/>
  <c r="IZ32" i="7"/>
  <c r="IZ31" i="7"/>
  <c r="IZ30" i="7"/>
  <c r="IZ29" i="7"/>
  <c r="IZ28" i="7"/>
  <c r="IZ27" i="7"/>
  <c r="IZ25" i="7"/>
  <c r="IY24" i="7"/>
  <c r="JK24" i="7" s="1"/>
  <c r="IZ23" i="7"/>
  <c r="IZ22" i="7"/>
  <c r="IZ21" i="7"/>
  <c r="IY20" i="7"/>
  <c r="IZ19" i="7"/>
  <c r="IZ18" i="7"/>
  <c r="IZ16" i="7"/>
  <c r="IY15" i="7"/>
  <c r="IZ14" i="7"/>
  <c r="IZ13" i="7"/>
  <c r="IZ12" i="7"/>
  <c r="IZ11" i="7"/>
  <c r="IW67" i="7"/>
  <c r="IW63" i="7"/>
  <c r="IW64" i="7" s="1"/>
  <c r="IW62" i="7"/>
  <c r="IW61" i="7"/>
  <c r="IW59" i="7"/>
  <c r="IW57" i="7"/>
  <c r="IW56" i="7"/>
  <c r="IW55" i="7"/>
  <c r="IW54" i="7"/>
  <c r="IW53" i="7"/>
  <c r="IW52" i="7"/>
  <c r="IW50" i="7"/>
  <c r="IW49" i="7"/>
  <c r="IW48" i="7"/>
  <c r="IW47" i="7"/>
  <c r="IW46" i="7"/>
  <c r="IW45" i="7"/>
  <c r="IW44" i="7"/>
  <c r="IW40" i="7"/>
  <c r="IW39" i="7"/>
  <c r="IW37" i="7"/>
  <c r="IW36" i="7"/>
  <c r="IW35" i="7"/>
  <c r="IW33" i="7"/>
  <c r="IW32" i="7"/>
  <c r="IW31" i="7"/>
  <c r="IW30" i="7"/>
  <c r="IW29" i="7"/>
  <c r="IW28" i="7"/>
  <c r="IW27" i="7"/>
  <c r="IW25" i="7"/>
  <c r="IW23" i="7"/>
  <c r="IW22" i="7"/>
  <c r="IW21" i="7"/>
  <c r="IW19" i="7"/>
  <c r="IW16" i="7"/>
  <c r="IW14" i="7"/>
  <c r="IW13" i="7"/>
  <c r="IW12" i="7"/>
  <c r="IW11" i="7"/>
  <c r="IT67" i="7"/>
  <c r="IS64" i="7"/>
  <c r="IT63" i="7"/>
  <c r="IT64" i="7" s="1"/>
  <c r="IT62" i="7"/>
  <c r="IT61" i="7"/>
  <c r="IT59" i="7"/>
  <c r="IT57" i="7"/>
  <c r="IT56" i="7"/>
  <c r="IT55" i="7"/>
  <c r="IT54" i="7"/>
  <c r="IT53" i="7"/>
  <c r="IT52" i="7"/>
  <c r="IS51" i="7"/>
  <c r="IS58" i="7" s="1"/>
  <c r="IS60" i="7" s="1"/>
  <c r="IT50" i="7"/>
  <c r="IT49" i="7"/>
  <c r="IT48" i="7"/>
  <c r="IT47" i="7"/>
  <c r="IT46" i="7"/>
  <c r="IT45" i="7"/>
  <c r="IT44" i="7"/>
  <c r="IS41" i="7"/>
  <c r="IT40" i="7"/>
  <c r="IT39" i="7"/>
  <c r="IT37" i="7"/>
  <c r="IT36" i="7"/>
  <c r="IT35" i="7"/>
  <c r="IS34" i="7"/>
  <c r="IT33" i="7"/>
  <c r="IT32" i="7"/>
  <c r="IT31" i="7"/>
  <c r="IT30" i="7"/>
  <c r="IT29" i="7"/>
  <c r="IT28" i="7"/>
  <c r="IT27" i="7"/>
  <c r="IT25" i="7"/>
  <c r="IS24" i="7"/>
  <c r="IT23" i="7"/>
  <c r="IT22" i="7"/>
  <c r="IT21" i="7"/>
  <c r="IS20" i="7"/>
  <c r="IS26" i="7" s="1"/>
  <c r="IT19" i="7"/>
  <c r="IT18" i="7"/>
  <c r="IT16" i="7"/>
  <c r="IS15" i="7"/>
  <c r="IS17" i="7" s="1"/>
  <c r="IT14" i="7"/>
  <c r="IT13" i="7"/>
  <c r="IT12" i="7"/>
  <c r="IT11" i="7"/>
  <c r="IQ67" i="7"/>
  <c r="IP64" i="7"/>
  <c r="IV64" i="7" s="1"/>
  <c r="IQ63" i="7"/>
  <c r="IQ64" i="7" s="1"/>
  <c r="IQ62" i="7"/>
  <c r="IQ61" i="7"/>
  <c r="IQ59" i="7"/>
  <c r="IQ57" i="7"/>
  <c r="IQ56" i="7"/>
  <c r="IQ55" i="7"/>
  <c r="IQ54" i="7"/>
  <c r="IQ53" i="7"/>
  <c r="IQ52" i="7"/>
  <c r="IP51" i="7"/>
  <c r="IQ50" i="7"/>
  <c r="IQ49" i="7"/>
  <c r="IQ48" i="7"/>
  <c r="IQ47" i="7"/>
  <c r="IQ46" i="7"/>
  <c r="IQ45" i="7"/>
  <c r="IQ44" i="7"/>
  <c r="IP41" i="7"/>
  <c r="IV41" i="7" s="1"/>
  <c r="IQ40" i="7"/>
  <c r="IQ39" i="7"/>
  <c r="IQ37" i="7"/>
  <c r="IQ36" i="7"/>
  <c r="IQ35" i="7"/>
  <c r="IP34" i="7"/>
  <c r="IV34" i="7" s="1"/>
  <c r="IQ33" i="7"/>
  <c r="IQ32" i="7"/>
  <c r="IQ31" i="7"/>
  <c r="IQ30" i="7"/>
  <c r="IQ29" i="7"/>
  <c r="IQ28" i="7"/>
  <c r="IQ27" i="7"/>
  <c r="IQ25" i="7"/>
  <c r="IP24" i="7"/>
  <c r="IV24" i="7" s="1"/>
  <c r="IQ23" i="7"/>
  <c r="IQ22" i="7"/>
  <c r="IQ21" i="7"/>
  <c r="IP20" i="7"/>
  <c r="IQ19" i="7"/>
  <c r="IQ16" i="7"/>
  <c r="IP15" i="7"/>
  <c r="IQ14" i="7"/>
  <c r="IQ13" i="7"/>
  <c r="IQ12" i="7"/>
  <c r="IQ11" i="7"/>
  <c r="IN67" i="7"/>
  <c r="IN63" i="7"/>
  <c r="IN64" i="7" s="1"/>
  <c r="IN62" i="7"/>
  <c r="IN61" i="7"/>
  <c r="IN59" i="7"/>
  <c r="IN57" i="7"/>
  <c r="IN56" i="7"/>
  <c r="IN55" i="7"/>
  <c r="IN54" i="7"/>
  <c r="IN53" i="7"/>
  <c r="IN52" i="7"/>
  <c r="IN50" i="7"/>
  <c r="IN49" i="7"/>
  <c r="IN48" i="7"/>
  <c r="IN47" i="7"/>
  <c r="IN46" i="7"/>
  <c r="IN45" i="7"/>
  <c r="IN44" i="7"/>
  <c r="IN40" i="7"/>
  <c r="IN39" i="7"/>
  <c r="IN37" i="7"/>
  <c r="IN36" i="7"/>
  <c r="IN35" i="7"/>
  <c r="IN33" i="7"/>
  <c r="IN32" i="7"/>
  <c r="IN31" i="7"/>
  <c r="IN30" i="7"/>
  <c r="IN29" i="7"/>
  <c r="IN28" i="7"/>
  <c r="IN25" i="7"/>
  <c r="IN23" i="7"/>
  <c r="IN22" i="7"/>
  <c r="IN21" i="7"/>
  <c r="IN19" i="7"/>
  <c r="IN18" i="7"/>
  <c r="IN16" i="7"/>
  <c r="IN14" i="7"/>
  <c r="IN13" i="7"/>
  <c r="IN12" i="7"/>
  <c r="IK67" i="7"/>
  <c r="IJ64" i="7"/>
  <c r="IK63" i="7"/>
  <c r="IK64" i="7" s="1"/>
  <c r="IK62" i="7"/>
  <c r="IK61" i="7"/>
  <c r="IK59" i="7"/>
  <c r="IK57" i="7"/>
  <c r="IK56" i="7"/>
  <c r="IK55" i="7"/>
  <c r="IK54" i="7"/>
  <c r="IK53" i="7"/>
  <c r="IK52" i="7"/>
  <c r="IJ51" i="7"/>
  <c r="IJ58" i="7" s="1"/>
  <c r="IJ60" i="7" s="1"/>
  <c r="IK50" i="7"/>
  <c r="IK49" i="7"/>
  <c r="IK48" i="7"/>
  <c r="IK47" i="7"/>
  <c r="IK46" i="7"/>
  <c r="IK45" i="7"/>
  <c r="IK44" i="7"/>
  <c r="IJ41" i="7"/>
  <c r="IK40" i="7"/>
  <c r="IK39" i="7"/>
  <c r="IK37" i="7"/>
  <c r="IK36" i="7"/>
  <c r="IK35" i="7"/>
  <c r="IJ34" i="7"/>
  <c r="IK33" i="7"/>
  <c r="IK32" i="7"/>
  <c r="IK31" i="7"/>
  <c r="IK30" i="7"/>
  <c r="IK29" i="7"/>
  <c r="IK28" i="7"/>
  <c r="IK27" i="7"/>
  <c r="IK25" i="7"/>
  <c r="IJ24" i="7"/>
  <c r="IK23" i="7"/>
  <c r="IK22" i="7"/>
  <c r="IK21" i="7"/>
  <c r="IJ20" i="7"/>
  <c r="IJ26" i="7" s="1"/>
  <c r="IK19" i="7"/>
  <c r="IK18" i="7"/>
  <c r="IK16" i="7"/>
  <c r="IJ15" i="7"/>
  <c r="IJ17" i="7" s="1"/>
  <c r="IK14" i="7"/>
  <c r="IK13" i="7"/>
  <c r="IK12" i="7"/>
  <c r="IK11" i="7"/>
  <c r="IH67" i="7"/>
  <c r="IG64" i="7"/>
  <c r="IH63" i="7"/>
  <c r="IH64" i="7" s="1"/>
  <c r="IH62" i="7"/>
  <c r="IH61" i="7"/>
  <c r="IH59" i="7"/>
  <c r="IH57" i="7"/>
  <c r="IH56" i="7"/>
  <c r="IH55" i="7"/>
  <c r="IH54" i="7"/>
  <c r="IH53" i="7"/>
  <c r="IH52" i="7"/>
  <c r="IG51" i="7"/>
  <c r="IG58" i="7" s="1"/>
  <c r="IG60" i="7" s="1"/>
  <c r="IH50" i="7"/>
  <c r="IH49" i="7"/>
  <c r="IH48" i="7"/>
  <c r="IH47" i="7"/>
  <c r="IH46" i="7"/>
  <c r="IH45" i="7"/>
  <c r="IH44" i="7"/>
  <c r="IG41" i="7"/>
  <c r="IH40" i="7"/>
  <c r="IH39" i="7"/>
  <c r="IH37" i="7"/>
  <c r="IH36" i="7"/>
  <c r="IH35" i="7"/>
  <c r="IG34" i="7"/>
  <c r="IH33" i="7"/>
  <c r="IH32" i="7"/>
  <c r="IH31" i="7"/>
  <c r="IH30" i="7"/>
  <c r="IH29" i="7"/>
  <c r="IH28" i="7"/>
  <c r="IH27" i="7"/>
  <c r="IH25" i="7"/>
  <c r="IG24" i="7"/>
  <c r="IH23" i="7"/>
  <c r="IH22" i="7"/>
  <c r="IH21" i="7"/>
  <c r="IG20" i="7"/>
  <c r="IG26" i="7" s="1"/>
  <c r="IH19" i="7"/>
  <c r="IH18" i="7"/>
  <c r="IH16" i="7"/>
  <c r="IG15" i="7"/>
  <c r="IG17" i="7" s="1"/>
  <c r="IH14" i="7"/>
  <c r="IH13" i="7"/>
  <c r="IH12" i="7"/>
  <c r="IH11" i="7"/>
  <c r="IE67" i="7"/>
  <c r="ID64" i="7"/>
  <c r="IE63" i="7"/>
  <c r="IE64" i="7" s="1"/>
  <c r="IE62" i="7"/>
  <c r="IE61" i="7"/>
  <c r="IE59" i="7"/>
  <c r="IE57" i="7"/>
  <c r="IE56" i="7"/>
  <c r="IE55" i="7"/>
  <c r="IE54" i="7"/>
  <c r="IE53" i="7"/>
  <c r="IE52" i="7"/>
  <c r="ID51" i="7"/>
  <c r="ID58" i="7" s="1"/>
  <c r="ID60" i="7" s="1"/>
  <c r="IE50" i="7"/>
  <c r="IE49" i="7"/>
  <c r="IE48" i="7"/>
  <c r="IE47" i="7"/>
  <c r="IE46" i="7"/>
  <c r="IE45" i="7"/>
  <c r="IE44" i="7"/>
  <c r="ID41" i="7"/>
  <c r="IE40" i="7"/>
  <c r="IE39" i="7"/>
  <c r="IE37" i="7"/>
  <c r="IE36" i="7"/>
  <c r="IE35" i="7"/>
  <c r="ID34" i="7"/>
  <c r="IE33" i="7"/>
  <c r="IE32" i="7"/>
  <c r="IE31" i="7"/>
  <c r="IE30" i="7"/>
  <c r="IE29" i="7"/>
  <c r="IE28" i="7"/>
  <c r="IE25" i="7"/>
  <c r="ID24" i="7"/>
  <c r="IE23" i="7"/>
  <c r="IE22" i="7"/>
  <c r="IE21" i="7"/>
  <c r="ID20" i="7"/>
  <c r="ID26" i="7" s="1"/>
  <c r="IE19" i="7"/>
  <c r="IE18" i="7"/>
  <c r="IE16" i="7"/>
  <c r="ID15" i="7"/>
  <c r="ID17" i="7" s="1"/>
  <c r="IE14" i="7"/>
  <c r="IE13" i="7"/>
  <c r="IE12" i="7"/>
  <c r="IE11" i="7"/>
  <c r="IB67" i="7"/>
  <c r="IA64" i="7"/>
  <c r="IB63" i="7"/>
  <c r="IB64" i="7" s="1"/>
  <c r="IB62" i="7"/>
  <c r="IB61" i="7"/>
  <c r="IB59" i="7"/>
  <c r="IB57" i="7"/>
  <c r="IB56" i="7"/>
  <c r="IB55" i="7"/>
  <c r="IB54" i="7"/>
  <c r="IB53" i="7"/>
  <c r="IB52" i="7"/>
  <c r="IA51" i="7"/>
  <c r="IB50" i="7"/>
  <c r="IB49" i="7"/>
  <c r="IB48" i="7"/>
  <c r="IB47" i="7"/>
  <c r="IB46" i="7"/>
  <c r="IB45" i="7"/>
  <c r="IB44" i="7"/>
  <c r="IA41" i="7"/>
  <c r="IM41" i="7" s="1"/>
  <c r="MQ41" i="7" s="1"/>
  <c r="IB40" i="7"/>
  <c r="IB39" i="7"/>
  <c r="IB37" i="7"/>
  <c r="IB36" i="7"/>
  <c r="IB35" i="7"/>
  <c r="IA34" i="7"/>
  <c r="IM34" i="7" s="1"/>
  <c r="MQ34" i="7" s="1"/>
  <c r="IB33" i="7"/>
  <c r="IB32" i="7"/>
  <c r="IB31" i="7"/>
  <c r="IB30" i="7"/>
  <c r="IB29" i="7"/>
  <c r="IB28" i="7"/>
  <c r="IB25" i="7"/>
  <c r="IA24" i="7"/>
  <c r="IM24" i="7" s="1"/>
  <c r="MQ24" i="7" s="1"/>
  <c r="IB23" i="7"/>
  <c r="IB22" i="7"/>
  <c r="IB21" i="7"/>
  <c r="IA20" i="7"/>
  <c r="IB19" i="7"/>
  <c r="IB18" i="7"/>
  <c r="IB16" i="7"/>
  <c r="IA15" i="7"/>
  <c r="IB14" i="7"/>
  <c r="IB13" i="7"/>
  <c r="IB12" i="7"/>
  <c r="IB11" i="7"/>
  <c r="HY63" i="7"/>
  <c r="HY64" i="7" s="1"/>
  <c r="HY61" i="7"/>
  <c r="HY57" i="7"/>
  <c r="HY55" i="7"/>
  <c r="HY53" i="7"/>
  <c r="HY50" i="7"/>
  <c r="HY48" i="7"/>
  <c r="HY46" i="7"/>
  <c r="HY44" i="7"/>
  <c r="HY39" i="7"/>
  <c r="HY36" i="7"/>
  <c r="HY33" i="7"/>
  <c r="HY31" i="7"/>
  <c r="HY29" i="7"/>
  <c r="HY23" i="7"/>
  <c r="HY21" i="7"/>
  <c r="HY18" i="7"/>
  <c r="HY14" i="7"/>
  <c r="HV67" i="7"/>
  <c r="HV63" i="7"/>
  <c r="HV64" i="7" s="1"/>
  <c r="HV62" i="7"/>
  <c r="HV61" i="7"/>
  <c r="HV59" i="7"/>
  <c r="HV57" i="7"/>
  <c r="HV56" i="7"/>
  <c r="HV55" i="7"/>
  <c r="HV54" i="7"/>
  <c r="HV53" i="7"/>
  <c r="HV52" i="7"/>
  <c r="HV50" i="7"/>
  <c r="HV49" i="7"/>
  <c r="HV48" i="7"/>
  <c r="HV47" i="7"/>
  <c r="HV46" i="7"/>
  <c r="HV45" i="7"/>
  <c r="HV44" i="7"/>
  <c r="HV40" i="7"/>
  <c r="HV39" i="7"/>
  <c r="HV37" i="7"/>
  <c r="HV36" i="7"/>
  <c r="HV35" i="7"/>
  <c r="HV33" i="7"/>
  <c r="HV32" i="7"/>
  <c r="HV31" i="7"/>
  <c r="HV30" i="7"/>
  <c r="HV29" i="7"/>
  <c r="HV28" i="7"/>
  <c r="HV27" i="7"/>
  <c r="HV25" i="7"/>
  <c r="HV23" i="7"/>
  <c r="HV22" i="7"/>
  <c r="HV21" i="7"/>
  <c r="HV19" i="7"/>
  <c r="HV18" i="7"/>
  <c r="HV16" i="7"/>
  <c r="HV14" i="7"/>
  <c r="HV13" i="7"/>
  <c r="HV12" i="7"/>
  <c r="HV11" i="7"/>
  <c r="HS67" i="7"/>
  <c r="HR64" i="7"/>
  <c r="HS63" i="7"/>
  <c r="HS64" i="7" s="1"/>
  <c r="HS62" i="7"/>
  <c r="HS61" i="7"/>
  <c r="HS59" i="7"/>
  <c r="HS57" i="7"/>
  <c r="HS56" i="7"/>
  <c r="HS55" i="7"/>
  <c r="HS54" i="7"/>
  <c r="HS53" i="7"/>
  <c r="HS52" i="7"/>
  <c r="HR51" i="7"/>
  <c r="HR58" i="7" s="1"/>
  <c r="HR60" i="7" s="1"/>
  <c r="HR65" i="7" s="1"/>
  <c r="HS50" i="7"/>
  <c r="HS49" i="7"/>
  <c r="HS51" i="7" s="1"/>
  <c r="HS58" i="7" s="1"/>
  <c r="HS48" i="7"/>
  <c r="HS47" i="7"/>
  <c r="HS46" i="7"/>
  <c r="HS45" i="7"/>
  <c r="HS44" i="7"/>
  <c r="HR41" i="7"/>
  <c r="HS40" i="7"/>
  <c r="HS39" i="7"/>
  <c r="HS41" i="7" s="1"/>
  <c r="HS37" i="7"/>
  <c r="HS36" i="7"/>
  <c r="HS35" i="7"/>
  <c r="HR34" i="7"/>
  <c r="HS33" i="7"/>
  <c r="HS32" i="7"/>
  <c r="HS31" i="7"/>
  <c r="HS30" i="7"/>
  <c r="HS29" i="7"/>
  <c r="HS28" i="7"/>
  <c r="HS27" i="7"/>
  <c r="HS25" i="7"/>
  <c r="HR24" i="7"/>
  <c r="HS23" i="7"/>
  <c r="HS22" i="7"/>
  <c r="HS21" i="7"/>
  <c r="HR20" i="7"/>
  <c r="HR26" i="7" s="1"/>
  <c r="HS19" i="7"/>
  <c r="HS18" i="7"/>
  <c r="HS16" i="7"/>
  <c r="HR15" i="7"/>
  <c r="HR17" i="7" s="1"/>
  <c r="HS14" i="7"/>
  <c r="HS13" i="7"/>
  <c r="HS12" i="7"/>
  <c r="HS11" i="7"/>
  <c r="HP67" i="7"/>
  <c r="HO64" i="7"/>
  <c r="HU64" i="7" s="1"/>
  <c r="HP63" i="7"/>
  <c r="HP64" i="7" s="1"/>
  <c r="HP62" i="7"/>
  <c r="HP61" i="7"/>
  <c r="HP59" i="7"/>
  <c r="HP57" i="7"/>
  <c r="HP56" i="7"/>
  <c r="HP55" i="7"/>
  <c r="HP54" i="7"/>
  <c r="HP53" i="7"/>
  <c r="HP52" i="7"/>
  <c r="HO51" i="7"/>
  <c r="HP50" i="7"/>
  <c r="HP49" i="7"/>
  <c r="HP51" i="7" s="1"/>
  <c r="HP58" i="7" s="1"/>
  <c r="HP48" i="7"/>
  <c r="HP47" i="7"/>
  <c r="HP46" i="7"/>
  <c r="HP45" i="7"/>
  <c r="HP44" i="7"/>
  <c r="HO41" i="7"/>
  <c r="HU41" i="7" s="1"/>
  <c r="HP40" i="7"/>
  <c r="HP39" i="7"/>
  <c r="HP41" i="7" s="1"/>
  <c r="HP37" i="7"/>
  <c r="HP36" i="7"/>
  <c r="HP35" i="7"/>
  <c r="HO34" i="7"/>
  <c r="HU34" i="7" s="1"/>
  <c r="HP33" i="7"/>
  <c r="HP32" i="7"/>
  <c r="HP31" i="7"/>
  <c r="HP30" i="7"/>
  <c r="HP29" i="7"/>
  <c r="HP28" i="7"/>
  <c r="HP27" i="7"/>
  <c r="HP25" i="7"/>
  <c r="HO24" i="7"/>
  <c r="HU24" i="7" s="1"/>
  <c r="HP23" i="7"/>
  <c r="HP22" i="7"/>
  <c r="HP21" i="7"/>
  <c r="HP24" i="7" s="1"/>
  <c r="HO20" i="7"/>
  <c r="HP19" i="7"/>
  <c r="HP18" i="7"/>
  <c r="HP16" i="7"/>
  <c r="HO15" i="7"/>
  <c r="HP14" i="7"/>
  <c r="HP13" i="7"/>
  <c r="HP12" i="7"/>
  <c r="HP11" i="7"/>
  <c r="HM67" i="7"/>
  <c r="HM63" i="7"/>
  <c r="HM64" i="7" s="1"/>
  <c r="HM62" i="7"/>
  <c r="HM61" i="7"/>
  <c r="HM59" i="7"/>
  <c r="HM57" i="7"/>
  <c r="HM56" i="7"/>
  <c r="HM55" i="7"/>
  <c r="HM54" i="7"/>
  <c r="HM53" i="7"/>
  <c r="HM52" i="7"/>
  <c r="HM50" i="7"/>
  <c r="HM49" i="7"/>
  <c r="HM48" i="7"/>
  <c r="HM47" i="7"/>
  <c r="HM46" i="7"/>
  <c r="HM45" i="7"/>
  <c r="HM44" i="7"/>
  <c r="HM40" i="7"/>
  <c r="HM39" i="7"/>
  <c r="HM37" i="7"/>
  <c r="HM36" i="7"/>
  <c r="HM35" i="7"/>
  <c r="HM33" i="7"/>
  <c r="HM32" i="7"/>
  <c r="HM31" i="7"/>
  <c r="HM30" i="7"/>
  <c r="HM29" i="7"/>
  <c r="HM28" i="7"/>
  <c r="HM27" i="7"/>
  <c r="HM25" i="7"/>
  <c r="HM23" i="7"/>
  <c r="HM22" i="7"/>
  <c r="HM21" i="7"/>
  <c r="HM19" i="7"/>
  <c r="HM18" i="7"/>
  <c r="HM16" i="7"/>
  <c r="HM14" i="7"/>
  <c r="HM13" i="7"/>
  <c r="HM12" i="7"/>
  <c r="HJ67" i="7"/>
  <c r="HI64" i="7"/>
  <c r="HJ63" i="7"/>
  <c r="HJ64" i="7" s="1"/>
  <c r="HJ62" i="7"/>
  <c r="HJ61" i="7"/>
  <c r="HJ59" i="7"/>
  <c r="HJ57" i="7"/>
  <c r="HJ56" i="7"/>
  <c r="HJ55" i="7"/>
  <c r="HJ54" i="7"/>
  <c r="HJ53" i="7"/>
  <c r="HJ52" i="7"/>
  <c r="HI51" i="7"/>
  <c r="HI58" i="7" s="1"/>
  <c r="HI60" i="7" s="1"/>
  <c r="HI65" i="7" s="1"/>
  <c r="HJ50" i="7"/>
  <c r="HJ49" i="7"/>
  <c r="HJ51" i="7" s="1"/>
  <c r="HJ58" i="7" s="1"/>
  <c r="HJ48" i="7"/>
  <c r="HJ47" i="7"/>
  <c r="HJ46" i="7"/>
  <c r="HJ45" i="7"/>
  <c r="HJ44" i="7"/>
  <c r="HI41" i="7"/>
  <c r="HJ40" i="7"/>
  <c r="HJ39" i="7"/>
  <c r="HJ41" i="7" s="1"/>
  <c r="HJ37" i="7"/>
  <c r="HJ36" i="7"/>
  <c r="HJ35" i="7"/>
  <c r="HI34" i="7"/>
  <c r="HJ33" i="7"/>
  <c r="HJ32" i="7"/>
  <c r="HJ31" i="7"/>
  <c r="HJ30" i="7"/>
  <c r="HJ29" i="7"/>
  <c r="HJ28" i="7"/>
  <c r="HJ27" i="7"/>
  <c r="HJ25" i="7"/>
  <c r="HI24" i="7"/>
  <c r="HJ23" i="7"/>
  <c r="HJ22" i="7"/>
  <c r="HJ21" i="7"/>
  <c r="HJ24" i="7" s="1"/>
  <c r="HI20" i="7"/>
  <c r="HI26" i="7" s="1"/>
  <c r="HJ19" i="7"/>
  <c r="HJ18" i="7"/>
  <c r="HJ16" i="7"/>
  <c r="HI15" i="7"/>
  <c r="HI17" i="7" s="1"/>
  <c r="HJ14" i="7"/>
  <c r="HJ13" i="7"/>
  <c r="HJ12" i="7"/>
  <c r="HJ11" i="7"/>
  <c r="HG67" i="7"/>
  <c r="HF64" i="7"/>
  <c r="HG63" i="7"/>
  <c r="HG64" i="7" s="1"/>
  <c r="HG62" i="7"/>
  <c r="HG61" i="7"/>
  <c r="HG59" i="7"/>
  <c r="HG57" i="7"/>
  <c r="HG56" i="7"/>
  <c r="HG55" i="7"/>
  <c r="HG54" i="7"/>
  <c r="HG53" i="7"/>
  <c r="HG52" i="7"/>
  <c r="HF51" i="7"/>
  <c r="HF58" i="7" s="1"/>
  <c r="HF60" i="7" s="1"/>
  <c r="HF65" i="7" s="1"/>
  <c r="HG50" i="7"/>
  <c r="HG49" i="7"/>
  <c r="HG51" i="7" s="1"/>
  <c r="HG58" i="7" s="1"/>
  <c r="HG48" i="7"/>
  <c r="HG47" i="7"/>
  <c r="HG46" i="7"/>
  <c r="HG45" i="7"/>
  <c r="HG44" i="7"/>
  <c r="HF41" i="7"/>
  <c r="HG40" i="7"/>
  <c r="HG39" i="7"/>
  <c r="HG41" i="7" s="1"/>
  <c r="HG37" i="7"/>
  <c r="HG36" i="7"/>
  <c r="HG35" i="7"/>
  <c r="HF34" i="7"/>
  <c r="HG33" i="7"/>
  <c r="HG32" i="7"/>
  <c r="HG31" i="7"/>
  <c r="HG30" i="7"/>
  <c r="HG29" i="7"/>
  <c r="HG28" i="7"/>
  <c r="HG27" i="7"/>
  <c r="HG25" i="7"/>
  <c r="HF24" i="7"/>
  <c r="HG23" i="7"/>
  <c r="HG22" i="7"/>
  <c r="HG21" i="7"/>
  <c r="HG24" i="7" s="1"/>
  <c r="HF20" i="7"/>
  <c r="HF26" i="7" s="1"/>
  <c r="HG19" i="7"/>
  <c r="HG18" i="7"/>
  <c r="HG16" i="7"/>
  <c r="HF15" i="7"/>
  <c r="HF17" i="7" s="1"/>
  <c r="HG14" i="7"/>
  <c r="HG13" i="7"/>
  <c r="HG12" i="7"/>
  <c r="HG11" i="7"/>
  <c r="HD67" i="7"/>
  <c r="HC64" i="7"/>
  <c r="HD63" i="7"/>
  <c r="HD64" i="7" s="1"/>
  <c r="HD62" i="7"/>
  <c r="HD61" i="7"/>
  <c r="HD59" i="7"/>
  <c r="HD57" i="7"/>
  <c r="HD56" i="7"/>
  <c r="HD55" i="7"/>
  <c r="HD54" i="7"/>
  <c r="HD53" i="7"/>
  <c r="HD52" i="7"/>
  <c r="HC51" i="7"/>
  <c r="HC58" i="7" s="1"/>
  <c r="HC60" i="7" s="1"/>
  <c r="HC65" i="7" s="1"/>
  <c r="HD50" i="7"/>
  <c r="HD49" i="7"/>
  <c r="HD51" i="7" s="1"/>
  <c r="HD58" i="7" s="1"/>
  <c r="HD48" i="7"/>
  <c r="HD47" i="7"/>
  <c r="HD46" i="7"/>
  <c r="HD45" i="7"/>
  <c r="HD44" i="7"/>
  <c r="HC41" i="7"/>
  <c r="HD40" i="7"/>
  <c r="HD39" i="7"/>
  <c r="HD41" i="7" s="1"/>
  <c r="HD37" i="7"/>
  <c r="HD36" i="7"/>
  <c r="HD35" i="7"/>
  <c r="HC34" i="7"/>
  <c r="HD33" i="7"/>
  <c r="HD32" i="7"/>
  <c r="HD31" i="7"/>
  <c r="HD30" i="7"/>
  <c r="HD29" i="7"/>
  <c r="HD28" i="7"/>
  <c r="HD27" i="7"/>
  <c r="HD25" i="7"/>
  <c r="HC24" i="7"/>
  <c r="HD23" i="7"/>
  <c r="HD22" i="7"/>
  <c r="HD21" i="7"/>
  <c r="HD24" i="7" s="1"/>
  <c r="HC20" i="7"/>
  <c r="HC26" i="7" s="1"/>
  <c r="HD19" i="7"/>
  <c r="HD18" i="7"/>
  <c r="HD16" i="7"/>
  <c r="HC15" i="7"/>
  <c r="HC17" i="7" s="1"/>
  <c r="HD14" i="7"/>
  <c r="HD13" i="7"/>
  <c r="HD12" i="7"/>
  <c r="HD11" i="7"/>
  <c r="HA67" i="7"/>
  <c r="GZ64" i="7"/>
  <c r="HL64" i="7" s="1"/>
  <c r="HA63" i="7"/>
  <c r="HA64" i="7" s="1"/>
  <c r="HA62" i="7"/>
  <c r="HA61" i="7"/>
  <c r="HA59" i="7"/>
  <c r="HA57" i="7"/>
  <c r="HA56" i="7"/>
  <c r="HA55" i="7"/>
  <c r="HA54" i="7"/>
  <c r="HA53" i="7"/>
  <c r="HA52" i="7"/>
  <c r="GZ51" i="7"/>
  <c r="HA50" i="7"/>
  <c r="HA49" i="7"/>
  <c r="HA51" i="7" s="1"/>
  <c r="HA58" i="7" s="1"/>
  <c r="HA48" i="7"/>
  <c r="HA47" i="7"/>
  <c r="HA46" i="7"/>
  <c r="HA45" i="7"/>
  <c r="HA44" i="7"/>
  <c r="GZ41" i="7"/>
  <c r="HL41" i="7" s="1"/>
  <c r="HA40" i="7"/>
  <c r="HA39" i="7"/>
  <c r="HA41" i="7" s="1"/>
  <c r="HA37" i="7"/>
  <c r="HA36" i="7"/>
  <c r="HA35" i="7"/>
  <c r="GZ34" i="7"/>
  <c r="HL34" i="7" s="1"/>
  <c r="HA33" i="7"/>
  <c r="HA32" i="7"/>
  <c r="HA31" i="7"/>
  <c r="HA30" i="7"/>
  <c r="HA29" i="7"/>
  <c r="HA28" i="7"/>
  <c r="HA27" i="7"/>
  <c r="HA25" i="7"/>
  <c r="GZ24" i="7"/>
  <c r="HL24" i="7" s="1"/>
  <c r="HA23" i="7"/>
  <c r="HA22" i="7"/>
  <c r="HA21" i="7"/>
  <c r="HA24" i="7" s="1"/>
  <c r="GZ20" i="7"/>
  <c r="HA19" i="7"/>
  <c r="HA18" i="7"/>
  <c r="HA16" i="7"/>
  <c r="GZ15" i="7"/>
  <c r="HA14" i="7"/>
  <c r="HA13" i="7"/>
  <c r="HA12" i="7"/>
  <c r="HA11" i="7"/>
  <c r="GX67" i="7"/>
  <c r="GX63" i="7"/>
  <c r="GX64" i="7" s="1"/>
  <c r="GX62" i="7"/>
  <c r="GX61" i="7"/>
  <c r="GX59" i="7"/>
  <c r="GX57" i="7"/>
  <c r="GX56" i="7"/>
  <c r="GX55" i="7"/>
  <c r="GX54" i="7"/>
  <c r="GX53" i="7"/>
  <c r="GX52" i="7"/>
  <c r="GX50" i="7"/>
  <c r="GX49" i="7"/>
  <c r="GX48" i="7"/>
  <c r="GX47" i="7"/>
  <c r="GX46" i="7"/>
  <c r="GX44" i="7"/>
  <c r="GX40" i="7"/>
  <c r="GX39" i="7"/>
  <c r="GX37" i="7"/>
  <c r="GX36" i="7"/>
  <c r="GX35" i="7"/>
  <c r="GX33" i="7"/>
  <c r="GX32" i="7"/>
  <c r="GX31" i="7"/>
  <c r="GX30" i="7"/>
  <c r="GX29" i="7"/>
  <c r="GX28" i="7"/>
  <c r="GX25" i="7"/>
  <c r="GX23" i="7"/>
  <c r="GX22" i="7"/>
  <c r="GX21" i="7"/>
  <c r="GX19" i="7"/>
  <c r="GX18" i="7"/>
  <c r="GX16" i="7"/>
  <c r="GX14" i="7"/>
  <c r="GX13" i="7"/>
  <c r="GX12" i="7"/>
  <c r="GU67" i="7"/>
  <c r="GT64" i="7"/>
  <c r="GU63" i="7"/>
  <c r="GU64" i="7" s="1"/>
  <c r="GU62" i="7"/>
  <c r="GU61" i="7"/>
  <c r="GU59" i="7"/>
  <c r="GU57" i="7"/>
  <c r="GU56" i="7"/>
  <c r="GU55" i="7"/>
  <c r="GU54" i="7"/>
  <c r="GU53" i="7"/>
  <c r="GU52" i="7"/>
  <c r="GT51" i="7"/>
  <c r="GT58" i="7" s="1"/>
  <c r="GT60" i="7" s="1"/>
  <c r="GT65" i="7" s="1"/>
  <c r="GU50" i="7"/>
  <c r="GU49" i="7"/>
  <c r="GU51" i="7" s="1"/>
  <c r="GU58" i="7" s="1"/>
  <c r="GU48" i="7"/>
  <c r="GU47" i="7"/>
  <c r="GU46" i="7"/>
  <c r="GU45" i="7"/>
  <c r="GU44" i="7"/>
  <c r="GT41" i="7"/>
  <c r="GU40" i="7"/>
  <c r="GU39" i="7"/>
  <c r="GU41" i="7" s="1"/>
  <c r="GU37" i="7"/>
  <c r="GU36" i="7"/>
  <c r="GU35" i="7"/>
  <c r="GT34" i="7"/>
  <c r="GU33" i="7"/>
  <c r="GU32" i="7"/>
  <c r="GU31" i="7"/>
  <c r="GU30" i="7"/>
  <c r="GU29" i="7"/>
  <c r="GU28" i="7"/>
  <c r="GU27" i="7"/>
  <c r="GU25" i="7"/>
  <c r="GT24" i="7"/>
  <c r="GU23" i="7"/>
  <c r="GU22" i="7"/>
  <c r="GU21" i="7"/>
  <c r="GU24" i="7" s="1"/>
  <c r="GT20" i="7"/>
  <c r="GT26" i="7" s="1"/>
  <c r="GU19" i="7"/>
  <c r="GU18" i="7"/>
  <c r="GU16" i="7"/>
  <c r="GT15" i="7"/>
  <c r="GT17" i="7" s="1"/>
  <c r="GU14" i="7"/>
  <c r="GU13" i="7"/>
  <c r="GU12" i="7"/>
  <c r="GU11" i="7"/>
  <c r="GR67" i="7"/>
  <c r="GQ64" i="7"/>
  <c r="GR63" i="7"/>
  <c r="GR64" i="7" s="1"/>
  <c r="GR62" i="7"/>
  <c r="GR61" i="7"/>
  <c r="GR59" i="7"/>
  <c r="GR57" i="7"/>
  <c r="GR56" i="7"/>
  <c r="GR55" i="7"/>
  <c r="GR54" i="7"/>
  <c r="GR53" i="7"/>
  <c r="GR52" i="7"/>
  <c r="GQ51" i="7"/>
  <c r="GQ58" i="7" s="1"/>
  <c r="GQ60" i="7" s="1"/>
  <c r="GQ65" i="7" s="1"/>
  <c r="GR50" i="7"/>
  <c r="GR49" i="7"/>
  <c r="GR51" i="7" s="1"/>
  <c r="GR58" i="7" s="1"/>
  <c r="GR48" i="7"/>
  <c r="GR47" i="7"/>
  <c r="GR46" i="7"/>
  <c r="GR45" i="7"/>
  <c r="GR44" i="7"/>
  <c r="GQ41" i="7"/>
  <c r="GR40" i="7"/>
  <c r="GR39" i="7"/>
  <c r="GR41" i="7" s="1"/>
  <c r="GR37" i="7"/>
  <c r="GR36" i="7"/>
  <c r="GR35" i="7"/>
  <c r="GQ34" i="7"/>
  <c r="GR33" i="7"/>
  <c r="GR32" i="7"/>
  <c r="GR31" i="7"/>
  <c r="GR30" i="7"/>
  <c r="GR29" i="7"/>
  <c r="GR28" i="7"/>
  <c r="GR27" i="7"/>
  <c r="GR25" i="7"/>
  <c r="GQ24" i="7"/>
  <c r="GR23" i="7"/>
  <c r="GR22" i="7"/>
  <c r="GR21" i="7"/>
  <c r="GR24" i="7" s="1"/>
  <c r="GQ20" i="7"/>
  <c r="GQ26" i="7" s="1"/>
  <c r="GR19" i="7"/>
  <c r="GR18" i="7"/>
  <c r="GR16" i="7"/>
  <c r="GQ15" i="7"/>
  <c r="GQ17" i="7" s="1"/>
  <c r="GR14" i="7"/>
  <c r="GR13" i="7"/>
  <c r="GR12" i="7"/>
  <c r="GR11" i="7"/>
  <c r="GO67" i="7"/>
  <c r="GN64" i="7"/>
  <c r="GO63" i="7"/>
  <c r="GO64" i="7" s="1"/>
  <c r="GO62" i="7"/>
  <c r="GO61" i="7"/>
  <c r="GO59" i="7"/>
  <c r="GO57" i="7"/>
  <c r="GO56" i="7"/>
  <c r="GO55" i="7"/>
  <c r="GO54" i="7"/>
  <c r="GO53" i="7"/>
  <c r="GO52" i="7"/>
  <c r="GN51" i="7"/>
  <c r="GN58" i="7" s="1"/>
  <c r="GN60" i="7" s="1"/>
  <c r="GN65" i="7" s="1"/>
  <c r="GO50" i="7"/>
  <c r="GO49" i="7"/>
  <c r="GO51" i="7" s="1"/>
  <c r="GO58" i="7" s="1"/>
  <c r="GO48" i="7"/>
  <c r="GO47" i="7"/>
  <c r="GO46" i="7"/>
  <c r="GO45" i="7"/>
  <c r="GO44" i="7"/>
  <c r="GN41" i="7"/>
  <c r="GO40" i="7"/>
  <c r="GO39" i="7"/>
  <c r="GO41" i="7" s="1"/>
  <c r="GO37" i="7"/>
  <c r="GO36" i="7"/>
  <c r="GO35" i="7"/>
  <c r="GN34" i="7"/>
  <c r="GO33" i="7"/>
  <c r="GO32" i="7"/>
  <c r="GO31" i="7"/>
  <c r="GO30" i="7"/>
  <c r="GO29" i="7"/>
  <c r="GO28" i="7"/>
  <c r="GO27" i="7"/>
  <c r="GO25" i="7"/>
  <c r="GN24" i="7"/>
  <c r="GO23" i="7"/>
  <c r="GO22" i="7"/>
  <c r="GO21" i="7"/>
  <c r="GO24" i="7" s="1"/>
  <c r="GN20" i="7"/>
  <c r="GN26" i="7" s="1"/>
  <c r="GO19" i="7"/>
  <c r="GO18" i="7"/>
  <c r="GO16" i="7"/>
  <c r="GN15" i="7"/>
  <c r="GN17" i="7" s="1"/>
  <c r="GO14" i="7"/>
  <c r="GO13" i="7"/>
  <c r="GO12" i="7"/>
  <c r="GO11" i="7"/>
  <c r="GL67" i="7"/>
  <c r="GK64" i="7"/>
  <c r="GL63" i="7"/>
  <c r="GL64" i="7" s="1"/>
  <c r="GL62" i="7"/>
  <c r="GL61" i="7"/>
  <c r="GL59" i="7"/>
  <c r="GL57" i="7"/>
  <c r="GL56" i="7"/>
  <c r="GL55" i="7"/>
  <c r="GL54" i="7"/>
  <c r="GL53" i="7"/>
  <c r="GL52" i="7"/>
  <c r="GK51" i="7"/>
  <c r="GK58" i="7" s="1"/>
  <c r="GK60" i="7" s="1"/>
  <c r="GK65" i="7" s="1"/>
  <c r="GL50" i="7"/>
  <c r="GL49" i="7"/>
  <c r="GL51" i="7" s="1"/>
  <c r="GL58" i="7" s="1"/>
  <c r="GL48" i="7"/>
  <c r="GL47" i="7"/>
  <c r="GL46" i="7"/>
  <c r="GL44" i="7"/>
  <c r="GK41" i="7"/>
  <c r="GL40" i="7"/>
  <c r="GL39" i="7"/>
  <c r="GL37" i="7"/>
  <c r="GL36" i="7"/>
  <c r="GL35" i="7"/>
  <c r="GK34" i="7"/>
  <c r="GL33" i="7"/>
  <c r="GL32" i="7"/>
  <c r="GL31" i="7"/>
  <c r="GL30" i="7"/>
  <c r="GL29" i="7"/>
  <c r="GL28" i="7"/>
  <c r="GL27" i="7"/>
  <c r="GL25" i="7"/>
  <c r="GK24" i="7"/>
  <c r="GL23" i="7"/>
  <c r="GL22" i="7"/>
  <c r="GL21" i="7"/>
  <c r="GK20" i="7"/>
  <c r="GK26" i="7" s="1"/>
  <c r="GL19" i="7"/>
  <c r="GL18" i="7"/>
  <c r="GL16" i="7"/>
  <c r="GK15" i="7"/>
  <c r="GK17" i="7" s="1"/>
  <c r="GL14" i="7"/>
  <c r="GL13" i="7"/>
  <c r="GL12" i="7"/>
  <c r="GL11" i="7"/>
  <c r="GI67" i="7"/>
  <c r="GH64" i="7"/>
  <c r="GI63" i="7"/>
  <c r="GI64" i="7" s="1"/>
  <c r="GI62" i="7"/>
  <c r="GI61" i="7"/>
  <c r="GI59" i="7"/>
  <c r="GI57" i="7"/>
  <c r="GI56" i="7"/>
  <c r="GI55" i="7"/>
  <c r="GI54" i="7"/>
  <c r="GI53" i="7"/>
  <c r="GI52" i="7"/>
  <c r="GH51" i="7"/>
  <c r="GH58" i="7" s="1"/>
  <c r="GH60" i="7" s="1"/>
  <c r="GI50" i="7"/>
  <c r="GI49" i="7"/>
  <c r="GI48" i="7"/>
  <c r="GI47" i="7"/>
  <c r="GI46" i="7"/>
  <c r="GI45" i="7"/>
  <c r="GI44" i="7"/>
  <c r="GH41" i="7"/>
  <c r="GI40" i="7"/>
  <c r="GI39" i="7"/>
  <c r="GI37" i="7"/>
  <c r="GI36" i="7"/>
  <c r="GI35" i="7"/>
  <c r="GH34" i="7"/>
  <c r="GI33" i="7"/>
  <c r="GI32" i="7"/>
  <c r="GI31" i="7"/>
  <c r="GI30" i="7"/>
  <c r="GI29" i="7"/>
  <c r="GI28" i="7"/>
  <c r="GI27" i="7"/>
  <c r="GI25" i="7"/>
  <c r="GH24" i="7"/>
  <c r="GI23" i="7"/>
  <c r="GI22" i="7"/>
  <c r="GI21" i="7"/>
  <c r="GH20" i="7"/>
  <c r="GH26" i="7" s="1"/>
  <c r="GI19" i="7"/>
  <c r="GI18" i="7"/>
  <c r="GI16" i="7"/>
  <c r="GH15" i="7"/>
  <c r="GH17" i="7" s="1"/>
  <c r="GI14" i="7"/>
  <c r="GI13" i="7"/>
  <c r="GI12" i="7"/>
  <c r="GI11" i="7"/>
  <c r="GF67" i="7"/>
  <c r="GE64" i="7"/>
  <c r="GW64" i="7" s="1"/>
  <c r="GF63" i="7"/>
  <c r="GF64" i="7" s="1"/>
  <c r="GF62" i="7"/>
  <c r="GF61" i="7"/>
  <c r="GF59" i="7"/>
  <c r="GF57" i="7"/>
  <c r="GF56" i="7"/>
  <c r="GF55" i="7"/>
  <c r="GF54" i="7"/>
  <c r="GF53" i="7"/>
  <c r="GF52" i="7"/>
  <c r="GE51" i="7"/>
  <c r="GF50" i="7"/>
  <c r="GF49" i="7"/>
  <c r="GF48" i="7"/>
  <c r="GF47" i="7"/>
  <c r="GF46" i="7"/>
  <c r="GF45" i="7"/>
  <c r="GF44" i="7"/>
  <c r="GE41" i="7"/>
  <c r="GF40" i="7"/>
  <c r="GF39" i="7"/>
  <c r="GF37" i="7"/>
  <c r="GF36" i="7"/>
  <c r="GF35" i="7"/>
  <c r="GE34" i="7"/>
  <c r="GF33" i="7"/>
  <c r="GF32" i="7"/>
  <c r="GF31" i="7"/>
  <c r="GF30" i="7"/>
  <c r="GF29" i="7"/>
  <c r="GF28" i="7"/>
  <c r="GF25" i="7"/>
  <c r="GE24" i="7"/>
  <c r="GF23" i="7"/>
  <c r="GF22" i="7"/>
  <c r="GF21" i="7"/>
  <c r="GE20" i="7"/>
  <c r="GF19" i="7"/>
  <c r="GF18" i="7"/>
  <c r="GF16" i="7"/>
  <c r="GE15" i="7"/>
  <c r="GF14" i="7"/>
  <c r="GF13" i="7"/>
  <c r="GF12" i="7"/>
  <c r="GF11" i="7"/>
  <c r="GC67" i="7"/>
  <c r="GC63" i="7"/>
  <c r="GC64" i="7" s="1"/>
  <c r="GC62" i="7"/>
  <c r="GC61" i="7"/>
  <c r="GC59" i="7"/>
  <c r="GC57" i="7"/>
  <c r="GC56" i="7"/>
  <c r="GC55" i="7"/>
  <c r="GC54" i="7"/>
  <c r="GC53" i="7"/>
  <c r="GC52" i="7"/>
  <c r="GC50" i="7"/>
  <c r="GC49" i="7"/>
  <c r="GC51" i="7" s="1"/>
  <c r="GC58" i="7" s="1"/>
  <c r="GC48" i="7"/>
  <c r="GC47" i="7"/>
  <c r="GC46" i="7"/>
  <c r="GC45" i="7"/>
  <c r="GC44" i="7"/>
  <c r="GC40" i="7"/>
  <c r="GC39" i="7"/>
  <c r="GC37" i="7"/>
  <c r="GC36" i="7"/>
  <c r="GC35" i="7"/>
  <c r="GC33" i="7"/>
  <c r="GC32" i="7"/>
  <c r="GC31" i="7"/>
  <c r="GC30" i="7"/>
  <c r="GC29" i="7"/>
  <c r="GC28" i="7"/>
  <c r="GC27" i="7"/>
  <c r="GC25" i="7"/>
  <c r="GC23" i="7"/>
  <c r="GC22" i="7"/>
  <c r="GC21" i="7"/>
  <c r="GC19" i="7"/>
  <c r="GC18" i="7"/>
  <c r="GC16" i="7"/>
  <c r="GC14" i="7"/>
  <c r="GC13" i="7"/>
  <c r="GC12" i="7"/>
  <c r="GC11" i="7"/>
  <c r="FZ67" i="7"/>
  <c r="FY64" i="7"/>
  <c r="FZ63" i="7"/>
  <c r="FZ64" i="7" s="1"/>
  <c r="FZ62" i="7"/>
  <c r="FZ61" i="7"/>
  <c r="FZ59" i="7"/>
  <c r="FZ57" i="7"/>
  <c r="FZ56" i="7"/>
  <c r="FZ55" i="7"/>
  <c r="FZ54" i="7"/>
  <c r="FZ53" i="7"/>
  <c r="FZ52" i="7"/>
  <c r="FY51" i="7"/>
  <c r="FY58" i="7" s="1"/>
  <c r="FY60" i="7" s="1"/>
  <c r="FZ50" i="7"/>
  <c r="FZ49" i="7"/>
  <c r="FZ48" i="7"/>
  <c r="FZ47" i="7"/>
  <c r="FZ46" i="7"/>
  <c r="FZ45" i="7"/>
  <c r="FZ44" i="7"/>
  <c r="FY41" i="7"/>
  <c r="FZ40" i="7"/>
  <c r="FZ39" i="7"/>
  <c r="FZ37" i="7"/>
  <c r="FZ36" i="7"/>
  <c r="FZ35" i="7"/>
  <c r="FY34" i="7"/>
  <c r="FZ33" i="7"/>
  <c r="FZ32" i="7"/>
  <c r="FZ31" i="7"/>
  <c r="FZ30" i="7"/>
  <c r="FZ29" i="7"/>
  <c r="FZ28" i="7"/>
  <c r="FZ27" i="7"/>
  <c r="FZ25" i="7"/>
  <c r="FY24" i="7"/>
  <c r="FZ23" i="7"/>
  <c r="FZ22" i="7"/>
  <c r="FZ21" i="7"/>
  <c r="FY20" i="7"/>
  <c r="FY26" i="7" s="1"/>
  <c r="FZ19" i="7"/>
  <c r="FZ18" i="7"/>
  <c r="FZ16" i="7"/>
  <c r="FY15" i="7"/>
  <c r="FY17" i="7" s="1"/>
  <c r="FZ14" i="7"/>
  <c r="FZ13" i="7"/>
  <c r="FZ12" i="7"/>
  <c r="FZ11" i="7"/>
  <c r="FW67" i="7"/>
  <c r="FV64" i="7"/>
  <c r="FW63" i="7"/>
  <c r="FW64" i="7" s="1"/>
  <c r="FW62" i="7"/>
  <c r="FW61" i="7"/>
  <c r="FW59" i="7"/>
  <c r="FW57" i="7"/>
  <c r="FW56" i="7"/>
  <c r="FW55" i="7"/>
  <c r="FW54" i="7"/>
  <c r="FW53" i="7"/>
  <c r="FW52" i="7"/>
  <c r="FV51" i="7"/>
  <c r="FV58" i="7" s="1"/>
  <c r="FV60" i="7" s="1"/>
  <c r="FW50" i="7"/>
  <c r="FW49" i="7"/>
  <c r="FW48" i="7"/>
  <c r="FW47" i="7"/>
  <c r="FW46" i="7"/>
  <c r="FW45" i="7"/>
  <c r="FW44" i="7"/>
  <c r="FV41" i="7"/>
  <c r="FW40" i="7"/>
  <c r="FW39" i="7"/>
  <c r="FW37" i="7"/>
  <c r="FW36" i="7"/>
  <c r="FW35" i="7"/>
  <c r="FV34" i="7"/>
  <c r="FW33" i="7"/>
  <c r="FW32" i="7"/>
  <c r="FW31" i="7"/>
  <c r="FW30" i="7"/>
  <c r="FW29" i="7"/>
  <c r="FW28" i="7"/>
  <c r="FW27" i="7"/>
  <c r="FW25" i="7"/>
  <c r="FV24" i="7"/>
  <c r="FW23" i="7"/>
  <c r="FW22" i="7"/>
  <c r="FW21" i="7"/>
  <c r="FV20" i="7"/>
  <c r="FV26" i="7" s="1"/>
  <c r="FW19" i="7"/>
  <c r="FW18" i="7"/>
  <c r="FW16" i="7"/>
  <c r="FV15" i="7"/>
  <c r="FV17" i="7" s="1"/>
  <c r="FW14" i="7"/>
  <c r="FW13" i="7"/>
  <c r="FW12" i="7"/>
  <c r="FW11" i="7"/>
  <c r="FT67" i="7"/>
  <c r="FS64" i="7"/>
  <c r="FT63" i="7"/>
  <c r="FT64" i="7" s="1"/>
  <c r="FT62" i="7"/>
  <c r="FT61" i="7"/>
  <c r="FT59" i="7"/>
  <c r="FT57" i="7"/>
  <c r="FT56" i="7"/>
  <c r="FT55" i="7"/>
  <c r="FT54" i="7"/>
  <c r="FT53" i="7"/>
  <c r="FT52" i="7"/>
  <c r="FS51" i="7"/>
  <c r="FS58" i="7" s="1"/>
  <c r="FS60" i="7" s="1"/>
  <c r="FT50" i="7"/>
  <c r="FT49" i="7"/>
  <c r="FT48" i="7"/>
  <c r="FT47" i="7"/>
  <c r="FT46" i="7"/>
  <c r="FT45" i="7"/>
  <c r="FT44" i="7"/>
  <c r="FS41" i="7"/>
  <c r="FT40" i="7"/>
  <c r="FT39" i="7"/>
  <c r="FT37" i="7"/>
  <c r="FT36" i="7"/>
  <c r="FT35" i="7"/>
  <c r="FS34" i="7"/>
  <c r="FT33" i="7"/>
  <c r="FT32" i="7"/>
  <c r="FT31" i="7"/>
  <c r="FT30" i="7"/>
  <c r="FT29" i="7"/>
  <c r="FT28" i="7"/>
  <c r="FT27" i="7"/>
  <c r="FT25" i="7"/>
  <c r="FS24" i="7"/>
  <c r="FT23" i="7"/>
  <c r="FT22" i="7"/>
  <c r="FT21" i="7"/>
  <c r="FS20" i="7"/>
  <c r="FS26" i="7" s="1"/>
  <c r="FT19" i="7"/>
  <c r="FT18" i="7"/>
  <c r="FT16" i="7"/>
  <c r="FS15" i="7"/>
  <c r="FS17" i="7" s="1"/>
  <c r="FT14" i="7"/>
  <c r="FT13" i="7"/>
  <c r="FT12" i="7"/>
  <c r="FT11" i="7"/>
  <c r="FQ67" i="7"/>
  <c r="FP64" i="7"/>
  <c r="FQ63" i="7"/>
  <c r="FQ64" i="7" s="1"/>
  <c r="FQ62" i="7"/>
  <c r="FQ61" i="7"/>
  <c r="FQ59" i="7"/>
  <c r="FQ57" i="7"/>
  <c r="FQ56" i="7"/>
  <c r="FQ55" i="7"/>
  <c r="FQ54" i="7"/>
  <c r="FQ53" i="7"/>
  <c r="FQ52" i="7"/>
  <c r="FP51" i="7"/>
  <c r="FP58" i="7" s="1"/>
  <c r="FP60" i="7" s="1"/>
  <c r="FQ50" i="7"/>
  <c r="FQ49" i="7"/>
  <c r="FQ48" i="7"/>
  <c r="FQ47" i="7"/>
  <c r="FQ46" i="7"/>
  <c r="FQ45" i="7"/>
  <c r="FQ44" i="7"/>
  <c r="FP41" i="7"/>
  <c r="FQ40" i="7"/>
  <c r="FQ39" i="7"/>
  <c r="FQ37" i="7"/>
  <c r="FQ36" i="7"/>
  <c r="FQ35" i="7"/>
  <c r="FP34" i="7"/>
  <c r="FQ33" i="7"/>
  <c r="FQ32" i="7"/>
  <c r="FQ31" i="7"/>
  <c r="FQ30" i="7"/>
  <c r="FQ29" i="7"/>
  <c r="FQ28" i="7"/>
  <c r="FQ27" i="7"/>
  <c r="FQ25" i="7"/>
  <c r="FP24" i="7"/>
  <c r="FQ23" i="7"/>
  <c r="FQ22" i="7"/>
  <c r="FQ21" i="7"/>
  <c r="FP20" i="7"/>
  <c r="FP26" i="7" s="1"/>
  <c r="FQ19" i="7"/>
  <c r="FQ18" i="7"/>
  <c r="FQ16" i="7"/>
  <c r="FP15" i="7"/>
  <c r="FP17" i="7" s="1"/>
  <c r="FQ14" i="7"/>
  <c r="FQ13" i="7"/>
  <c r="FQ12" i="7"/>
  <c r="FQ11" i="7"/>
  <c r="FN67" i="7"/>
  <c r="FM64" i="7"/>
  <c r="FN63" i="7"/>
  <c r="FN64" i="7" s="1"/>
  <c r="FN62" i="7"/>
  <c r="FN61" i="7"/>
  <c r="FN59" i="7"/>
  <c r="FN57" i="7"/>
  <c r="FN56" i="7"/>
  <c r="FN55" i="7"/>
  <c r="FN54" i="7"/>
  <c r="FN53" i="7"/>
  <c r="FN52" i="7"/>
  <c r="FM51" i="7"/>
  <c r="FM58" i="7" s="1"/>
  <c r="FM60" i="7" s="1"/>
  <c r="FN50" i="7"/>
  <c r="FN49" i="7"/>
  <c r="FN48" i="7"/>
  <c r="FN47" i="7"/>
  <c r="FN46" i="7"/>
  <c r="FN45" i="7"/>
  <c r="FN44" i="7"/>
  <c r="FM41" i="7"/>
  <c r="FN40" i="7"/>
  <c r="FN39" i="7"/>
  <c r="FN37" i="7"/>
  <c r="FN36" i="7"/>
  <c r="FN35" i="7"/>
  <c r="FM34" i="7"/>
  <c r="FN33" i="7"/>
  <c r="FN32" i="7"/>
  <c r="FN31" i="7"/>
  <c r="FN30" i="7"/>
  <c r="FN29" i="7"/>
  <c r="FN28" i="7"/>
  <c r="FN27" i="7"/>
  <c r="FN25" i="7"/>
  <c r="FM24" i="7"/>
  <c r="FN23" i="7"/>
  <c r="FN22" i="7"/>
  <c r="FN21" i="7"/>
  <c r="FM20" i="7"/>
  <c r="FM26" i="7" s="1"/>
  <c r="FN19" i="7"/>
  <c r="FN18" i="7"/>
  <c r="FN16" i="7"/>
  <c r="FM15" i="7"/>
  <c r="FM17" i="7" s="1"/>
  <c r="FN14" i="7"/>
  <c r="FN13" i="7"/>
  <c r="FN12" i="7"/>
  <c r="FN11" i="7"/>
  <c r="FK67" i="7"/>
  <c r="FJ64" i="7"/>
  <c r="FK63" i="7"/>
  <c r="FK64" i="7" s="1"/>
  <c r="FK62" i="7"/>
  <c r="FK61" i="7"/>
  <c r="FK59" i="7"/>
  <c r="FK57" i="7"/>
  <c r="FK56" i="7"/>
  <c r="FK55" i="7"/>
  <c r="FK54" i="7"/>
  <c r="FK53" i="7"/>
  <c r="FK52" i="7"/>
  <c r="FJ51" i="7"/>
  <c r="FJ58" i="7" s="1"/>
  <c r="FJ60" i="7" s="1"/>
  <c r="FK50" i="7"/>
  <c r="FK49" i="7"/>
  <c r="FK48" i="7"/>
  <c r="FK47" i="7"/>
  <c r="FK46" i="7"/>
  <c r="FK45" i="7"/>
  <c r="FK44" i="7"/>
  <c r="FJ41" i="7"/>
  <c r="FK40" i="7"/>
  <c r="FK39" i="7"/>
  <c r="FK37" i="7"/>
  <c r="FK36" i="7"/>
  <c r="FK35" i="7"/>
  <c r="FJ34" i="7"/>
  <c r="FK33" i="7"/>
  <c r="FK32" i="7"/>
  <c r="FK31" i="7"/>
  <c r="FK30" i="7"/>
  <c r="FK29" i="7"/>
  <c r="FK28" i="7"/>
  <c r="FK27" i="7"/>
  <c r="FK25" i="7"/>
  <c r="FJ24" i="7"/>
  <c r="FK23" i="7"/>
  <c r="FK22" i="7"/>
  <c r="FK21" i="7"/>
  <c r="FJ20" i="7"/>
  <c r="FJ26" i="7" s="1"/>
  <c r="FK19" i="7"/>
  <c r="FK18" i="7"/>
  <c r="FK16" i="7"/>
  <c r="FJ15" i="7"/>
  <c r="FJ17" i="7" s="1"/>
  <c r="FK14" i="7"/>
  <c r="FK13" i="7"/>
  <c r="FK12" i="7"/>
  <c r="FK11" i="7"/>
  <c r="FH67" i="7"/>
  <c r="FG64" i="7"/>
  <c r="GB64" i="7" s="1"/>
  <c r="FH63" i="7"/>
  <c r="FH64" i="7" s="1"/>
  <c r="FH62" i="7"/>
  <c r="FH61" i="7"/>
  <c r="FH59" i="7"/>
  <c r="FH57" i="7"/>
  <c r="FH56" i="7"/>
  <c r="FH55" i="7"/>
  <c r="FH54" i="7"/>
  <c r="FH53" i="7"/>
  <c r="FH52" i="7"/>
  <c r="FG51" i="7"/>
  <c r="FH50" i="7"/>
  <c r="FH49" i="7"/>
  <c r="FH48" i="7"/>
  <c r="FH47" i="7"/>
  <c r="FH46" i="7"/>
  <c r="FH45" i="7"/>
  <c r="FH44" i="7"/>
  <c r="FG41" i="7"/>
  <c r="GB41" i="7" s="1"/>
  <c r="FH40" i="7"/>
  <c r="FH39" i="7"/>
  <c r="FH37" i="7"/>
  <c r="FH36" i="7"/>
  <c r="FH35" i="7"/>
  <c r="FG34" i="7"/>
  <c r="GB34" i="7" s="1"/>
  <c r="FH33" i="7"/>
  <c r="FH32" i="7"/>
  <c r="FH31" i="7"/>
  <c r="FH30" i="7"/>
  <c r="FH29" i="7"/>
  <c r="FH28" i="7"/>
  <c r="FH27" i="7"/>
  <c r="FH25" i="7"/>
  <c r="FG24" i="7"/>
  <c r="GB24" i="7" s="1"/>
  <c r="FH23" i="7"/>
  <c r="FH22" i="7"/>
  <c r="FH21" i="7"/>
  <c r="FG20" i="7"/>
  <c r="FH19" i="7"/>
  <c r="FH18" i="7"/>
  <c r="FH16" i="7"/>
  <c r="FG15" i="7"/>
  <c r="FH14" i="7"/>
  <c r="FH13" i="7"/>
  <c r="FH12" i="7"/>
  <c r="FH11" i="7"/>
  <c r="FE67" i="7"/>
  <c r="FE63" i="7"/>
  <c r="FE64" i="7" s="1"/>
  <c r="FE62" i="7"/>
  <c r="FE61" i="7"/>
  <c r="FE59" i="7"/>
  <c r="FE57" i="7"/>
  <c r="FE56" i="7"/>
  <c r="FE55" i="7"/>
  <c r="FE54" i="7"/>
  <c r="FE53" i="7"/>
  <c r="FE52" i="7"/>
  <c r="FE50" i="7"/>
  <c r="FE49" i="7"/>
  <c r="FE48" i="7"/>
  <c r="FE47" i="7"/>
  <c r="FE46" i="7"/>
  <c r="FE45" i="7"/>
  <c r="FE44" i="7"/>
  <c r="FE40" i="7"/>
  <c r="FE39" i="7"/>
  <c r="FE41" i="7" s="1"/>
  <c r="FE37" i="7"/>
  <c r="FE36" i="7"/>
  <c r="FE35" i="7"/>
  <c r="FE33" i="7"/>
  <c r="FE32" i="7"/>
  <c r="FE31" i="7"/>
  <c r="FE30" i="7"/>
  <c r="FE29" i="7"/>
  <c r="FE28" i="7"/>
  <c r="FE27" i="7"/>
  <c r="FE25" i="7"/>
  <c r="FE23" i="7"/>
  <c r="FE22" i="7"/>
  <c r="FE21" i="7"/>
  <c r="FE24" i="7" s="1"/>
  <c r="FE19" i="7"/>
  <c r="FE18" i="7"/>
  <c r="FE16" i="7"/>
  <c r="FE14" i="7"/>
  <c r="FE12" i="7"/>
  <c r="FE11" i="7"/>
  <c r="FB67" i="7"/>
  <c r="FA64" i="7"/>
  <c r="FB63" i="7"/>
  <c r="FB64" i="7" s="1"/>
  <c r="FB62" i="7"/>
  <c r="FB61" i="7"/>
  <c r="FB59" i="7"/>
  <c r="FB57" i="7"/>
  <c r="FB56" i="7"/>
  <c r="FB55" i="7"/>
  <c r="FB54" i="7"/>
  <c r="FB53" i="7"/>
  <c r="FB52" i="7"/>
  <c r="FA51" i="7"/>
  <c r="FA58" i="7" s="1"/>
  <c r="FA60" i="7" s="1"/>
  <c r="FB50" i="7"/>
  <c r="FB49" i="7"/>
  <c r="FB48" i="7"/>
  <c r="FB47" i="7"/>
  <c r="FB46" i="7"/>
  <c r="FB45" i="7"/>
  <c r="FB44" i="7"/>
  <c r="FA41" i="7"/>
  <c r="FB40" i="7"/>
  <c r="FB39" i="7"/>
  <c r="FB37" i="7"/>
  <c r="FB36" i="7"/>
  <c r="FB35" i="7"/>
  <c r="FA34" i="7"/>
  <c r="FB33" i="7"/>
  <c r="FB32" i="7"/>
  <c r="FB31" i="7"/>
  <c r="FB30" i="7"/>
  <c r="FB29" i="7"/>
  <c r="FB28" i="7"/>
  <c r="FB27" i="7"/>
  <c r="FB25" i="7"/>
  <c r="FA24" i="7"/>
  <c r="FB23" i="7"/>
  <c r="FB22" i="7"/>
  <c r="FB21" i="7"/>
  <c r="FA20" i="7"/>
  <c r="FA26" i="7" s="1"/>
  <c r="FB19" i="7"/>
  <c r="FB18" i="7"/>
  <c r="FB16" i="7"/>
  <c r="FA15" i="7"/>
  <c r="FA17" i="7" s="1"/>
  <c r="FB14" i="7"/>
  <c r="FB13" i="7"/>
  <c r="FB12" i="7"/>
  <c r="FB11" i="7"/>
  <c r="EY67" i="7"/>
  <c r="EX64" i="7"/>
  <c r="EY63" i="7"/>
  <c r="EY64" i="7" s="1"/>
  <c r="EY62" i="7"/>
  <c r="EY61" i="7"/>
  <c r="EY59" i="7"/>
  <c r="EY57" i="7"/>
  <c r="EY56" i="7"/>
  <c r="EY55" i="7"/>
  <c r="EY54" i="7"/>
  <c r="EY53" i="7"/>
  <c r="EY52" i="7"/>
  <c r="EX51" i="7"/>
  <c r="EX58" i="7" s="1"/>
  <c r="EX60" i="7" s="1"/>
  <c r="EY50" i="7"/>
  <c r="EY49" i="7"/>
  <c r="EY48" i="7"/>
  <c r="EY47" i="7"/>
  <c r="EY46" i="7"/>
  <c r="EY45" i="7"/>
  <c r="EY44" i="7"/>
  <c r="EX41" i="7"/>
  <c r="EY40" i="7"/>
  <c r="EY39" i="7"/>
  <c r="EY37" i="7"/>
  <c r="EY36" i="7"/>
  <c r="EY35" i="7"/>
  <c r="EX34" i="7"/>
  <c r="EY33" i="7"/>
  <c r="EY32" i="7"/>
  <c r="EY31" i="7"/>
  <c r="EY30" i="7"/>
  <c r="EY29" i="7"/>
  <c r="EY28" i="7"/>
  <c r="EY27" i="7"/>
  <c r="EY25" i="7"/>
  <c r="EX24" i="7"/>
  <c r="EY23" i="7"/>
  <c r="EY22" i="7"/>
  <c r="EY21" i="7"/>
  <c r="EX20" i="7"/>
  <c r="EX26" i="7" s="1"/>
  <c r="EY19" i="7"/>
  <c r="EY18" i="7"/>
  <c r="EY16" i="7"/>
  <c r="EX15" i="7"/>
  <c r="EX17" i="7" s="1"/>
  <c r="EY14" i="7"/>
  <c r="EY13" i="7"/>
  <c r="EY12" i="7"/>
  <c r="EY11" i="7"/>
  <c r="EV67" i="7"/>
  <c r="EU64" i="7"/>
  <c r="EV63" i="7"/>
  <c r="EV64" i="7" s="1"/>
  <c r="EV62" i="7"/>
  <c r="EV61" i="7"/>
  <c r="EV59" i="7"/>
  <c r="EV57" i="7"/>
  <c r="EV56" i="7"/>
  <c r="EV55" i="7"/>
  <c r="EV54" i="7"/>
  <c r="EV53" i="7"/>
  <c r="EV52" i="7"/>
  <c r="EU51" i="7"/>
  <c r="EU58" i="7" s="1"/>
  <c r="EU60" i="7" s="1"/>
  <c r="EV50" i="7"/>
  <c r="EV49" i="7"/>
  <c r="EV48" i="7"/>
  <c r="EV47" i="7"/>
  <c r="EV46" i="7"/>
  <c r="EV45" i="7"/>
  <c r="EV44" i="7"/>
  <c r="EU41" i="7"/>
  <c r="EV40" i="7"/>
  <c r="EV39" i="7"/>
  <c r="EV37" i="7"/>
  <c r="EV36" i="7"/>
  <c r="EV35" i="7"/>
  <c r="EU34" i="7"/>
  <c r="EV33" i="7"/>
  <c r="EV32" i="7"/>
  <c r="EV31" i="7"/>
  <c r="EV30" i="7"/>
  <c r="EV29" i="7"/>
  <c r="EV28" i="7"/>
  <c r="EV27" i="7"/>
  <c r="EV25" i="7"/>
  <c r="EU24" i="7"/>
  <c r="EV23" i="7"/>
  <c r="EV22" i="7"/>
  <c r="EV21" i="7"/>
  <c r="EU20" i="7"/>
  <c r="EU26" i="7" s="1"/>
  <c r="EV19" i="7"/>
  <c r="EV18" i="7"/>
  <c r="EV16" i="7"/>
  <c r="EU15" i="7"/>
  <c r="EU17" i="7" s="1"/>
  <c r="EV14" i="7"/>
  <c r="EV13" i="7"/>
  <c r="EV12" i="7"/>
  <c r="EV11" i="7"/>
  <c r="ES67" i="7"/>
  <c r="ER64" i="7"/>
  <c r="FD64" i="7" s="1"/>
  <c r="ES63" i="7"/>
  <c r="ES64" i="7" s="1"/>
  <c r="ES62" i="7"/>
  <c r="ES61" i="7"/>
  <c r="ES59" i="7"/>
  <c r="ES57" i="7"/>
  <c r="ES56" i="7"/>
  <c r="ES55" i="7"/>
  <c r="ES54" i="7"/>
  <c r="ES53" i="7"/>
  <c r="ES52" i="7"/>
  <c r="ER51" i="7"/>
  <c r="ES50" i="7"/>
  <c r="ES49" i="7"/>
  <c r="ES48" i="7"/>
  <c r="ES47" i="7"/>
  <c r="ES46" i="7"/>
  <c r="ES45" i="7"/>
  <c r="ES44" i="7"/>
  <c r="ER41" i="7"/>
  <c r="FD41" i="7" s="1"/>
  <c r="ES40" i="7"/>
  <c r="ES39" i="7"/>
  <c r="ES37" i="7"/>
  <c r="ES36" i="7"/>
  <c r="ES35" i="7"/>
  <c r="ER34" i="7"/>
  <c r="FD34" i="7" s="1"/>
  <c r="ES33" i="7"/>
  <c r="ES32" i="7"/>
  <c r="ES31" i="7"/>
  <c r="ES30" i="7"/>
  <c r="ES29" i="7"/>
  <c r="ES28" i="7"/>
  <c r="ES27" i="7"/>
  <c r="ES25" i="7"/>
  <c r="ER24" i="7"/>
  <c r="FD24" i="7" s="1"/>
  <c r="ES23" i="7"/>
  <c r="ES22" i="7"/>
  <c r="ES21" i="7"/>
  <c r="ER20" i="7"/>
  <c r="ES19" i="7"/>
  <c r="ES18" i="7"/>
  <c r="ES16" i="7"/>
  <c r="ER15" i="7"/>
  <c r="ES14" i="7"/>
  <c r="ES13" i="7"/>
  <c r="ES12" i="7"/>
  <c r="ES11" i="7"/>
  <c r="EP67" i="7"/>
  <c r="EP63" i="7"/>
  <c r="EP64" i="7" s="1"/>
  <c r="EP62" i="7"/>
  <c r="EP61" i="7"/>
  <c r="EP59" i="7"/>
  <c r="EP57" i="7"/>
  <c r="EP56" i="7"/>
  <c r="EP55" i="7"/>
  <c r="EP54" i="7"/>
  <c r="EP53" i="7"/>
  <c r="EP52" i="7"/>
  <c r="EP50" i="7"/>
  <c r="EP49" i="7"/>
  <c r="EP48" i="7"/>
  <c r="EP47" i="7"/>
  <c r="EP46" i="7"/>
  <c r="EP45" i="7"/>
  <c r="EP44" i="7"/>
  <c r="EP40" i="7"/>
  <c r="EP39" i="7"/>
  <c r="EP41" i="7" s="1"/>
  <c r="EP37" i="7"/>
  <c r="EP36" i="7"/>
  <c r="EP35" i="7"/>
  <c r="EP33" i="7"/>
  <c r="EP32" i="7"/>
  <c r="EP31" i="7"/>
  <c r="EP30" i="7"/>
  <c r="EP29" i="7"/>
  <c r="EP28" i="7"/>
  <c r="EP27" i="7"/>
  <c r="EP25" i="7"/>
  <c r="EP23" i="7"/>
  <c r="EP22" i="7"/>
  <c r="EP21" i="7"/>
  <c r="EP24" i="7" s="1"/>
  <c r="EP19" i="7"/>
  <c r="EP18" i="7"/>
  <c r="EP16" i="7"/>
  <c r="EP14" i="7"/>
  <c r="EP12" i="7"/>
  <c r="EP11" i="7"/>
  <c r="EM67" i="7"/>
  <c r="EL64" i="7"/>
  <c r="EM63" i="7"/>
  <c r="EM64" i="7" s="1"/>
  <c r="EM62" i="7"/>
  <c r="EM61" i="7"/>
  <c r="EM59" i="7"/>
  <c r="EM57" i="7"/>
  <c r="EM56" i="7"/>
  <c r="EM55" i="7"/>
  <c r="EM54" i="7"/>
  <c r="EM53" i="7"/>
  <c r="EM52" i="7"/>
  <c r="EL51" i="7"/>
  <c r="EL58" i="7" s="1"/>
  <c r="EL60" i="7" s="1"/>
  <c r="EM50" i="7"/>
  <c r="EM49" i="7"/>
  <c r="EM48" i="7"/>
  <c r="EM47" i="7"/>
  <c r="EM46" i="7"/>
  <c r="EM45" i="7"/>
  <c r="EM44" i="7"/>
  <c r="EL41" i="7"/>
  <c r="EM40" i="7"/>
  <c r="EM39" i="7"/>
  <c r="EM37" i="7"/>
  <c r="EM36" i="7"/>
  <c r="EM35" i="7"/>
  <c r="EL34" i="7"/>
  <c r="EM33" i="7"/>
  <c r="EM32" i="7"/>
  <c r="EM31" i="7"/>
  <c r="EM30" i="7"/>
  <c r="EM29" i="7"/>
  <c r="EM28" i="7"/>
  <c r="EM27" i="7"/>
  <c r="EM25" i="7"/>
  <c r="EL24" i="7"/>
  <c r="EM23" i="7"/>
  <c r="EM22" i="7"/>
  <c r="EM21" i="7"/>
  <c r="EL20" i="7"/>
  <c r="EL26" i="7" s="1"/>
  <c r="EM19" i="7"/>
  <c r="EM18" i="7"/>
  <c r="EM16" i="7"/>
  <c r="EL15" i="7"/>
  <c r="EL17" i="7" s="1"/>
  <c r="EM14" i="7"/>
  <c r="EM13" i="7"/>
  <c r="EM12" i="7"/>
  <c r="EM11" i="7"/>
  <c r="EJ67" i="7"/>
  <c r="EI64" i="7"/>
  <c r="EJ63" i="7"/>
  <c r="EJ64" i="7" s="1"/>
  <c r="EJ62" i="7"/>
  <c r="EJ61" i="7"/>
  <c r="EJ59" i="7"/>
  <c r="EJ57" i="7"/>
  <c r="EJ56" i="7"/>
  <c r="EJ55" i="7"/>
  <c r="EJ54" i="7"/>
  <c r="EJ53" i="7"/>
  <c r="EJ52" i="7"/>
  <c r="EI51" i="7"/>
  <c r="EI58" i="7" s="1"/>
  <c r="EI60" i="7" s="1"/>
  <c r="EJ50" i="7"/>
  <c r="EJ49" i="7"/>
  <c r="EJ48" i="7"/>
  <c r="EJ47" i="7"/>
  <c r="EJ46" i="7"/>
  <c r="EJ45" i="7"/>
  <c r="EJ44" i="7"/>
  <c r="EI41" i="7"/>
  <c r="EJ40" i="7"/>
  <c r="EJ39" i="7"/>
  <c r="EJ37" i="7"/>
  <c r="EJ36" i="7"/>
  <c r="EJ35" i="7"/>
  <c r="EI34" i="7"/>
  <c r="EJ33" i="7"/>
  <c r="EJ32" i="7"/>
  <c r="EJ31" i="7"/>
  <c r="EJ30" i="7"/>
  <c r="EJ29" i="7"/>
  <c r="EJ28" i="7"/>
  <c r="EJ27" i="7"/>
  <c r="EJ25" i="7"/>
  <c r="EI24" i="7"/>
  <c r="EJ23" i="7"/>
  <c r="EJ22" i="7"/>
  <c r="EJ21" i="7"/>
  <c r="EI20" i="7"/>
  <c r="EI26" i="7" s="1"/>
  <c r="EJ19" i="7"/>
  <c r="EJ18" i="7"/>
  <c r="EJ16" i="7"/>
  <c r="EI15" i="7"/>
  <c r="EI17" i="7" s="1"/>
  <c r="EJ14" i="7"/>
  <c r="EJ13" i="7"/>
  <c r="EJ12" i="7"/>
  <c r="EJ11" i="7"/>
  <c r="EG67" i="7"/>
  <c r="EF64" i="7"/>
  <c r="EO64" i="7" s="1"/>
  <c r="EG63" i="7"/>
  <c r="EG64" i="7" s="1"/>
  <c r="EG62" i="7"/>
  <c r="EG61" i="7"/>
  <c r="EG59" i="7"/>
  <c r="EG57" i="7"/>
  <c r="EG56" i="7"/>
  <c r="EG55" i="7"/>
  <c r="EG54" i="7"/>
  <c r="EG53" i="7"/>
  <c r="EG52" i="7"/>
  <c r="EF51" i="7"/>
  <c r="EG50" i="7"/>
  <c r="EG49" i="7"/>
  <c r="EG48" i="7"/>
  <c r="EG47" i="7"/>
  <c r="EG46" i="7"/>
  <c r="EG45" i="7"/>
  <c r="EG44" i="7"/>
  <c r="EF41" i="7"/>
  <c r="EO41" i="7" s="1"/>
  <c r="EG40" i="7"/>
  <c r="EG39" i="7"/>
  <c r="EG37" i="7"/>
  <c r="EG36" i="7"/>
  <c r="EG35" i="7"/>
  <c r="EF34" i="7"/>
  <c r="EO34" i="7" s="1"/>
  <c r="EG33" i="7"/>
  <c r="EG32" i="7"/>
  <c r="EG31" i="7"/>
  <c r="EG30" i="7"/>
  <c r="EG29" i="7"/>
  <c r="EG28" i="7"/>
  <c r="EG27" i="7"/>
  <c r="EG25" i="7"/>
  <c r="EF24" i="7"/>
  <c r="EO24" i="7" s="1"/>
  <c r="EG23" i="7"/>
  <c r="EG22" i="7"/>
  <c r="EG21" i="7"/>
  <c r="EF20" i="7"/>
  <c r="EG19" i="7"/>
  <c r="EG18" i="7"/>
  <c r="EG16" i="7"/>
  <c r="EF15" i="7"/>
  <c r="EG14" i="7"/>
  <c r="EG13" i="7"/>
  <c r="EG12" i="7"/>
  <c r="EG11" i="7"/>
  <c r="ED67" i="7"/>
  <c r="ED63" i="7"/>
  <c r="ED64" i="7" s="1"/>
  <c r="ED62" i="7"/>
  <c r="ED61" i="7"/>
  <c r="ED59" i="7"/>
  <c r="ED57" i="7"/>
  <c r="ED56" i="7"/>
  <c r="ED55" i="7"/>
  <c r="ED54" i="7"/>
  <c r="ED53" i="7"/>
  <c r="ED52" i="7"/>
  <c r="ED50" i="7"/>
  <c r="ED49" i="7"/>
  <c r="ED48" i="7"/>
  <c r="ED47" i="7"/>
  <c r="ED46" i="7"/>
  <c r="ED45" i="7"/>
  <c r="ED44" i="7"/>
  <c r="ED40" i="7"/>
  <c r="ED39" i="7"/>
  <c r="ED37" i="7"/>
  <c r="ED36" i="7"/>
  <c r="ED35" i="7"/>
  <c r="ED33" i="7"/>
  <c r="ED32" i="7"/>
  <c r="ED31" i="7"/>
  <c r="ED34" i="7" s="1"/>
  <c r="ED30" i="7"/>
  <c r="ED29" i="7"/>
  <c r="ED28" i="7"/>
  <c r="ED27" i="7"/>
  <c r="ED25" i="7"/>
  <c r="ED23" i="7"/>
  <c r="ED22" i="7"/>
  <c r="ED21" i="7"/>
  <c r="ED19" i="7"/>
  <c r="ED18" i="7"/>
  <c r="ED20" i="7" s="1"/>
  <c r="ED16" i="7"/>
  <c r="ED14" i="7"/>
  <c r="ED12" i="7"/>
  <c r="EA67" i="7"/>
  <c r="DZ64" i="7"/>
  <c r="EA63" i="7"/>
  <c r="EA64" i="7" s="1"/>
  <c r="EA62" i="7"/>
  <c r="EA61" i="7"/>
  <c r="EA59" i="7"/>
  <c r="EA57" i="7"/>
  <c r="EA56" i="7"/>
  <c r="EA55" i="7"/>
  <c r="EA54" i="7"/>
  <c r="EA53" i="7"/>
  <c r="EA52" i="7"/>
  <c r="DZ51" i="7"/>
  <c r="DZ58" i="7" s="1"/>
  <c r="DZ60" i="7" s="1"/>
  <c r="EA50" i="7"/>
  <c r="EA49" i="7"/>
  <c r="EA48" i="7"/>
  <c r="EA47" i="7"/>
  <c r="EA46" i="7"/>
  <c r="EA45" i="7"/>
  <c r="EA44" i="7"/>
  <c r="DZ41" i="7"/>
  <c r="EA40" i="7"/>
  <c r="EA39" i="7"/>
  <c r="EA37" i="7"/>
  <c r="EA36" i="7"/>
  <c r="EA35" i="7"/>
  <c r="DZ34" i="7"/>
  <c r="EA33" i="7"/>
  <c r="EA32" i="7"/>
  <c r="EA31" i="7"/>
  <c r="EA30" i="7"/>
  <c r="EA29" i="7"/>
  <c r="EA28" i="7"/>
  <c r="EA27" i="7"/>
  <c r="EA25" i="7"/>
  <c r="DZ24" i="7"/>
  <c r="EA23" i="7"/>
  <c r="EA22" i="7"/>
  <c r="EA21" i="7"/>
  <c r="DZ20" i="7"/>
  <c r="DZ26" i="7" s="1"/>
  <c r="EA19" i="7"/>
  <c r="EA18" i="7"/>
  <c r="EA16" i="7"/>
  <c r="DZ15" i="7"/>
  <c r="DZ17" i="7" s="1"/>
  <c r="EA14" i="7"/>
  <c r="EA12" i="7"/>
  <c r="EA11" i="7"/>
  <c r="DX67" i="7"/>
  <c r="DW64" i="7"/>
  <c r="DX63" i="7"/>
  <c r="DX64" i="7" s="1"/>
  <c r="DX62" i="7"/>
  <c r="DX61" i="7"/>
  <c r="DX59" i="7"/>
  <c r="DX57" i="7"/>
  <c r="DX56" i="7"/>
  <c r="DX55" i="7"/>
  <c r="DX54" i="7"/>
  <c r="DX53" i="7"/>
  <c r="DX52" i="7"/>
  <c r="DW51" i="7"/>
  <c r="DW58" i="7" s="1"/>
  <c r="DW60" i="7" s="1"/>
  <c r="DX50" i="7"/>
  <c r="DX49" i="7"/>
  <c r="DX48" i="7"/>
  <c r="DX47" i="7"/>
  <c r="DX46" i="7"/>
  <c r="DX45" i="7"/>
  <c r="DX44" i="7"/>
  <c r="DW41" i="7"/>
  <c r="DX40" i="7"/>
  <c r="DX39" i="7"/>
  <c r="DX37" i="7"/>
  <c r="DX36" i="7"/>
  <c r="DX35" i="7"/>
  <c r="DW34" i="7"/>
  <c r="DX33" i="7"/>
  <c r="DX32" i="7"/>
  <c r="DX31" i="7"/>
  <c r="DX30" i="7"/>
  <c r="DX29" i="7"/>
  <c r="DX28" i="7"/>
  <c r="DX27" i="7"/>
  <c r="DX25" i="7"/>
  <c r="DW24" i="7"/>
  <c r="DX23" i="7"/>
  <c r="DX22" i="7"/>
  <c r="DX21" i="7"/>
  <c r="DW20" i="7"/>
  <c r="DW26" i="7" s="1"/>
  <c r="DX19" i="7"/>
  <c r="DX18" i="7"/>
  <c r="DX20" i="7" s="1"/>
  <c r="DX16" i="7"/>
  <c r="DW15" i="7"/>
  <c r="DW17" i="7" s="1"/>
  <c r="DW38" i="7" s="1"/>
  <c r="DW42" i="7" s="1"/>
  <c r="DX14" i="7"/>
  <c r="DX13" i="7"/>
  <c r="DX15" i="7" s="1"/>
  <c r="DX12" i="7"/>
  <c r="DX11" i="7"/>
  <c r="DX17" i="7" s="1"/>
  <c r="DU67" i="7"/>
  <c r="DT64" i="7"/>
  <c r="DU63" i="7"/>
  <c r="DU64" i="7" s="1"/>
  <c r="DU62" i="7"/>
  <c r="DU61" i="7"/>
  <c r="DU59" i="7"/>
  <c r="DU57" i="7"/>
  <c r="DU56" i="7"/>
  <c r="DU55" i="7"/>
  <c r="DU54" i="7"/>
  <c r="DU53" i="7"/>
  <c r="DU52" i="7"/>
  <c r="DT51" i="7"/>
  <c r="DT58" i="7" s="1"/>
  <c r="DT60" i="7" s="1"/>
  <c r="DU50" i="7"/>
  <c r="DU49" i="7"/>
  <c r="DU48" i="7"/>
  <c r="DU47" i="7"/>
  <c r="DU46" i="7"/>
  <c r="DU45" i="7"/>
  <c r="DU44" i="7"/>
  <c r="DT41" i="7"/>
  <c r="DU40" i="7"/>
  <c r="DU39" i="7"/>
  <c r="DU37" i="7"/>
  <c r="DU36" i="7"/>
  <c r="DU35" i="7"/>
  <c r="DT34" i="7"/>
  <c r="DU33" i="7"/>
  <c r="DU32" i="7"/>
  <c r="DU31" i="7"/>
  <c r="DU34" i="7" s="1"/>
  <c r="DU30" i="7"/>
  <c r="DU29" i="7"/>
  <c r="DU28" i="7"/>
  <c r="DU27" i="7"/>
  <c r="DU25" i="7"/>
  <c r="DT24" i="7"/>
  <c r="DU23" i="7"/>
  <c r="DU22" i="7"/>
  <c r="DU21" i="7"/>
  <c r="DT20" i="7"/>
  <c r="DT26" i="7" s="1"/>
  <c r="DU19" i="7"/>
  <c r="DU18" i="7"/>
  <c r="DU20" i="7" s="1"/>
  <c r="DU16" i="7"/>
  <c r="DT15" i="7"/>
  <c r="DT17" i="7" s="1"/>
  <c r="DT38" i="7" s="1"/>
  <c r="DT42" i="7" s="1"/>
  <c r="DU14" i="7"/>
  <c r="DU13" i="7"/>
  <c r="DU15" i="7" s="1"/>
  <c r="DU12" i="7"/>
  <c r="DU11" i="7"/>
  <c r="DU17" i="7" s="1"/>
  <c r="DR67" i="7"/>
  <c r="DQ64" i="7"/>
  <c r="DR63" i="7"/>
  <c r="DR64" i="7" s="1"/>
  <c r="DR62" i="7"/>
  <c r="DR61" i="7"/>
  <c r="DR59" i="7"/>
  <c r="DR57" i="7"/>
  <c r="DR56" i="7"/>
  <c r="DR55" i="7"/>
  <c r="DR54" i="7"/>
  <c r="DR53" i="7"/>
  <c r="DR52" i="7"/>
  <c r="DQ51" i="7"/>
  <c r="DQ58" i="7" s="1"/>
  <c r="DQ60" i="7" s="1"/>
  <c r="DR50" i="7"/>
  <c r="DR49" i="7"/>
  <c r="DR48" i="7"/>
  <c r="DR47" i="7"/>
  <c r="DR46" i="7"/>
  <c r="DR45" i="7"/>
  <c r="DR44" i="7"/>
  <c r="DQ41" i="7"/>
  <c r="DR40" i="7"/>
  <c r="DR39" i="7"/>
  <c r="DR37" i="7"/>
  <c r="DR36" i="7"/>
  <c r="DR35" i="7"/>
  <c r="DQ34" i="7"/>
  <c r="DR33" i="7"/>
  <c r="DR32" i="7"/>
  <c r="DR31" i="7"/>
  <c r="DR30" i="7"/>
  <c r="DR29" i="7"/>
  <c r="DR28" i="7"/>
  <c r="DR27" i="7"/>
  <c r="DR25" i="7"/>
  <c r="DQ24" i="7"/>
  <c r="DR23" i="7"/>
  <c r="DR22" i="7"/>
  <c r="DR21" i="7"/>
  <c r="DQ20" i="7"/>
  <c r="DQ26" i="7" s="1"/>
  <c r="DR19" i="7"/>
  <c r="DR18" i="7"/>
  <c r="DR20" i="7" s="1"/>
  <c r="DR16" i="7"/>
  <c r="DQ15" i="7"/>
  <c r="DQ17" i="7" s="1"/>
  <c r="DQ38" i="7" s="1"/>
  <c r="DQ42" i="7" s="1"/>
  <c r="DR14" i="7"/>
  <c r="DR13" i="7"/>
  <c r="DR15" i="7" s="1"/>
  <c r="DR12" i="7"/>
  <c r="DR11" i="7"/>
  <c r="DR17" i="7" s="1"/>
  <c r="DO67" i="7"/>
  <c r="DN64" i="7"/>
  <c r="DO63" i="7"/>
  <c r="DO64" i="7" s="1"/>
  <c r="DO62" i="7"/>
  <c r="DO61" i="7"/>
  <c r="DO59" i="7"/>
  <c r="DO57" i="7"/>
  <c r="DO56" i="7"/>
  <c r="DO55" i="7"/>
  <c r="DO54" i="7"/>
  <c r="DO53" i="7"/>
  <c r="DO52" i="7"/>
  <c r="DN51" i="7"/>
  <c r="DN58" i="7" s="1"/>
  <c r="DN60" i="7" s="1"/>
  <c r="DO50" i="7"/>
  <c r="DO49" i="7"/>
  <c r="DO48" i="7"/>
  <c r="DO47" i="7"/>
  <c r="DO46" i="7"/>
  <c r="DO45" i="7"/>
  <c r="DO44" i="7"/>
  <c r="DN41" i="7"/>
  <c r="DO40" i="7"/>
  <c r="DO39" i="7"/>
  <c r="DO37" i="7"/>
  <c r="DO36" i="7"/>
  <c r="DO35" i="7"/>
  <c r="DN34" i="7"/>
  <c r="DO33" i="7"/>
  <c r="DO32" i="7"/>
  <c r="DO31" i="7"/>
  <c r="DO30" i="7"/>
  <c r="DO29" i="7"/>
  <c r="DO28" i="7"/>
  <c r="DO27" i="7"/>
  <c r="DO25" i="7"/>
  <c r="DN24" i="7"/>
  <c r="DO23" i="7"/>
  <c r="DO22" i="7"/>
  <c r="DO21" i="7"/>
  <c r="DN20" i="7"/>
  <c r="DN26" i="7" s="1"/>
  <c r="DO19" i="7"/>
  <c r="DO18" i="7"/>
  <c r="DO20" i="7" s="1"/>
  <c r="DO16" i="7"/>
  <c r="DN15" i="7"/>
  <c r="DN17" i="7" s="1"/>
  <c r="DN38" i="7" s="1"/>
  <c r="DN42" i="7" s="1"/>
  <c r="DO14" i="7"/>
  <c r="DO13" i="7"/>
  <c r="DO15" i="7" s="1"/>
  <c r="DO12" i="7"/>
  <c r="DO11" i="7"/>
  <c r="DO17" i="7" s="1"/>
  <c r="DL67" i="7"/>
  <c r="DK64" i="7"/>
  <c r="DL63" i="7"/>
  <c r="DL64" i="7" s="1"/>
  <c r="DL62" i="7"/>
  <c r="DL61" i="7"/>
  <c r="DL59" i="7"/>
  <c r="DL57" i="7"/>
  <c r="DL56" i="7"/>
  <c r="DL55" i="7"/>
  <c r="DL54" i="7"/>
  <c r="DL53" i="7"/>
  <c r="DL52" i="7"/>
  <c r="DK51" i="7"/>
  <c r="DK58" i="7" s="1"/>
  <c r="DK60" i="7" s="1"/>
  <c r="DL50" i="7"/>
  <c r="DL49" i="7"/>
  <c r="DL48" i="7"/>
  <c r="DL47" i="7"/>
  <c r="DL46" i="7"/>
  <c r="DL45" i="7"/>
  <c r="DL44" i="7"/>
  <c r="DK41" i="7"/>
  <c r="DL40" i="7"/>
  <c r="DL39" i="7"/>
  <c r="DL37" i="7"/>
  <c r="DL36" i="7"/>
  <c r="DL35" i="7"/>
  <c r="DK34" i="7"/>
  <c r="DL33" i="7"/>
  <c r="DL32" i="7"/>
  <c r="DL31" i="7"/>
  <c r="DL30" i="7"/>
  <c r="DL29" i="7"/>
  <c r="DL28" i="7"/>
  <c r="DL27" i="7"/>
  <c r="DL25" i="7"/>
  <c r="DK24" i="7"/>
  <c r="DL23" i="7"/>
  <c r="DL22" i="7"/>
  <c r="DL21" i="7"/>
  <c r="DK20" i="7"/>
  <c r="DK26" i="7" s="1"/>
  <c r="DL19" i="7"/>
  <c r="DL18" i="7"/>
  <c r="DL20" i="7" s="1"/>
  <c r="DL16" i="7"/>
  <c r="DK15" i="7"/>
  <c r="DK17" i="7" s="1"/>
  <c r="DK38" i="7" s="1"/>
  <c r="DK42" i="7" s="1"/>
  <c r="DL14" i="7"/>
  <c r="DL13" i="7"/>
  <c r="DL15" i="7" s="1"/>
  <c r="DL12" i="7"/>
  <c r="DL11" i="7"/>
  <c r="DL17" i="7" s="1"/>
  <c r="DI67" i="7"/>
  <c r="DH64" i="7"/>
  <c r="EC64" i="7" s="1"/>
  <c r="HX64" i="7" s="1"/>
  <c r="DI63" i="7"/>
  <c r="DI64" i="7" s="1"/>
  <c r="DI62" i="7"/>
  <c r="DI61" i="7"/>
  <c r="DI59" i="7"/>
  <c r="DI57" i="7"/>
  <c r="DI56" i="7"/>
  <c r="DI55" i="7"/>
  <c r="DI54" i="7"/>
  <c r="DI53" i="7"/>
  <c r="DI52" i="7"/>
  <c r="DH51" i="7"/>
  <c r="DI50" i="7"/>
  <c r="DI49" i="7"/>
  <c r="DI48" i="7"/>
  <c r="DI47" i="7"/>
  <c r="DI46" i="7"/>
  <c r="DI45" i="7"/>
  <c r="DI44" i="7"/>
  <c r="DH41" i="7"/>
  <c r="DI40" i="7"/>
  <c r="DI39" i="7"/>
  <c r="DI37" i="7"/>
  <c r="DI36" i="7"/>
  <c r="DI35" i="7"/>
  <c r="DH34" i="7"/>
  <c r="DI33" i="7"/>
  <c r="DI32" i="7"/>
  <c r="DI31" i="7"/>
  <c r="DI34" i="7" s="1"/>
  <c r="DI30" i="7"/>
  <c r="DI29" i="7"/>
  <c r="DI28" i="7"/>
  <c r="DI27" i="7"/>
  <c r="DI25" i="7"/>
  <c r="DH24" i="7"/>
  <c r="EC24" i="7" s="1"/>
  <c r="DI23" i="7"/>
  <c r="DI22" i="7"/>
  <c r="DI21" i="7"/>
  <c r="DH20" i="7"/>
  <c r="DI19" i="7"/>
  <c r="DI18" i="7"/>
  <c r="DI20" i="7" s="1"/>
  <c r="DI16" i="7"/>
  <c r="DH15" i="7"/>
  <c r="DI14" i="7"/>
  <c r="DI13" i="7"/>
  <c r="DI15" i="7" s="1"/>
  <c r="DI12" i="7"/>
  <c r="DI11" i="7"/>
  <c r="DI17" i="7" s="1"/>
  <c r="DC67" i="7"/>
  <c r="DB64" i="7"/>
  <c r="DC63" i="7"/>
  <c r="DC64" i="7" s="1"/>
  <c r="DC62" i="7"/>
  <c r="DC61" i="7"/>
  <c r="DC59" i="7"/>
  <c r="DC57" i="7"/>
  <c r="DC56" i="7"/>
  <c r="DC55" i="7"/>
  <c r="DC54" i="7"/>
  <c r="DC53" i="7"/>
  <c r="DC52" i="7"/>
  <c r="DB51" i="7"/>
  <c r="DB58" i="7" s="1"/>
  <c r="DB60" i="7" s="1"/>
  <c r="DC50" i="7"/>
  <c r="DC49" i="7"/>
  <c r="DC48" i="7"/>
  <c r="DC47" i="7"/>
  <c r="DC46" i="7"/>
  <c r="DC45" i="7"/>
  <c r="DC44" i="7"/>
  <c r="DB41" i="7"/>
  <c r="DC40" i="7"/>
  <c r="DC39" i="7"/>
  <c r="DC37" i="7"/>
  <c r="DC36" i="7"/>
  <c r="DC35" i="7"/>
  <c r="DB34" i="7"/>
  <c r="DC33" i="7"/>
  <c r="DC32" i="7"/>
  <c r="DC31" i="7"/>
  <c r="DC30" i="7"/>
  <c r="DC29" i="7"/>
  <c r="DC28" i="7"/>
  <c r="DC27" i="7"/>
  <c r="DC25" i="7"/>
  <c r="DB24" i="7"/>
  <c r="DC23" i="7"/>
  <c r="DC22" i="7"/>
  <c r="DC21" i="7"/>
  <c r="DB20" i="7"/>
  <c r="DB26" i="7" s="1"/>
  <c r="DC19" i="7"/>
  <c r="DC18" i="7"/>
  <c r="DC20" i="7" s="1"/>
  <c r="DC16" i="7"/>
  <c r="DB15" i="7"/>
  <c r="DB17" i="7" s="1"/>
  <c r="DB38" i="7" s="1"/>
  <c r="DB42" i="7" s="1"/>
  <c r="DC14" i="7"/>
  <c r="DC13" i="7"/>
  <c r="DC15" i="7" s="1"/>
  <c r="DC12" i="7"/>
  <c r="DC17" i="7"/>
  <c r="CH67" i="7"/>
  <c r="CG64" i="7"/>
  <c r="CH63" i="7"/>
  <c r="CH64" i="7" s="1"/>
  <c r="CH62" i="7"/>
  <c r="CH61" i="7"/>
  <c r="CH59" i="7"/>
  <c r="CH57" i="7"/>
  <c r="CH56" i="7"/>
  <c r="CH55" i="7"/>
  <c r="CH54" i="7"/>
  <c r="CH53" i="7"/>
  <c r="CH52" i="7"/>
  <c r="CG51" i="7"/>
  <c r="CG58" i="7" s="1"/>
  <c r="CG60" i="7" s="1"/>
  <c r="CH50" i="7"/>
  <c r="CH49" i="7"/>
  <c r="CH48" i="7"/>
  <c r="CH47" i="7"/>
  <c r="CH46" i="7"/>
  <c r="CH45" i="7"/>
  <c r="CH44" i="7"/>
  <c r="CG41" i="7"/>
  <c r="CH40" i="7"/>
  <c r="CH39" i="7"/>
  <c r="CH37" i="7"/>
  <c r="CH36" i="7"/>
  <c r="CH35" i="7"/>
  <c r="CG34" i="7"/>
  <c r="CH33" i="7"/>
  <c r="CH32" i="7"/>
  <c r="CH31" i="7"/>
  <c r="CH30" i="7"/>
  <c r="CH29" i="7"/>
  <c r="CH28" i="7"/>
  <c r="CH27" i="7"/>
  <c r="CH25" i="7"/>
  <c r="CG24" i="7"/>
  <c r="CH23" i="7"/>
  <c r="CH22" i="7"/>
  <c r="CH21" i="7"/>
  <c r="CG20" i="7"/>
  <c r="CG26" i="7" s="1"/>
  <c r="CH19" i="7"/>
  <c r="CH18" i="7"/>
  <c r="CH20" i="7" s="1"/>
  <c r="CH16" i="7"/>
  <c r="CG15" i="7"/>
  <c r="CG17" i="7" s="1"/>
  <c r="CG38" i="7" s="1"/>
  <c r="CG42" i="7" s="1"/>
  <c r="CH14" i="7"/>
  <c r="CH13" i="7"/>
  <c r="CH15" i="7" s="1"/>
  <c r="CH12" i="7"/>
  <c r="CH11" i="7"/>
  <c r="CH17" i="7" s="1"/>
  <c r="CE67" i="7"/>
  <c r="CD64" i="7"/>
  <c r="CE63" i="7"/>
  <c r="CE64" i="7" s="1"/>
  <c r="CE62" i="7"/>
  <c r="CE61" i="7"/>
  <c r="CE59" i="7"/>
  <c r="CE57" i="7"/>
  <c r="CE56" i="7"/>
  <c r="CE55" i="7"/>
  <c r="CE54" i="7"/>
  <c r="CE53" i="7"/>
  <c r="CE52" i="7"/>
  <c r="CD51" i="7"/>
  <c r="CD58" i="7" s="1"/>
  <c r="CD60" i="7" s="1"/>
  <c r="CE50" i="7"/>
  <c r="CE49" i="7"/>
  <c r="CE48" i="7"/>
  <c r="CE47" i="7"/>
  <c r="CE46" i="7"/>
  <c r="CE45" i="7"/>
  <c r="CE44" i="7"/>
  <c r="CD41" i="7"/>
  <c r="CE40" i="7"/>
  <c r="CE39" i="7"/>
  <c r="CE37" i="7"/>
  <c r="CE36" i="7"/>
  <c r="CE35" i="7"/>
  <c r="CD34" i="7"/>
  <c r="CE33" i="7"/>
  <c r="CE32" i="7"/>
  <c r="CE31" i="7"/>
  <c r="CE30" i="7"/>
  <c r="CE29" i="7"/>
  <c r="CE28" i="7"/>
  <c r="CE27" i="7"/>
  <c r="CE25" i="7"/>
  <c r="CD24" i="7"/>
  <c r="CE23" i="7"/>
  <c r="CE22" i="7"/>
  <c r="CE21" i="7"/>
  <c r="CD20" i="7"/>
  <c r="CD26" i="7" s="1"/>
  <c r="CE19" i="7"/>
  <c r="CE18" i="7"/>
  <c r="CE20" i="7" s="1"/>
  <c r="CE16" i="7"/>
  <c r="CD15" i="7"/>
  <c r="CD17" i="7" s="1"/>
  <c r="CD38" i="7" s="1"/>
  <c r="CD42" i="7" s="1"/>
  <c r="CE14" i="7"/>
  <c r="CE13" i="7"/>
  <c r="CE15" i="7" s="1"/>
  <c r="CE12" i="7"/>
  <c r="CE11" i="7"/>
  <c r="CE17" i="7" s="1"/>
  <c r="CB67" i="7"/>
  <c r="CA64" i="7"/>
  <c r="CB63" i="7"/>
  <c r="CB64" i="7" s="1"/>
  <c r="CB62" i="7"/>
  <c r="DF62" i="7" s="1"/>
  <c r="CB61" i="7"/>
  <c r="DF61" i="7" s="1"/>
  <c r="CB59" i="7"/>
  <c r="CB57" i="7"/>
  <c r="CB56" i="7"/>
  <c r="CB55" i="7"/>
  <c r="CB54" i="7"/>
  <c r="CB53" i="7"/>
  <c r="CB52" i="7"/>
  <c r="CA51" i="7"/>
  <c r="DE51" i="7" s="1"/>
  <c r="CB50" i="7"/>
  <c r="DF50" i="7" s="1"/>
  <c r="CB49" i="7"/>
  <c r="CB48" i="7"/>
  <c r="CB47" i="7"/>
  <c r="CB46" i="7"/>
  <c r="CA41" i="7"/>
  <c r="CB40" i="7"/>
  <c r="CB39" i="7"/>
  <c r="CB37" i="7"/>
  <c r="CB36" i="7"/>
  <c r="CB35" i="7"/>
  <c r="CA34" i="7"/>
  <c r="DE34" i="7" s="1"/>
  <c r="CB33" i="7"/>
  <c r="CB32" i="7"/>
  <c r="DF32" i="7" s="1"/>
  <c r="CB31" i="7"/>
  <c r="DF31" i="7" s="1"/>
  <c r="CB30" i="7"/>
  <c r="CB29" i="7"/>
  <c r="CB28" i="7"/>
  <c r="CB27" i="7"/>
  <c r="CB25" i="7"/>
  <c r="DF25" i="7" s="1"/>
  <c r="CA24" i="7"/>
  <c r="CB23" i="7"/>
  <c r="CB22" i="7"/>
  <c r="CB21" i="7"/>
  <c r="CA20" i="7"/>
  <c r="CB19" i="7"/>
  <c r="CB18" i="7"/>
  <c r="CB20" i="7" s="1"/>
  <c r="CB16" i="7"/>
  <c r="CA15" i="7"/>
  <c r="DE15" i="7" s="1"/>
  <c r="CB14" i="7"/>
  <c r="CB13" i="7"/>
  <c r="DF13" i="7" s="1"/>
  <c r="CB12" i="7"/>
  <c r="CB11" i="7"/>
  <c r="BV67" i="7"/>
  <c r="BU64" i="7"/>
  <c r="BV63" i="7"/>
  <c r="BV64" i="7" s="1"/>
  <c r="BV62" i="7"/>
  <c r="BV61" i="7"/>
  <c r="BV59" i="7"/>
  <c r="BV57" i="7"/>
  <c r="BV56" i="7"/>
  <c r="BV55" i="7"/>
  <c r="BV54" i="7"/>
  <c r="BV53" i="7"/>
  <c r="BV52" i="7"/>
  <c r="BU51" i="7"/>
  <c r="BU58" i="7" s="1"/>
  <c r="BU60" i="7" s="1"/>
  <c r="BV50" i="7"/>
  <c r="BV49" i="7"/>
  <c r="BV48" i="7"/>
  <c r="BV47" i="7"/>
  <c r="BV46" i="7"/>
  <c r="BV45" i="7"/>
  <c r="BV44" i="7"/>
  <c r="BU41" i="7"/>
  <c r="BV40" i="7"/>
  <c r="BV39" i="7"/>
  <c r="BV37" i="7"/>
  <c r="BV36" i="7"/>
  <c r="BV35" i="7"/>
  <c r="BU34" i="7"/>
  <c r="BV33" i="7"/>
  <c r="BV32" i="7"/>
  <c r="BV31" i="7"/>
  <c r="BV30" i="7"/>
  <c r="BV29" i="7"/>
  <c r="BV28" i="7"/>
  <c r="BV27" i="7"/>
  <c r="BV25" i="7"/>
  <c r="BU24" i="7"/>
  <c r="BV23" i="7"/>
  <c r="BV22" i="7"/>
  <c r="BV21" i="7"/>
  <c r="BU20" i="7"/>
  <c r="BU26" i="7" s="1"/>
  <c r="BV19" i="7"/>
  <c r="BV18" i="7"/>
  <c r="BV16" i="7"/>
  <c r="BU15" i="7"/>
  <c r="BU17" i="7" s="1"/>
  <c r="BV14" i="7"/>
  <c r="BV13" i="7"/>
  <c r="BV12" i="7"/>
  <c r="BV11" i="7"/>
  <c r="BS62" i="7"/>
  <c r="BS59" i="7"/>
  <c r="BS56" i="7"/>
  <c r="BS54" i="7"/>
  <c r="BS52" i="7"/>
  <c r="BS47" i="7"/>
  <c r="BS40" i="7"/>
  <c r="BS37" i="7"/>
  <c r="BS35" i="7"/>
  <c r="BS28" i="7"/>
  <c r="BP67" i="7"/>
  <c r="BP63" i="7"/>
  <c r="BP64" i="7" s="1"/>
  <c r="BP62" i="7"/>
  <c r="BP61" i="7"/>
  <c r="BP59" i="7"/>
  <c r="BP57" i="7"/>
  <c r="BP56" i="7"/>
  <c r="BP55" i="7"/>
  <c r="BP54" i="7"/>
  <c r="BP53" i="7"/>
  <c r="BP52" i="7"/>
  <c r="BP50" i="7"/>
  <c r="BP49" i="7"/>
  <c r="BP51" i="7" s="1"/>
  <c r="BP58" i="7" s="1"/>
  <c r="BP48" i="7"/>
  <c r="BP47" i="7"/>
  <c r="BP46" i="7"/>
  <c r="BP45" i="7"/>
  <c r="BP44" i="7"/>
  <c r="BP40" i="7"/>
  <c r="BP39" i="7"/>
  <c r="BP37" i="7"/>
  <c r="BP36" i="7"/>
  <c r="BP35" i="7"/>
  <c r="BP33" i="7"/>
  <c r="BP32" i="7"/>
  <c r="BP31" i="7"/>
  <c r="BP30" i="7"/>
  <c r="BP29" i="7"/>
  <c r="BP28" i="7"/>
  <c r="BP27" i="7"/>
  <c r="BP25" i="7"/>
  <c r="BP23" i="7"/>
  <c r="BP22" i="7"/>
  <c r="BP21" i="7"/>
  <c r="BP19" i="7"/>
  <c r="BP18" i="7"/>
  <c r="BP16" i="7"/>
  <c r="BP14" i="7"/>
  <c r="BP13" i="7"/>
  <c r="BP12" i="7"/>
  <c r="BM67" i="7"/>
  <c r="BL64" i="7"/>
  <c r="BM63" i="7"/>
  <c r="BM64" i="7" s="1"/>
  <c r="BM62" i="7"/>
  <c r="BM61" i="7"/>
  <c r="BM59" i="7"/>
  <c r="BM57" i="7"/>
  <c r="BM56" i="7"/>
  <c r="BM55" i="7"/>
  <c r="BM54" i="7"/>
  <c r="BM53" i="7"/>
  <c r="BM52" i="7"/>
  <c r="BL51" i="7"/>
  <c r="BL58" i="7" s="1"/>
  <c r="BL60" i="7" s="1"/>
  <c r="BL65" i="7" s="1"/>
  <c r="BM50" i="7"/>
  <c r="BM49" i="7"/>
  <c r="BM51" i="7" s="1"/>
  <c r="BM58" i="7" s="1"/>
  <c r="BM48" i="7"/>
  <c r="BM47" i="7"/>
  <c r="BM46" i="7"/>
  <c r="BM45" i="7"/>
  <c r="BM44" i="7"/>
  <c r="BL41" i="7"/>
  <c r="BM40" i="7"/>
  <c r="BM39" i="7"/>
  <c r="BM41" i="7" s="1"/>
  <c r="BM37" i="7"/>
  <c r="BM36" i="7"/>
  <c r="BM35" i="7"/>
  <c r="BL34" i="7"/>
  <c r="BM33" i="7"/>
  <c r="BM32" i="7"/>
  <c r="BM31" i="7"/>
  <c r="BM30" i="7"/>
  <c r="BM29" i="7"/>
  <c r="BM28" i="7"/>
  <c r="BM27" i="7"/>
  <c r="BM25" i="7"/>
  <c r="BL24" i="7"/>
  <c r="BM23" i="7"/>
  <c r="BM22" i="7"/>
  <c r="BM21" i="7"/>
  <c r="BL20" i="7"/>
  <c r="BL26" i="7" s="1"/>
  <c r="BM19" i="7"/>
  <c r="BM18" i="7"/>
  <c r="BM16" i="7"/>
  <c r="BL15" i="7"/>
  <c r="BL17" i="7" s="1"/>
  <c r="BM14" i="7"/>
  <c r="BM13" i="7"/>
  <c r="BM12" i="7"/>
  <c r="BM11" i="7"/>
  <c r="BJ67" i="7"/>
  <c r="BI64" i="7"/>
  <c r="BO64" i="7" s="1"/>
  <c r="BJ63" i="7"/>
  <c r="BJ64" i="7" s="1"/>
  <c r="BJ62" i="7"/>
  <c r="BJ61" i="7"/>
  <c r="BJ59" i="7"/>
  <c r="BJ57" i="7"/>
  <c r="BJ56" i="7"/>
  <c r="BJ55" i="7"/>
  <c r="BJ54" i="7"/>
  <c r="BJ53" i="7"/>
  <c r="BJ52" i="7"/>
  <c r="BI51" i="7"/>
  <c r="BJ50" i="7"/>
  <c r="BJ49" i="7"/>
  <c r="BJ51" i="7" s="1"/>
  <c r="BJ58" i="7" s="1"/>
  <c r="BJ48" i="7"/>
  <c r="BJ47" i="7"/>
  <c r="BJ46" i="7"/>
  <c r="BJ45" i="7"/>
  <c r="BJ44" i="7"/>
  <c r="BI41" i="7"/>
  <c r="BO41" i="7" s="1"/>
  <c r="BJ40" i="7"/>
  <c r="BJ39" i="7"/>
  <c r="BJ41" i="7" s="1"/>
  <c r="BJ37" i="7"/>
  <c r="BJ36" i="7"/>
  <c r="BJ35" i="7"/>
  <c r="BI34" i="7"/>
  <c r="BO34" i="7" s="1"/>
  <c r="BJ33" i="7"/>
  <c r="BJ32" i="7"/>
  <c r="BJ31" i="7"/>
  <c r="BJ30" i="7"/>
  <c r="BJ29" i="7"/>
  <c r="BJ28" i="7"/>
  <c r="BJ27" i="7"/>
  <c r="BJ25" i="7"/>
  <c r="BI24" i="7"/>
  <c r="BO24" i="7" s="1"/>
  <c r="BJ23" i="7"/>
  <c r="BJ22" i="7"/>
  <c r="BJ21" i="7"/>
  <c r="BI20" i="7"/>
  <c r="BJ19" i="7"/>
  <c r="BJ18" i="7"/>
  <c r="BJ16" i="7"/>
  <c r="BI15" i="7"/>
  <c r="BJ14" i="7"/>
  <c r="BJ13" i="7"/>
  <c r="BJ12" i="7"/>
  <c r="BJ11" i="7"/>
  <c r="BG62" i="7"/>
  <c r="BG59" i="7"/>
  <c r="BG56" i="7"/>
  <c r="BG54" i="7"/>
  <c r="BG52" i="7"/>
  <c r="BG47" i="7"/>
  <c r="BG40" i="7"/>
  <c r="BG37" i="7"/>
  <c r="BG35" i="7"/>
  <c r="BG32" i="7"/>
  <c r="BG28" i="7"/>
  <c r="BG22" i="7"/>
  <c r="BD67" i="7"/>
  <c r="BC64" i="7"/>
  <c r="BD63" i="7"/>
  <c r="BD64" i="7" s="1"/>
  <c r="BD62" i="7"/>
  <c r="BD61" i="7"/>
  <c r="BD59" i="7"/>
  <c r="BD57" i="7"/>
  <c r="BD56" i="7"/>
  <c r="BD55" i="7"/>
  <c r="BD54" i="7"/>
  <c r="BD53" i="7"/>
  <c r="BD52" i="7"/>
  <c r="BC51" i="7"/>
  <c r="BC58" i="7" s="1"/>
  <c r="BC60" i="7" s="1"/>
  <c r="BD50" i="7"/>
  <c r="BD49" i="7"/>
  <c r="BD48" i="7"/>
  <c r="BD47" i="7"/>
  <c r="BD46" i="7"/>
  <c r="BD45" i="7"/>
  <c r="BD44" i="7"/>
  <c r="BC41" i="7"/>
  <c r="BD40" i="7"/>
  <c r="BD39" i="7"/>
  <c r="BD37" i="7"/>
  <c r="BD36" i="7"/>
  <c r="BD35" i="7"/>
  <c r="BC34" i="7"/>
  <c r="BD33" i="7"/>
  <c r="BD32" i="7"/>
  <c r="BD31" i="7"/>
  <c r="BD30" i="7"/>
  <c r="BD29" i="7"/>
  <c r="BD28" i="7"/>
  <c r="BD27" i="7"/>
  <c r="BD25" i="7"/>
  <c r="BC24" i="7"/>
  <c r="BD23" i="7"/>
  <c r="BD22" i="7"/>
  <c r="BD21" i="7"/>
  <c r="BC20" i="7"/>
  <c r="BC26" i="7" s="1"/>
  <c r="BD19" i="7"/>
  <c r="BD18" i="7"/>
  <c r="BD16" i="7"/>
  <c r="BC15" i="7"/>
  <c r="BC17" i="7" s="1"/>
  <c r="BD14" i="7"/>
  <c r="BD13" i="7"/>
  <c r="BD12" i="7"/>
  <c r="BD11" i="7"/>
  <c r="BA67" i="7"/>
  <c r="AZ64" i="7"/>
  <c r="BA63" i="7"/>
  <c r="BA64" i="7" s="1"/>
  <c r="BA62" i="7"/>
  <c r="BA61" i="7"/>
  <c r="BA59" i="7"/>
  <c r="BA57" i="7"/>
  <c r="BA56" i="7"/>
  <c r="BA55" i="7"/>
  <c r="BA54" i="7"/>
  <c r="BA53" i="7"/>
  <c r="BA52" i="7"/>
  <c r="AZ51" i="7"/>
  <c r="AZ58" i="7" s="1"/>
  <c r="AZ60" i="7" s="1"/>
  <c r="BA50" i="7"/>
  <c r="BA49" i="7"/>
  <c r="BA48" i="7"/>
  <c r="BA47" i="7"/>
  <c r="BA46" i="7"/>
  <c r="BA45" i="7"/>
  <c r="BA44" i="7"/>
  <c r="AZ41" i="7"/>
  <c r="BA40" i="7"/>
  <c r="BA39" i="7"/>
  <c r="BA37" i="7"/>
  <c r="BA36" i="7"/>
  <c r="BA35" i="7"/>
  <c r="AZ34" i="7"/>
  <c r="BA33" i="7"/>
  <c r="BA32" i="7"/>
  <c r="BA31" i="7"/>
  <c r="BA30" i="7"/>
  <c r="BA29" i="7"/>
  <c r="BA28" i="7"/>
  <c r="BA27" i="7"/>
  <c r="BA25" i="7"/>
  <c r="AZ24" i="7"/>
  <c r="BA23" i="7"/>
  <c r="BA22" i="7"/>
  <c r="BA21" i="7"/>
  <c r="AZ20" i="7"/>
  <c r="AZ26" i="7" s="1"/>
  <c r="BA19" i="7"/>
  <c r="BA18" i="7"/>
  <c r="BA16" i="7"/>
  <c r="AZ15" i="7"/>
  <c r="AZ17" i="7" s="1"/>
  <c r="BA14" i="7"/>
  <c r="BA13" i="7"/>
  <c r="BA12" i="7"/>
  <c r="BA11" i="7"/>
  <c r="AX67" i="7"/>
  <c r="AW64" i="7"/>
  <c r="AX63" i="7"/>
  <c r="AX64" i="7" s="1"/>
  <c r="AX62" i="7"/>
  <c r="AX61" i="7"/>
  <c r="AX59" i="7"/>
  <c r="AX57" i="7"/>
  <c r="AX56" i="7"/>
  <c r="AX55" i="7"/>
  <c r="AX54" i="7"/>
  <c r="AX53" i="7"/>
  <c r="AX52" i="7"/>
  <c r="AW51" i="7"/>
  <c r="AW58" i="7" s="1"/>
  <c r="AW60" i="7" s="1"/>
  <c r="AX50" i="7"/>
  <c r="AX49" i="7"/>
  <c r="AX48" i="7"/>
  <c r="AX47" i="7"/>
  <c r="AX46" i="7"/>
  <c r="AX45" i="7"/>
  <c r="AX44" i="7"/>
  <c r="AW41" i="7"/>
  <c r="AX40" i="7"/>
  <c r="AX39" i="7"/>
  <c r="AX37" i="7"/>
  <c r="AX36" i="7"/>
  <c r="AX35" i="7"/>
  <c r="AW34" i="7"/>
  <c r="AX33" i="7"/>
  <c r="AX32" i="7"/>
  <c r="AX31" i="7"/>
  <c r="AX30" i="7"/>
  <c r="AX29" i="7"/>
  <c r="AX28" i="7"/>
  <c r="AX27" i="7"/>
  <c r="AX25" i="7"/>
  <c r="AW24" i="7"/>
  <c r="AX23" i="7"/>
  <c r="AX22" i="7"/>
  <c r="AX21" i="7"/>
  <c r="AW20" i="7"/>
  <c r="AW26" i="7" s="1"/>
  <c r="AX19" i="7"/>
  <c r="AX18" i="7"/>
  <c r="AX16" i="7"/>
  <c r="AW15" i="7"/>
  <c r="AW17" i="7" s="1"/>
  <c r="AX14" i="7"/>
  <c r="AX13" i="7"/>
  <c r="AX12" i="7"/>
  <c r="AX11" i="7"/>
  <c r="AU67" i="7"/>
  <c r="AU63" i="7"/>
  <c r="AU64" i="7" s="1"/>
  <c r="AU62" i="7"/>
  <c r="AU61" i="7"/>
  <c r="AU59" i="7"/>
  <c r="AU57" i="7"/>
  <c r="AU56" i="7"/>
  <c r="AU55" i="7"/>
  <c r="AU54" i="7"/>
  <c r="AU53" i="7"/>
  <c r="AU52" i="7"/>
  <c r="AU50" i="7"/>
  <c r="AU49" i="7"/>
  <c r="AU48" i="7"/>
  <c r="AU47" i="7"/>
  <c r="AU46" i="7"/>
  <c r="AU45" i="7"/>
  <c r="AU44" i="7"/>
  <c r="AU40" i="7"/>
  <c r="AU39" i="7"/>
  <c r="AU41" i="7" s="1"/>
  <c r="AU37" i="7"/>
  <c r="AU36" i="7"/>
  <c r="AU35" i="7"/>
  <c r="AU33" i="7"/>
  <c r="AU32" i="7"/>
  <c r="AU31" i="7"/>
  <c r="AU30" i="7"/>
  <c r="AU29" i="7"/>
  <c r="AU28" i="7"/>
  <c r="AU27" i="7"/>
  <c r="AU25" i="7"/>
  <c r="AU23" i="7"/>
  <c r="AU22" i="7"/>
  <c r="AU21" i="7"/>
  <c r="AU24" i="7" s="1"/>
  <c r="AU19" i="7"/>
  <c r="AU18" i="7"/>
  <c r="AU16" i="7"/>
  <c r="AU14" i="7"/>
  <c r="AU13" i="7"/>
  <c r="AU12" i="7"/>
  <c r="AR67" i="7"/>
  <c r="AQ64" i="7"/>
  <c r="AR63" i="7"/>
  <c r="AR64" i="7" s="1"/>
  <c r="AR62" i="7"/>
  <c r="AR61" i="7"/>
  <c r="AR59" i="7"/>
  <c r="AR57" i="7"/>
  <c r="AR56" i="7"/>
  <c r="AR55" i="7"/>
  <c r="AR54" i="7"/>
  <c r="AR53" i="7"/>
  <c r="AR52" i="7"/>
  <c r="AQ51" i="7"/>
  <c r="AQ58" i="7" s="1"/>
  <c r="AQ60" i="7" s="1"/>
  <c r="AR50" i="7"/>
  <c r="AR49" i="7"/>
  <c r="AR48" i="7"/>
  <c r="AR47" i="7"/>
  <c r="AR46" i="7"/>
  <c r="AR45" i="7"/>
  <c r="AR44" i="7"/>
  <c r="AQ41" i="7"/>
  <c r="AR40" i="7"/>
  <c r="AR39" i="7"/>
  <c r="AR37" i="7"/>
  <c r="AR36" i="7"/>
  <c r="AR35" i="7"/>
  <c r="AQ34" i="7"/>
  <c r="AR33" i="7"/>
  <c r="AR32" i="7"/>
  <c r="AR31" i="7"/>
  <c r="AR30" i="7"/>
  <c r="AR29" i="7"/>
  <c r="AR28" i="7"/>
  <c r="AR27" i="7"/>
  <c r="AR25" i="7"/>
  <c r="AQ24" i="7"/>
  <c r="AR23" i="7"/>
  <c r="AR22" i="7"/>
  <c r="AR21" i="7"/>
  <c r="AQ20" i="7"/>
  <c r="AQ26" i="7" s="1"/>
  <c r="AR19" i="7"/>
  <c r="AR18" i="7"/>
  <c r="AR16" i="7"/>
  <c r="AQ15" i="7"/>
  <c r="AQ17" i="7" s="1"/>
  <c r="AR14" i="7"/>
  <c r="AR13" i="7"/>
  <c r="AR12" i="7"/>
  <c r="AR11" i="7"/>
  <c r="AO67" i="7"/>
  <c r="AN64" i="7"/>
  <c r="AO63" i="7"/>
  <c r="AO64" i="7" s="1"/>
  <c r="AO62" i="7"/>
  <c r="AO61" i="7"/>
  <c r="AO59" i="7"/>
  <c r="AO57" i="7"/>
  <c r="AO56" i="7"/>
  <c r="AO55" i="7"/>
  <c r="AO54" i="7"/>
  <c r="AO53" i="7"/>
  <c r="AO52" i="7"/>
  <c r="AN51" i="7"/>
  <c r="AN58" i="7" s="1"/>
  <c r="AN60" i="7" s="1"/>
  <c r="AO50" i="7"/>
  <c r="AO49" i="7"/>
  <c r="AO48" i="7"/>
  <c r="AO47" i="7"/>
  <c r="AO46" i="7"/>
  <c r="AO45" i="7"/>
  <c r="AO44" i="7"/>
  <c r="AN41" i="7"/>
  <c r="AO40" i="7"/>
  <c r="AO39" i="7"/>
  <c r="AO37" i="7"/>
  <c r="AO36" i="7"/>
  <c r="AO35" i="7"/>
  <c r="AN34" i="7"/>
  <c r="AO33" i="7"/>
  <c r="AO32" i="7"/>
  <c r="AO31" i="7"/>
  <c r="AO30" i="7"/>
  <c r="AO29" i="7"/>
  <c r="AO28" i="7"/>
  <c r="AO27" i="7"/>
  <c r="AO25" i="7"/>
  <c r="AN24" i="7"/>
  <c r="AO23" i="7"/>
  <c r="AO22" i="7"/>
  <c r="AO21" i="7"/>
  <c r="AN20" i="7"/>
  <c r="AN26" i="7" s="1"/>
  <c r="AO19" i="7"/>
  <c r="AO18" i="7"/>
  <c r="AO16" i="7"/>
  <c r="AN15" i="7"/>
  <c r="AN17" i="7" s="1"/>
  <c r="AO14" i="7"/>
  <c r="AO13" i="7"/>
  <c r="AO12" i="7"/>
  <c r="AO11" i="7"/>
  <c r="AL67" i="7"/>
  <c r="AK64" i="7"/>
  <c r="AL63" i="7"/>
  <c r="AL64" i="7" s="1"/>
  <c r="AL62" i="7"/>
  <c r="AL61" i="7"/>
  <c r="AL59" i="7"/>
  <c r="AL57" i="7"/>
  <c r="AL56" i="7"/>
  <c r="AL55" i="7"/>
  <c r="AL54" i="7"/>
  <c r="AL53" i="7"/>
  <c r="AL52" i="7"/>
  <c r="AK51" i="7"/>
  <c r="AK58" i="7" s="1"/>
  <c r="AK60" i="7" s="1"/>
  <c r="AL50" i="7"/>
  <c r="AL49" i="7"/>
  <c r="AL48" i="7"/>
  <c r="AL47" i="7"/>
  <c r="AL46" i="7"/>
  <c r="AL45" i="7"/>
  <c r="AL44" i="7"/>
  <c r="AK41" i="7"/>
  <c r="AL40" i="7"/>
  <c r="AL39" i="7"/>
  <c r="AL37" i="7"/>
  <c r="AL36" i="7"/>
  <c r="AL35" i="7"/>
  <c r="AK34" i="7"/>
  <c r="AL33" i="7"/>
  <c r="AL32" i="7"/>
  <c r="AL31" i="7"/>
  <c r="AL30" i="7"/>
  <c r="AL29" i="7"/>
  <c r="AL28" i="7"/>
  <c r="AL27" i="7"/>
  <c r="AL25" i="7"/>
  <c r="AK24" i="7"/>
  <c r="AL23" i="7"/>
  <c r="AL22" i="7"/>
  <c r="AL21" i="7"/>
  <c r="AK20" i="7"/>
  <c r="AK26" i="7" s="1"/>
  <c r="AL19" i="7"/>
  <c r="AL18" i="7"/>
  <c r="AL16" i="7"/>
  <c r="AK15" i="7"/>
  <c r="AK17" i="7" s="1"/>
  <c r="AL14" i="7"/>
  <c r="AL13" i="7"/>
  <c r="AL12" i="7"/>
  <c r="AL11" i="7"/>
  <c r="AI67" i="7"/>
  <c r="AH64" i="7"/>
  <c r="AI63" i="7"/>
  <c r="AI64" i="7" s="1"/>
  <c r="AI62" i="7"/>
  <c r="AI61" i="7"/>
  <c r="AI59" i="7"/>
  <c r="AI57" i="7"/>
  <c r="AI56" i="7"/>
  <c r="AI55" i="7"/>
  <c r="AI54" i="7"/>
  <c r="AI53" i="7"/>
  <c r="AI52" i="7"/>
  <c r="AH51" i="7"/>
  <c r="AH58" i="7" s="1"/>
  <c r="AH60" i="7" s="1"/>
  <c r="AI50" i="7"/>
  <c r="AI49" i="7"/>
  <c r="AI48" i="7"/>
  <c r="AI47" i="7"/>
  <c r="AI46" i="7"/>
  <c r="AI45" i="7"/>
  <c r="AI44" i="7"/>
  <c r="AH41" i="7"/>
  <c r="AI40" i="7"/>
  <c r="AI39" i="7"/>
  <c r="AI37" i="7"/>
  <c r="AI36" i="7"/>
  <c r="AI35" i="7"/>
  <c r="AH34" i="7"/>
  <c r="AI33" i="7"/>
  <c r="AI32" i="7"/>
  <c r="AI31" i="7"/>
  <c r="AI30" i="7"/>
  <c r="AI29" i="7"/>
  <c r="AI28" i="7"/>
  <c r="AI27" i="7"/>
  <c r="AI25" i="7"/>
  <c r="AH24" i="7"/>
  <c r="AI23" i="7"/>
  <c r="AI22" i="7"/>
  <c r="AI21" i="7"/>
  <c r="AH20" i="7"/>
  <c r="AH26" i="7" s="1"/>
  <c r="AI19" i="7"/>
  <c r="AI18" i="7"/>
  <c r="AI16" i="7"/>
  <c r="AH15" i="7"/>
  <c r="AH17" i="7" s="1"/>
  <c r="AI14" i="7"/>
  <c r="AI13" i="7"/>
  <c r="AI12" i="7"/>
  <c r="AI11" i="7"/>
  <c r="AF67" i="7"/>
  <c r="AE64" i="7"/>
  <c r="AF63" i="7"/>
  <c r="AF64" i="7" s="1"/>
  <c r="AF62" i="7"/>
  <c r="AF61" i="7"/>
  <c r="AF59" i="7"/>
  <c r="AF57" i="7"/>
  <c r="AF56" i="7"/>
  <c r="AF55" i="7"/>
  <c r="AF54" i="7"/>
  <c r="AF53" i="7"/>
  <c r="AF52" i="7"/>
  <c r="AE51" i="7"/>
  <c r="AE58" i="7" s="1"/>
  <c r="AE60" i="7" s="1"/>
  <c r="AF50" i="7"/>
  <c r="AF49" i="7"/>
  <c r="AF48" i="7"/>
  <c r="AF47" i="7"/>
  <c r="AF46" i="7"/>
  <c r="AF45" i="7"/>
  <c r="AF44" i="7"/>
  <c r="AE41" i="7"/>
  <c r="AF40" i="7"/>
  <c r="AF39" i="7"/>
  <c r="AF37" i="7"/>
  <c r="AF36" i="7"/>
  <c r="AF35" i="7"/>
  <c r="AE34" i="7"/>
  <c r="AF33" i="7"/>
  <c r="AF32" i="7"/>
  <c r="AF31" i="7"/>
  <c r="AF30" i="7"/>
  <c r="AF29" i="7"/>
  <c r="AF28" i="7"/>
  <c r="AF27" i="7"/>
  <c r="AF25" i="7"/>
  <c r="AE24" i="7"/>
  <c r="AF23" i="7"/>
  <c r="AF22" i="7"/>
  <c r="AF21" i="7"/>
  <c r="AE20" i="7"/>
  <c r="AE26" i="7" s="1"/>
  <c r="AF19" i="7"/>
  <c r="AF18" i="7"/>
  <c r="AF16" i="7"/>
  <c r="AE15" i="7"/>
  <c r="AE17" i="7" s="1"/>
  <c r="AF14" i="7"/>
  <c r="AF13" i="7"/>
  <c r="AF12" i="7"/>
  <c r="AF11" i="7"/>
  <c r="AC67" i="7"/>
  <c r="AB64" i="7"/>
  <c r="AC63" i="7"/>
  <c r="AC64" i="7" s="1"/>
  <c r="AC62" i="7"/>
  <c r="AC61" i="7"/>
  <c r="AC59" i="7"/>
  <c r="AC57" i="7"/>
  <c r="AC56" i="7"/>
  <c r="AC55" i="7"/>
  <c r="AC54" i="7"/>
  <c r="AC53" i="7"/>
  <c r="AC52" i="7"/>
  <c r="AB51" i="7"/>
  <c r="AB58" i="7" s="1"/>
  <c r="AB60" i="7" s="1"/>
  <c r="AC50" i="7"/>
  <c r="AC49" i="7"/>
  <c r="AC48" i="7"/>
  <c r="AC47" i="7"/>
  <c r="AC46" i="7"/>
  <c r="AC45" i="7"/>
  <c r="AC44" i="7"/>
  <c r="AB41" i="7"/>
  <c r="AC40" i="7"/>
  <c r="AC39" i="7"/>
  <c r="AC37" i="7"/>
  <c r="AC36" i="7"/>
  <c r="AC35" i="7"/>
  <c r="AB34" i="7"/>
  <c r="AC33" i="7"/>
  <c r="AC32" i="7"/>
  <c r="AC31" i="7"/>
  <c r="AC30" i="7"/>
  <c r="AC29" i="7"/>
  <c r="AC28" i="7"/>
  <c r="AC27" i="7"/>
  <c r="AC25" i="7"/>
  <c r="AB24" i="7"/>
  <c r="AC23" i="7"/>
  <c r="AC22" i="7"/>
  <c r="AC21" i="7"/>
  <c r="AB20" i="7"/>
  <c r="AB26" i="7" s="1"/>
  <c r="AC19" i="7"/>
  <c r="AC18" i="7"/>
  <c r="AC16" i="7"/>
  <c r="AB15" i="7"/>
  <c r="AB17" i="7" s="1"/>
  <c r="AC14" i="7"/>
  <c r="AC13" i="7"/>
  <c r="AC12" i="7"/>
  <c r="AC11" i="7"/>
  <c r="Z67" i="7"/>
  <c r="Y64" i="7"/>
  <c r="AT64" i="7" s="1"/>
  <c r="Z63" i="7"/>
  <c r="Z64" i="7" s="1"/>
  <c r="Z62" i="7"/>
  <c r="Z61" i="7"/>
  <c r="Z59" i="7"/>
  <c r="Z57" i="7"/>
  <c r="Z56" i="7"/>
  <c r="Z55" i="7"/>
  <c r="Z54" i="7"/>
  <c r="Z53" i="7"/>
  <c r="Z52" i="7"/>
  <c r="Y51" i="7"/>
  <c r="Z50" i="7"/>
  <c r="Z49" i="7"/>
  <c r="Z48" i="7"/>
  <c r="Z47" i="7"/>
  <c r="Z46" i="7"/>
  <c r="Z45" i="7"/>
  <c r="Z44" i="7"/>
  <c r="Y41" i="7"/>
  <c r="AT41" i="7" s="1"/>
  <c r="Z40" i="7"/>
  <c r="Z39" i="7"/>
  <c r="Z37" i="7"/>
  <c r="Z36" i="7"/>
  <c r="Z35" i="7"/>
  <c r="Y34" i="7"/>
  <c r="AT34" i="7" s="1"/>
  <c r="Z33" i="7"/>
  <c r="Z32" i="7"/>
  <c r="Z31" i="7"/>
  <c r="Z30" i="7"/>
  <c r="Z29" i="7"/>
  <c r="Z28" i="7"/>
  <c r="Z27" i="7"/>
  <c r="Z25" i="7"/>
  <c r="AT24" i="7"/>
  <c r="Z23" i="7"/>
  <c r="Z22" i="7"/>
  <c r="Z21" i="7"/>
  <c r="Y20" i="7"/>
  <c r="Z19" i="7"/>
  <c r="Z18" i="7"/>
  <c r="Z16" i="7"/>
  <c r="Y15" i="7"/>
  <c r="Z14" i="7"/>
  <c r="Z13" i="7"/>
  <c r="Z12" i="7"/>
  <c r="Z11" i="7"/>
  <c r="W67" i="7"/>
  <c r="W63" i="7"/>
  <c r="W64" i="7" s="1"/>
  <c r="W62" i="7"/>
  <c r="W61" i="7"/>
  <c r="W59" i="7"/>
  <c r="W57" i="7"/>
  <c r="W56" i="7"/>
  <c r="W55" i="7"/>
  <c r="W54" i="7"/>
  <c r="W53" i="7"/>
  <c r="W52" i="7"/>
  <c r="W50" i="7"/>
  <c r="W49" i="7"/>
  <c r="W48" i="7"/>
  <c r="W47" i="7"/>
  <c r="W46" i="7"/>
  <c r="W45" i="7"/>
  <c r="W44" i="7"/>
  <c r="W40" i="7"/>
  <c r="W39" i="7"/>
  <c r="W41" i="7" s="1"/>
  <c r="W37" i="7"/>
  <c r="W36" i="7"/>
  <c r="W35" i="7"/>
  <c r="W33" i="7"/>
  <c r="W32" i="7"/>
  <c r="W31" i="7"/>
  <c r="W30" i="7"/>
  <c r="W29" i="7"/>
  <c r="W28" i="7"/>
  <c r="W27" i="7"/>
  <c r="W25" i="7"/>
  <c r="W23" i="7"/>
  <c r="W22" i="7"/>
  <c r="W21" i="7"/>
  <c r="W24" i="7" s="1"/>
  <c r="W19" i="7"/>
  <c r="W18" i="7"/>
  <c r="W16" i="7"/>
  <c r="W14" i="7"/>
  <c r="W13" i="7"/>
  <c r="W12" i="7"/>
  <c r="T67" i="7"/>
  <c r="S64" i="7"/>
  <c r="T63" i="7"/>
  <c r="T64" i="7" s="1"/>
  <c r="T62" i="7"/>
  <c r="T61" i="7"/>
  <c r="T59" i="7"/>
  <c r="T57" i="7"/>
  <c r="T56" i="7"/>
  <c r="T55" i="7"/>
  <c r="T54" i="7"/>
  <c r="T53" i="7"/>
  <c r="T52" i="7"/>
  <c r="S51" i="7"/>
  <c r="S58" i="7" s="1"/>
  <c r="S60" i="7" s="1"/>
  <c r="T50" i="7"/>
  <c r="T49" i="7"/>
  <c r="T48" i="7"/>
  <c r="T47" i="7"/>
  <c r="T46" i="7"/>
  <c r="T45" i="7"/>
  <c r="T44" i="7"/>
  <c r="S41" i="7"/>
  <c r="T40" i="7"/>
  <c r="T39" i="7"/>
  <c r="T37" i="7"/>
  <c r="T36" i="7"/>
  <c r="T35" i="7"/>
  <c r="S34" i="7"/>
  <c r="T33" i="7"/>
  <c r="T32" i="7"/>
  <c r="T31" i="7"/>
  <c r="T30" i="7"/>
  <c r="T29" i="7"/>
  <c r="T28" i="7"/>
  <c r="T27" i="7"/>
  <c r="T25" i="7"/>
  <c r="S24" i="7"/>
  <c r="T23" i="7"/>
  <c r="T22" i="7"/>
  <c r="T21" i="7"/>
  <c r="S20" i="7"/>
  <c r="S26" i="7" s="1"/>
  <c r="T19" i="7"/>
  <c r="T18" i="7"/>
  <c r="T16" i="7"/>
  <c r="S15" i="7"/>
  <c r="S17" i="7" s="1"/>
  <c r="T14" i="7"/>
  <c r="T13" i="7"/>
  <c r="T12" i="7"/>
  <c r="T11" i="7"/>
  <c r="Q67" i="7"/>
  <c r="P64" i="7"/>
  <c r="Q63" i="7"/>
  <c r="Q64" i="7" s="1"/>
  <c r="Q62" i="7"/>
  <c r="Q61" i="7"/>
  <c r="Q59" i="7"/>
  <c r="Q57" i="7"/>
  <c r="Q56" i="7"/>
  <c r="Q55" i="7"/>
  <c r="Q54" i="7"/>
  <c r="Q53" i="7"/>
  <c r="Q52" i="7"/>
  <c r="P51" i="7"/>
  <c r="P58" i="7" s="1"/>
  <c r="P60" i="7" s="1"/>
  <c r="Q50" i="7"/>
  <c r="Q49" i="7"/>
  <c r="Q48" i="7"/>
  <c r="Q47" i="7"/>
  <c r="Q46" i="7"/>
  <c r="Q45" i="7"/>
  <c r="Q44" i="7"/>
  <c r="P41" i="7"/>
  <c r="Q40" i="7"/>
  <c r="Q39" i="7"/>
  <c r="Q37" i="7"/>
  <c r="Q36" i="7"/>
  <c r="Q35" i="7"/>
  <c r="P34" i="7"/>
  <c r="Q33" i="7"/>
  <c r="Q32" i="7"/>
  <c r="Q31" i="7"/>
  <c r="Q30" i="7"/>
  <c r="Q29" i="7"/>
  <c r="Q28" i="7"/>
  <c r="Q27" i="7"/>
  <c r="Q25" i="7"/>
  <c r="P24" i="7"/>
  <c r="Q23" i="7"/>
  <c r="Q22" i="7"/>
  <c r="Q21" i="7"/>
  <c r="P20" i="7"/>
  <c r="P26" i="7" s="1"/>
  <c r="Q19" i="7"/>
  <c r="Q18" i="7"/>
  <c r="Q16" i="7"/>
  <c r="P15" i="7"/>
  <c r="P17" i="7" s="1"/>
  <c r="Q14" i="7"/>
  <c r="Q13" i="7"/>
  <c r="Q12" i="7"/>
  <c r="Q11" i="7"/>
  <c r="N67" i="7"/>
  <c r="M64" i="7"/>
  <c r="V64" i="7" s="1"/>
  <c r="BF64" i="7" s="1"/>
  <c r="BR64" i="7" s="1"/>
  <c r="N63" i="7"/>
  <c r="N64" i="7" s="1"/>
  <c r="N62" i="7"/>
  <c r="N61" i="7"/>
  <c r="N59" i="7"/>
  <c r="N57" i="7"/>
  <c r="N56" i="7"/>
  <c r="N55" i="7"/>
  <c r="N54" i="7"/>
  <c r="N53" i="7"/>
  <c r="N52" i="7"/>
  <c r="M51" i="7"/>
  <c r="N50" i="7"/>
  <c r="N49" i="7"/>
  <c r="N48" i="7"/>
  <c r="N47" i="7"/>
  <c r="N46" i="7"/>
  <c r="N45" i="7"/>
  <c r="N44" i="7"/>
  <c r="M41" i="7"/>
  <c r="V41" i="7" s="1"/>
  <c r="BF41" i="7" s="1"/>
  <c r="BR41" i="7" s="1"/>
  <c r="N40" i="7"/>
  <c r="N39" i="7"/>
  <c r="N37" i="7"/>
  <c r="N36" i="7"/>
  <c r="N35" i="7"/>
  <c r="M34" i="7"/>
  <c r="V34" i="7" s="1"/>
  <c r="BF34" i="7" s="1"/>
  <c r="BR34" i="7" s="1"/>
  <c r="N33" i="7"/>
  <c r="N32" i="7"/>
  <c r="N31" i="7"/>
  <c r="N30" i="7"/>
  <c r="N29" i="7"/>
  <c r="N28" i="7"/>
  <c r="N27" i="7"/>
  <c r="N25" i="7"/>
  <c r="M24" i="7"/>
  <c r="V24" i="7" s="1"/>
  <c r="BF24" i="7" s="1"/>
  <c r="BR24" i="7" s="1"/>
  <c r="N23" i="7"/>
  <c r="N22" i="7"/>
  <c r="N21" i="7"/>
  <c r="M20" i="7"/>
  <c r="N19" i="7"/>
  <c r="N18" i="7"/>
  <c r="N16" i="7"/>
  <c r="M15" i="7"/>
  <c r="N14" i="7"/>
  <c r="N13" i="7"/>
  <c r="N12" i="7"/>
  <c r="N11" i="7"/>
  <c r="K67" i="7"/>
  <c r="K63" i="7"/>
  <c r="K64" i="7" s="1"/>
  <c r="K62" i="7"/>
  <c r="K61" i="7"/>
  <c r="K59" i="7"/>
  <c r="K57" i="7"/>
  <c r="K56" i="7"/>
  <c r="K55" i="7"/>
  <c r="K54" i="7"/>
  <c r="K53" i="7"/>
  <c r="K52" i="7"/>
  <c r="K50" i="7"/>
  <c r="K49" i="7"/>
  <c r="K48" i="7"/>
  <c r="K47" i="7"/>
  <c r="K46" i="7"/>
  <c r="K45" i="7"/>
  <c r="K44" i="7"/>
  <c r="K40" i="7"/>
  <c r="K39" i="7"/>
  <c r="K37" i="7"/>
  <c r="K36" i="7"/>
  <c r="K35" i="7"/>
  <c r="K33" i="7"/>
  <c r="K32" i="7"/>
  <c r="K31" i="7"/>
  <c r="K30" i="7"/>
  <c r="K29" i="7"/>
  <c r="K28" i="7"/>
  <c r="K27" i="7"/>
  <c r="K25" i="7"/>
  <c r="K23" i="7"/>
  <c r="K22" i="7"/>
  <c r="K21" i="7"/>
  <c r="K19" i="7"/>
  <c r="K18" i="7"/>
  <c r="K16" i="7"/>
  <c r="K14" i="7"/>
  <c r="K13" i="7"/>
  <c r="H67" i="7"/>
  <c r="G64" i="7"/>
  <c r="H63" i="7"/>
  <c r="H64" i="7" s="1"/>
  <c r="H62" i="7"/>
  <c r="H61" i="7"/>
  <c r="H59" i="7"/>
  <c r="H57" i="7"/>
  <c r="H56" i="7"/>
  <c r="H55" i="7"/>
  <c r="H54" i="7"/>
  <c r="H53" i="7"/>
  <c r="H52" i="7"/>
  <c r="G51" i="7"/>
  <c r="G58" i="7" s="1"/>
  <c r="G60" i="7" s="1"/>
  <c r="H50" i="7"/>
  <c r="H49" i="7"/>
  <c r="H48" i="7"/>
  <c r="H47" i="7"/>
  <c r="H46" i="7"/>
  <c r="H45" i="7"/>
  <c r="H44" i="7"/>
  <c r="G41" i="7"/>
  <c r="H40" i="7"/>
  <c r="H39" i="7"/>
  <c r="H37" i="7"/>
  <c r="H36" i="7"/>
  <c r="H35" i="7"/>
  <c r="G34" i="7"/>
  <c r="H33" i="7"/>
  <c r="H32" i="7"/>
  <c r="H31" i="7"/>
  <c r="H30" i="7"/>
  <c r="H29" i="7"/>
  <c r="H28" i="7"/>
  <c r="H27" i="7"/>
  <c r="H25" i="7"/>
  <c r="G24" i="7"/>
  <c r="H23" i="7"/>
  <c r="H22" i="7"/>
  <c r="H21" i="7"/>
  <c r="G20" i="7"/>
  <c r="G26" i="7" s="1"/>
  <c r="H19" i="7"/>
  <c r="H18" i="7"/>
  <c r="H16" i="7"/>
  <c r="G15" i="7"/>
  <c r="G17" i="7" s="1"/>
  <c r="H14" i="7"/>
  <c r="H13" i="7"/>
  <c r="H12" i="7"/>
  <c r="H11" i="7"/>
  <c r="RT61" i="7"/>
  <c r="RT53" i="7"/>
  <c r="RT37" i="7"/>
  <c r="RT32" i="7"/>
  <c r="RT28" i="7"/>
  <c r="RT12" i="7"/>
  <c r="RO11" i="7"/>
  <c r="RL64" i="7"/>
  <c r="RL51" i="7"/>
  <c r="RL58" i="7" s="1"/>
  <c r="RL60" i="7" s="1"/>
  <c r="RL41" i="7"/>
  <c r="RL34" i="7"/>
  <c r="RL24" i="7"/>
  <c r="RL20" i="7"/>
  <c r="RL15" i="7"/>
  <c r="RL17" i="7" s="1"/>
  <c r="RI64" i="7"/>
  <c r="RI51" i="7"/>
  <c r="RI58" i="7" s="1"/>
  <c r="RI60" i="7" s="1"/>
  <c r="RI41" i="7"/>
  <c r="RI34" i="7"/>
  <c r="RI24" i="7"/>
  <c r="RI20" i="7"/>
  <c r="RI15" i="7"/>
  <c r="RI17" i="7" s="1"/>
  <c r="RF64" i="7"/>
  <c r="RF51" i="7"/>
  <c r="RF58" i="7" s="1"/>
  <c r="RF60" i="7" s="1"/>
  <c r="RF41" i="7"/>
  <c r="RF34" i="7"/>
  <c r="RF24" i="7"/>
  <c r="RF20" i="7"/>
  <c r="RF15" i="7"/>
  <c r="RF17" i="7" s="1"/>
  <c r="RC64" i="7"/>
  <c r="RC51" i="7"/>
  <c r="RC58" i="7" s="1"/>
  <c r="RC60" i="7" s="1"/>
  <c r="RC41" i="7"/>
  <c r="RC34" i="7"/>
  <c r="RC24" i="7"/>
  <c r="RC20" i="7"/>
  <c r="RC15" i="7"/>
  <c r="RC17" i="7" s="1"/>
  <c r="QZ64" i="7"/>
  <c r="QZ51" i="7"/>
  <c r="QZ58" i="7" s="1"/>
  <c r="QZ60" i="7" s="1"/>
  <c r="QZ41" i="7"/>
  <c r="QZ34" i="7"/>
  <c r="QZ24" i="7"/>
  <c r="QZ20" i="7"/>
  <c r="QZ15" i="7"/>
  <c r="QZ17" i="7" s="1"/>
  <c r="QW64" i="7"/>
  <c r="QW51" i="7"/>
  <c r="QW58" i="7" s="1"/>
  <c r="QW60" i="7" s="1"/>
  <c r="QW41" i="7"/>
  <c r="QW34" i="7"/>
  <c r="QW24" i="7"/>
  <c r="QW20" i="7"/>
  <c r="QW15" i="7"/>
  <c r="QW17" i="7" s="1"/>
  <c r="QT64" i="7"/>
  <c r="QT51" i="7"/>
  <c r="QT58" i="7" s="1"/>
  <c r="QT60" i="7" s="1"/>
  <c r="QT41" i="7"/>
  <c r="QT34" i="7"/>
  <c r="QT24" i="7"/>
  <c r="QT20" i="7"/>
  <c r="QT15" i="7"/>
  <c r="QT17" i="7" s="1"/>
  <c r="QQ64" i="7"/>
  <c r="QQ51" i="7"/>
  <c r="QQ58" i="7" s="1"/>
  <c r="QQ60" i="7" s="1"/>
  <c r="QQ41" i="7"/>
  <c r="QQ34" i="7"/>
  <c r="QQ24" i="7"/>
  <c r="QQ20" i="7"/>
  <c r="QQ15" i="7"/>
  <c r="QQ17" i="7" s="1"/>
  <c r="QN11" i="7"/>
  <c r="QK64" i="7"/>
  <c r="QK51" i="7"/>
  <c r="QK58" i="7" s="1"/>
  <c r="QK60" i="7" s="1"/>
  <c r="QK41" i="7"/>
  <c r="QK34" i="7"/>
  <c r="QK24" i="7"/>
  <c r="QK20" i="7"/>
  <c r="QK15" i="7"/>
  <c r="QK17" i="7" s="1"/>
  <c r="QH64" i="7"/>
  <c r="QH51" i="7"/>
  <c r="QH58" i="7" s="1"/>
  <c r="QH60" i="7" s="1"/>
  <c r="QH41" i="7"/>
  <c r="QH34" i="7"/>
  <c r="QH24" i="7"/>
  <c r="QH20" i="7"/>
  <c r="QH15" i="7"/>
  <c r="QH17" i="7" s="1"/>
  <c r="QE64" i="7"/>
  <c r="QE51" i="7"/>
  <c r="QE58" i="7" s="1"/>
  <c r="QE60" i="7" s="1"/>
  <c r="QE41" i="7"/>
  <c r="QE34" i="7"/>
  <c r="QE24" i="7"/>
  <c r="QE20" i="7"/>
  <c r="QE15" i="7"/>
  <c r="QE17" i="7" s="1"/>
  <c r="QB64" i="7"/>
  <c r="QB51" i="7"/>
  <c r="QB58" i="7" s="1"/>
  <c r="QB60" i="7" s="1"/>
  <c r="QB41" i="7"/>
  <c r="QB34" i="7"/>
  <c r="QB24" i="7"/>
  <c r="QB20" i="7"/>
  <c r="QB15" i="7"/>
  <c r="QB17" i="7" s="1"/>
  <c r="PY64" i="7"/>
  <c r="PY51" i="7"/>
  <c r="PY58" i="7" s="1"/>
  <c r="PY60" i="7" s="1"/>
  <c r="PY41" i="7"/>
  <c r="PY34" i="7"/>
  <c r="PY24" i="7"/>
  <c r="PY20" i="7"/>
  <c r="PY15" i="7"/>
  <c r="PY17" i="7" s="1"/>
  <c r="PV64" i="7"/>
  <c r="PV51" i="7"/>
  <c r="PV58" i="7" s="1"/>
  <c r="PV60" i="7" s="1"/>
  <c r="PV41" i="7"/>
  <c r="PV34" i="7"/>
  <c r="PV24" i="7"/>
  <c r="PV20" i="7"/>
  <c r="PV15" i="7"/>
  <c r="PV17" i="7" s="1"/>
  <c r="PS64" i="7"/>
  <c r="PS51" i="7"/>
  <c r="PS58" i="7" s="1"/>
  <c r="PS60" i="7" s="1"/>
  <c r="PS41" i="7"/>
  <c r="PS34" i="7"/>
  <c r="PS24" i="7"/>
  <c r="PS20" i="7"/>
  <c r="PS15" i="7"/>
  <c r="PS17" i="7" s="1"/>
  <c r="PM64" i="7"/>
  <c r="PM51" i="7"/>
  <c r="PM58" i="7" s="1"/>
  <c r="PM60" i="7" s="1"/>
  <c r="PM41" i="7"/>
  <c r="PM34" i="7"/>
  <c r="PM24" i="7"/>
  <c r="PM20" i="7"/>
  <c r="PM15" i="7"/>
  <c r="PM17" i="7" s="1"/>
  <c r="PJ64" i="7"/>
  <c r="PJ51" i="7"/>
  <c r="PJ58" i="7" s="1"/>
  <c r="PJ60" i="7" s="1"/>
  <c r="PJ41" i="7"/>
  <c r="PJ34" i="7"/>
  <c r="PJ24" i="7"/>
  <c r="PJ20" i="7"/>
  <c r="PJ15" i="7"/>
  <c r="PJ17" i="7" s="1"/>
  <c r="PG64" i="7"/>
  <c r="PG51" i="7"/>
  <c r="PG58" i="7" s="1"/>
  <c r="PG60" i="7" s="1"/>
  <c r="PG41" i="7"/>
  <c r="PG34" i="7"/>
  <c r="PG24" i="7"/>
  <c r="PG20" i="7"/>
  <c r="PG15" i="7"/>
  <c r="PG17" i="7" s="1"/>
  <c r="PD64" i="7"/>
  <c r="PD51" i="7"/>
  <c r="PD58" i="7" s="1"/>
  <c r="PD60" i="7" s="1"/>
  <c r="PD41" i="7"/>
  <c r="PD34" i="7"/>
  <c r="PD24" i="7"/>
  <c r="PD20" i="7"/>
  <c r="PD15" i="7"/>
  <c r="PD17" i="7" s="1"/>
  <c r="PA64" i="7"/>
  <c r="PA51" i="7"/>
  <c r="PA58" i="7" s="1"/>
  <c r="PA60" i="7" s="1"/>
  <c r="PA41" i="7"/>
  <c r="PA34" i="7"/>
  <c r="PA24" i="7"/>
  <c r="PA20" i="7"/>
  <c r="PA15" i="7"/>
  <c r="PA17" i="7" s="1"/>
  <c r="OX64" i="7"/>
  <c r="OX51" i="7"/>
  <c r="OX58" i="7" s="1"/>
  <c r="OX60" i="7" s="1"/>
  <c r="OX41" i="7"/>
  <c r="OX34" i="7"/>
  <c r="OX24" i="7"/>
  <c r="OX20" i="7"/>
  <c r="OX15" i="7"/>
  <c r="OX17" i="7" s="1"/>
  <c r="OU64" i="7"/>
  <c r="OU51" i="7"/>
  <c r="OU58" i="7" s="1"/>
  <c r="OU60" i="7" s="1"/>
  <c r="OU41" i="7"/>
  <c r="OU34" i="7"/>
  <c r="OU24" i="7"/>
  <c r="OU20" i="7"/>
  <c r="OU15" i="7"/>
  <c r="OU17" i="7" s="1"/>
  <c r="OR64" i="7"/>
  <c r="OR51" i="7"/>
  <c r="OR58" i="7" s="1"/>
  <c r="OR60" i="7" s="1"/>
  <c r="OR41" i="7"/>
  <c r="OR34" i="7"/>
  <c r="OR24" i="7"/>
  <c r="OR20" i="7"/>
  <c r="OR15" i="7"/>
  <c r="OR17" i="7" s="1"/>
  <c r="OO64" i="7"/>
  <c r="OO51" i="7"/>
  <c r="OO58" i="7" s="1"/>
  <c r="OO48" i="7"/>
  <c r="OQ48" i="7" s="1"/>
  <c r="OO41" i="7"/>
  <c r="OO34" i="7"/>
  <c r="OO24" i="7"/>
  <c r="OO20" i="7"/>
  <c r="OO15" i="7"/>
  <c r="OO17" i="7" s="1"/>
  <c r="OL64" i="7"/>
  <c r="OL51" i="7"/>
  <c r="OL58" i="7" s="1"/>
  <c r="OL45" i="7"/>
  <c r="OL41" i="7"/>
  <c r="OL34" i="7"/>
  <c r="OL24" i="7"/>
  <c r="OL20" i="7"/>
  <c r="OL15" i="7"/>
  <c r="OL17" i="7" s="1"/>
  <c r="OI36" i="7"/>
  <c r="OF64" i="7"/>
  <c r="OF51" i="7"/>
  <c r="OF58" i="7" s="1"/>
  <c r="OF60" i="7" s="1"/>
  <c r="OF41" i="7"/>
  <c r="OF34" i="7"/>
  <c r="OF24" i="7"/>
  <c r="OF20" i="7"/>
  <c r="OF15" i="7"/>
  <c r="OF17" i="7" s="1"/>
  <c r="OC64" i="7"/>
  <c r="OC51" i="7"/>
  <c r="OC58" i="7" s="1"/>
  <c r="OC60" i="7" s="1"/>
  <c r="OC41" i="7"/>
  <c r="OC34" i="7"/>
  <c r="OC24" i="7"/>
  <c r="OC20" i="7"/>
  <c r="OC15" i="7"/>
  <c r="OC17" i="7" s="1"/>
  <c r="NZ64" i="7"/>
  <c r="NZ51" i="7"/>
  <c r="NZ58" i="7" s="1"/>
  <c r="NZ60" i="7" s="1"/>
  <c r="NZ41" i="7"/>
  <c r="NZ34" i="7"/>
  <c r="NZ24" i="7"/>
  <c r="NZ20" i="7"/>
  <c r="NZ15" i="7"/>
  <c r="NZ17" i="7" s="1"/>
  <c r="NW37" i="7"/>
  <c r="NY37" i="7" s="1"/>
  <c r="NT64" i="7"/>
  <c r="NT51" i="7"/>
  <c r="NT58" i="7" s="1"/>
  <c r="NT60" i="7" s="1"/>
  <c r="NT41" i="7"/>
  <c r="NT34" i="7"/>
  <c r="NT24" i="7"/>
  <c r="NT20" i="7"/>
  <c r="NT15" i="7"/>
  <c r="NT17" i="7" s="1"/>
  <c r="NQ64" i="7"/>
  <c r="NQ51" i="7"/>
  <c r="NQ58" i="7" s="1"/>
  <c r="NQ60" i="7" s="1"/>
  <c r="NQ41" i="7"/>
  <c r="NQ34" i="7"/>
  <c r="NQ24" i="7"/>
  <c r="NQ20" i="7"/>
  <c r="NQ15" i="7"/>
  <c r="NQ17" i="7" s="1"/>
  <c r="NN64" i="7"/>
  <c r="NN51" i="7"/>
  <c r="NN58" i="7" s="1"/>
  <c r="NN60" i="7" s="1"/>
  <c r="NN41" i="7"/>
  <c r="NN34" i="7"/>
  <c r="NN24" i="7"/>
  <c r="NN20" i="7"/>
  <c r="NN15" i="7"/>
  <c r="NN17" i="7" s="1"/>
  <c r="NK64" i="7"/>
  <c r="NK51" i="7"/>
  <c r="NK58" i="7" s="1"/>
  <c r="NK60" i="7" s="1"/>
  <c r="NK41" i="7"/>
  <c r="NK34" i="7"/>
  <c r="NK24" i="7"/>
  <c r="NK20" i="7"/>
  <c r="NK15" i="7"/>
  <c r="NK17" i="7" s="1"/>
  <c r="NH64" i="7"/>
  <c r="NH51" i="7"/>
  <c r="NH58" i="7" s="1"/>
  <c r="NH60" i="7" s="1"/>
  <c r="NH41" i="7"/>
  <c r="NH34" i="7"/>
  <c r="NH24" i="7"/>
  <c r="NH20" i="7"/>
  <c r="NH15" i="7"/>
  <c r="NH17" i="7" s="1"/>
  <c r="NE64" i="7"/>
  <c r="NE51" i="7"/>
  <c r="NE58" i="7" s="1"/>
  <c r="NE60" i="7" s="1"/>
  <c r="NE41" i="7"/>
  <c r="NE34" i="7"/>
  <c r="NE24" i="7"/>
  <c r="NE20" i="7"/>
  <c r="NE15" i="7"/>
  <c r="NE17" i="7" s="1"/>
  <c r="MY64" i="7"/>
  <c r="MY51" i="7"/>
  <c r="MY58" i="7" s="1"/>
  <c r="MY60" i="7" s="1"/>
  <c r="MY41" i="7"/>
  <c r="MY34" i="7"/>
  <c r="MY24" i="7"/>
  <c r="MY20" i="7"/>
  <c r="MY15" i="7"/>
  <c r="MY17" i="7" s="1"/>
  <c r="MV64" i="7"/>
  <c r="MV51" i="7"/>
  <c r="MV58" i="7" s="1"/>
  <c r="MV60" i="7" s="1"/>
  <c r="MV41" i="7"/>
  <c r="MV34" i="7"/>
  <c r="MV24" i="7"/>
  <c r="MV20" i="7"/>
  <c r="MV15" i="7"/>
  <c r="MV17" i="7" s="1"/>
  <c r="MS64" i="7"/>
  <c r="MS51" i="7"/>
  <c r="MS58" i="7" s="1"/>
  <c r="MS60" i="7" s="1"/>
  <c r="MS41" i="7"/>
  <c r="MS34" i="7"/>
  <c r="MS24" i="7"/>
  <c r="MS20" i="7"/>
  <c r="MS15" i="7"/>
  <c r="MS17" i="7" s="1"/>
  <c r="MM64" i="7"/>
  <c r="MM51" i="7"/>
  <c r="MM58" i="7" s="1"/>
  <c r="MM60" i="7" s="1"/>
  <c r="MM41" i="7"/>
  <c r="MM34" i="7"/>
  <c r="MM24" i="7"/>
  <c r="MM20" i="7"/>
  <c r="MM15" i="7"/>
  <c r="MM17" i="7" s="1"/>
  <c r="MG64" i="7"/>
  <c r="MG51" i="7"/>
  <c r="MG58" i="7" s="1"/>
  <c r="MG60" i="7" s="1"/>
  <c r="MG41" i="7"/>
  <c r="MG34" i="7"/>
  <c r="MG24" i="7"/>
  <c r="MG20" i="7"/>
  <c r="MG26" i="7" s="1"/>
  <c r="MG15" i="7"/>
  <c r="MG17" i="7" s="1"/>
  <c r="MD64" i="7"/>
  <c r="MD51" i="7"/>
  <c r="MD58" i="7" s="1"/>
  <c r="MD60" i="7" s="1"/>
  <c r="MD41" i="7"/>
  <c r="MD34" i="7"/>
  <c r="MD24" i="7"/>
  <c r="MD20" i="7"/>
  <c r="MD15" i="7"/>
  <c r="MD17" i="7" s="1"/>
  <c r="MA13" i="7"/>
  <c r="LX64" i="7"/>
  <c r="LX51" i="7"/>
  <c r="LX58" i="7" s="1"/>
  <c r="LX60" i="7" s="1"/>
  <c r="LX41" i="7"/>
  <c r="LX34" i="7"/>
  <c r="LX24" i="7"/>
  <c r="LX20" i="7"/>
  <c r="LX15" i="7"/>
  <c r="LX17" i="7" s="1"/>
  <c r="LU64" i="7"/>
  <c r="LU51" i="7"/>
  <c r="LU58" i="7" s="1"/>
  <c r="LU60" i="7" s="1"/>
  <c r="LU41" i="7"/>
  <c r="LU34" i="7"/>
  <c r="LU24" i="7"/>
  <c r="LU20" i="7"/>
  <c r="LU15" i="7"/>
  <c r="LU17" i="7" s="1"/>
  <c r="LR64" i="7"/>
  <c r="LR51" i="7"/>
  <c r="LR58" i="7" s="1"/>
  <c r="LR60" i="7" s="1"/>
  <c r="LR41" i="7"/>
  <c r="LR34" i="7"/>
  <c r="LR24" i="7"/>
  <c r="LR20" i="7"/>
  <c r="LR15" i="7"/>
  <c r="LR17" i="7" s="1"/>
  <c r="LO64" i="7"/>
  <c r="LO51" i="7"/>
  <c r="LO58" i="7" s="1"/>
  <c r="LO60" i="7" s="1"/>
  <c r="LO41" i="7"/>
  <c r="LO34" i="7"/>
  <c r="LO24" i="7"/>
  <c r="LO20" i="7"/>
  <c r="LO15" i="7"/>
  <c r="LO17" i="7" s="1"/>
  <c r="LL64" i="7"/>
  <c r="LL51" i="7"/>
  <c r="LL58" i="7" s="1"/>
  <c r="LL60" i="7" s="1"/>
  <c r="LL41" i="7"/>
  <c r="LL34" i="7"/>
  <c r="LL24" i="7"/>
  <c r="LL20" i="7"/>
  <c r="LL15" i="7"/>
  <c r="LL17" i="7" s="1"/>
  <c r="LI64" i="7"/>
  <c r="LI51" i="7"/>
  <c r="LI58" i="7" s="1"/>
  <c r="LI60" i="7" s="1"/>
  <c r="LI41" i="7"/>
  <c r="LI34" i="7"/>
  <c r="LI24" i="7"/>
  <c r="LI20" i="7"/>
  <c r="LI15" i="7"/>
  <c r="LI17" i="7" s="1"/>
  <c r="LF64" i="7"/>
  <c r="LF51" i="7"/>
  <c r="LF58" i="7" s="1"/>
  <c r="LF60" i="7" s="1"/>
  <c r="LF41" i="7"/>
  <c r="LF34" i="7"/>
  <c r="LF24" i="7"/>
  <c r="LF20" i="7"/>
  <c r="LF15" i="7"/>
  <c r="LF17" i="7" s="1"/>
  <c r="LC64" i="7"/>
  <c r="LC51" i="7"/>
  <c r="LC58" i="7" s="1"/>
  <c r="LC60" i="7" s="1"/>
  <c r="LC41" i="7"/>
  <c r="LC34" i="7"/>
  <c r="LC24" i="7"/>
  <c r="LC20" i="7"/>
  <c r="LC15" i="7"/>
  <c r="LC17" i="7" s="1"/>
  <c r="KZ64" i="7"/>
  <c r="KZ51" i="7"/>
  <c r="KZ58" i="7" s="1"/>
  <c r="KZ60" i="7" s="1"/>
  <c r="KZ41" i="7"/>
  <c r="KZ34" i="7"/>
  <c r="KZ24" i="7"/>
  <c r="KZ20" i="7"/>
  <c r="KZ15" i="7"/>
  <c r="KZ17" i="7" s="1"/>
  <c r="KW14" i="7"/>
  <c r="KY14" i="7" s="1"/>
  <c r="KT64" i="7"/>
  <c r="KT51" i="7"/>
  <c r="KT58" i="7" s="1"/>
  <c r="KT60" i="7" s="1"/>
  <c r="KT41" i="7"/>
  <c r="KT34" i="7"/>
  <c r="KT24" i="7"/>
  <c r="KT20" i="7"/>
  <c r="KT15" i="7"/>
  <c r="KT17" i="7" s="1"/>
  <c r="KQ64" i="7"/>
  <c r="KQ51" i="7"/>
  <c r="KQ58" i="7" s="1"/>
  <c r="KQ60" i="7" s="1"/>
  <c r="KQ41" i="7"/>
  <c r="KQ34" i="7"/>
  <c r="KQ24" i="7"/>
  <c r="KQ20" i="7"/>
  <c r="KQ15" i="7"/>
  <c r="KQ17" i="7" s="1"/>
  <c r="KN64" i="7"/>
  <c r="KN51" i="7"/>
  <c r="KN58" i="7" s="1"/>
  <c r="KN60" i="7" s="1"/>
  <c r="KN41" i="7"/>
  <c r="KN34" i="7"/>
  <c r="KN24" i="7"/>
  <c r="KN20" i="7"/>
  <c r="KN15" i="7"/>
  <c r="KN17" i="7" s="1"/>
  <c r="KK28" i="7"/>
  <c r="KH64" i="7"/>
  <c r="KH51" i="7"/>
  <c r="KH58" i="7" s="1"/>
  <c r="KH60" i="7" s="1"/>
  <c r="KH41" i="7"/>
  <c r="KH34" i="7"/>
  <c r="KH24" i="7"/>
  <c r="KH20" i="7"/>
  <c r="KH15" i="7"/>
  <c r="KH17" i="7" s="1"/>
  <c r="KE64" i="7"/>
  <c r="KE51" i="7"/>
  <c r="KE58" i="7" s="1"/>
  <c r="KE60" i="7" s="1"/>
  <c r="KE41" i="7"/>
  <c r="KE34" i="7"/>
  <c r="KE24" i="7"/>
  <c r="KE20" i="7"/>
  <c r="KE15" i="7"/>
  <c r="KE17" i="7" s="1"/>
  <c r="KB64" i="7"/>
  <c r="KB51" i="7"/>
  <c r="KB58" i="7" s="1"/>
  <c r="KB60" i="7" s="1"/>
  <c r="KB41" i="7"/>
  <c r="KB34" i="7"/>
  <c r="KB24" i="7"/>
  <c r="KB20" i="7"/>
  <c r="KB15" i="7"/>
  <c r="KB17" i="7" s="1"/>
  <c r="JY64" i="7"/>
  <c r="JY51" i="7"/>
  <c r="JY58" i="7" s="1"/>
  <c r="JY60" i="7" s="1"/>
  <c r="JY41" i="7"/>
  <c r="JY34" i="7"/>
  <c r="JY24" i="7"/>
  <c r="JY20" i="7"/>
  <c r="JY15" i="7"/>
  <c r="JY17" i="7" s="1"/>
  <c r="JV32" i="7"/>
  <c r="JX32" i="7" s="1"/>
  <c r="JS64" i="7"/>
  <c r="JS51" i="7"/>
  <c r="JS58" i="7" s="1"/>
  <c r="JS60" i="7" s="1"/>
  <c r="JS41" i="7"/>
  <c r="JS34" i="7"/>
  <c r="JS24" i="7"/>
  <c r="JS20" i="7"/>
  <c r="JS15" i="7"/>
  <c r="JS17" i="7" s="1"/>
  <c r="JP64" i="7"/>
  <c r="JP51" i="7"/>
  <c r="JP58" i="7" s="1"/>
  <c r="JP60" i="7" s="1"/>
  <c r="JP41" i="7"/>
  <c r="JP34" i="7"/>
  <c r="JP24" i="7"/>
  <c r="JP20" i="7"/>
  <c r="JP15" i="7"/>
  <c r="JP17" i="7" s="1"/>
  <c r="JM64" i="7"/>
  <c r="JM51" i="7"/>
  <c r="JM58" i="7" s="1"/>
  <c r="JM60" i="7" s="1"/>
  <c r="JM41" i="7"/>
  <c r="JM34" i="7"/>
  <c r="JM24" i="7"/>
  <c r="JM20" i="7"/>
  <c r="JM15" i="7"/>
  <c r="JM17" i="7" s="1"/>
  <c r="JG64" i="7"/>
  <c r="JG51" i="7"/>
  <c r="JG58" i="7" s="1"/>
  <c r="JG60" i="7" s="1"/>
  <c r="JG41" i="7"/>
  <c r="JG34" i="7"/>
  <c r="JG24" i="7"/>
  <c r="JG20" i="7"/>
  <c r="JG15" i="7"/>
  <c r="JG17" i="7" s="1"/>
  <c r="JD64" i="7"/>
  <c r="JD51" i="7"/>
  <c r="JD58" i="7" s="1"/>
  <c r="JD60" i="7" s="1"/>
  <c r="JD41" i="7"/>
  <c r="JD34" i="7"/>
  <c r="JD24" i="7"/>
  <c r="JD20" i="7"/>
  <c r="JD15" i="7"/>
  <c r="JD17" i="7" s="1"/>
  <c r="JA64" i="7"/>
  <c r="JA51" i="7"/>
  <c r="JA58" i="7" s="1"/>
  <c r="JA60" i="7" s="1"/>
  <c r="JA41" i="7"/>
  <c r="JA34" i="7"/>
  <c r="JA24" i="7"/>
  <c r="JA20" i="7"/>
  <c r="JA15" i="7"/>
  <c r="JA17" i="7" s="1"/>
  <c r="IX64" i="7"/>
  <c r="IX51" i="7"/>
  <c r="IX58" i="7" s="1"/>
  <c r="IX60" i="7" s="1"/>
  <c r="IX41" i="7"/>
  <c r="IX34" i="7"/>
  <c r="IX24" i="7"/>
  <c r="IX20" i="7"/>
  <c r="IX15" i="7"/>
  <c r="IX17" i="7" s="1"/>
  <c r="IR64" i="7"/>
  <c r="IR51" i="7"/>
  <c r="IR58" i="7" s="1"/>
  <c r="IR60" i="7" s="1"/>
  <c r="IR41" i="7"/>
  <c r="IR34" i="7"/>
  <c r="IR24" i="7"/>
  <c r="IR20" i="7"/>
  <c r="IR15" i="7"/>
  <c r="IR17" i="7" s="1"/>
  <c r="IO64" i="7"/>
  <c r="IO51" i="7"/>
  <c r="IO58" i="7" s="1"/>
  <c r="IO60" i="7" s="1"/>
  <c r="IO41" i="7"/>
  <c r="IO34" i="7"/>
  <c r="IO24" i="7"/>
  <c r="IO15" i="7"/>
  <c r="IO17" i="7" s="1"/>
  <c r="IL11" i="7"/>
  <c r="II64" i="7"/>
  <c r="II51" i="7"/>
  <c r="II58" i="7" s="1"/>
  <c r="II60" i="7" s="1"/>
  <c r="II41" i="7"/>
  <c r="II34" i="7"/>
  <c r="II24" i="7"/>
  <c r="II20" i="7"/>
  <c r="II15" i="7"/>
  <c r="II17" i="7" s="1"/>
  <c r="IF64" i="7"/>
  <c r="IF51" i="7"/>
  <c r="IF58" i="7" s="1"/>
  <c r="IF60" i="7" s="1"/>
  <c r="IF41" i="7"/>
  <c r="IF34" i="7"/>
  <c r="IF24" i="7"/>
  <c r="IF20" i="7"/>
  <c r="IF15" i="7"/>
  <c r="IF17" i="7" s="1"/>
  <c r="IC64" i="7"/>
  <c r="IC51" i="7"/>
  <c r="IC58" i="7" s="1"/>
  <c r="IC60" i="7" s="1"/>
  <c r="IC41" i="7"/>
  <c r="IC34" i="7"/>
  <c r="IE27" i="7"/>
  <c r="IC24" i="7"/>
  <c r="IC20" i="7"/>
  <c r="IC15" i="7"/>
  <c r="IC17" i="7" s="1"/>
  <c r="HZ64" i="7"/>
  <c r="HZ51" i="7"/>
  <c r="HZ58" i="7" s="1"/>
  <c r="HZ60" i="7" s="1"/>
  <c r="HZ41" i="7"/>
  <c r="HZ34" i="7"/>
  <c r="HZ24" i="7"/>
  <c r="HZ20" i="7"/>
  <c r="HZ15" i="7"/>
  <c r="HZ17" i="7" s="1"/>
  <c r="HQ64" i="7"/>
  <c r="HQ51" i="7"/>
  <c r="HQ58" i="7" s="1"/>
  <c r="HQ60" i="7" s="1"/>
  <c r="HQ41" i="7"/>
  <c r="HQ34" i="7"/>
  <c r="HQ24" i="7"/>
  <c r="HQ20" i="7"/>
  <c r="HQ15" i="7"/>
  <c r="HQ17" i="7" s="1"/>
  <c r="HN64" i="7"/>
  <c r="HN51" i="7"/>
  <c r="HN58" i="7" s="1"/>
  <c r="HN60" i="7" s="1"/>
  <c r="HN41" i="7"/>
  <c r="HN34" i="7"/>
  <c r="HN24" i="7"/>
  <c r="HN20" i="7"/>
  <c r="HN15" i="7"/>
  <c r="HN17" i="7" s="1"/>
  <c r="HK11" i="7"/>
  <c r="HH64" i="7"/>
  <c r="HH51" i="7"/>
  <c r="HH58" i="7" s="1"/>
  <c r="HH60" i="7" s="1"/>
  <c r="HH41" i="7"/>
  <c r="HH34" i="7"/>
  <c r="HH24" i="7"/>
  <c r="HH20" i="7"/>
  <c r="HH15" i="7"/>
  <c r="HH17" i="7" s="1"/>
  <c r="HE64" i="7"/>
  <c r="HE51" i="7"/>
  <c r="HE58" i="7" s="1"/>
  <c r="HE60" i="7" s="1"/>
  <c r="HE41" i="7"/>
  <c r="HE34" i="7"/>
  <c r="HE24" i="7"/>
  <c r="HE20" i="7"/>
  <c r="HE15" i="7"/>
  <c r="HE17" i="7" s="1"/>
  <c r="HB64" i="7"/>
  <c r="HB51" i="7"/>
  <c r="HB58" i="7" s="1"/>
  <c r="HB60" i="7" s="1"/>
  <c r="HB41" i="7"/>
  <c r="HB34" i="7"/>
  <c r="HB24" i="7"/>
  <c r="HB20" i="7"/>
  <c r="HB15" i="7"/>
  <c r="HB17" i="7" s="1"/>
  <c r="GY64" i="7"/>
  <c r="GY51" i="7"/>
  <c r="GY58" i="7" s="1"/>
  <c r="GY60" i="7" s="1"/>
  <c r="GY41" i="7"/>
  <c r="GY34" i="7"/>
  <c r="GY24" i="7"/>
  <c r="GY20" i="7"/>
  <c r="GY15" i="7"/>
  <c r="GY17" i="7" s="1"/>
  <c r="GV11" i="7"/>
  <c r="GS64" i="7"/>
  <c r="GS51" i="7"/>
  <c r="GS58" i="7" s="1"/>
  <c r="GS60" i="7" s="1"/>
  <c r="GS41" i="7"/>
  <c r="GS34" i="7"/>
  <c r="GS24" i="7"/>
  <c r="GS20" i="7"/>
  <c r="GS15" i="7"/>
  <c r="GS17" i="7" s="1"/>
  <c r="GP64" i="7"/>
  <c r="GP51" i="7"/>
  <c r="GP58" i="7" s="1"/>
  <c r="GP60" i="7" s="1"/>
  <c r="GP41" i="7"/>
  <c r="GP34" i="7"/>
  <c r="GP24" i="7"/>
  <c r="GP20" i="7"/>
  <c r="GP15" i="7"/>
  <c r="GP17" i="7" s="1"/>
  <c r="GM64" i="7"/>
  <c r="GM51" i="7"/>
  <c r="GM58" i="7" s="1"/>
  <c r="GM60" i="7" s="1"/>
  <c r="GM41" i="7"/>
  <c r="GM34" i="7"/>
  <c r="GM24" i="7"/>
  <c r="GM20" i="7"/>
  <c r="GM15" i="7"/>
  <c r="GM17" i="7" s="1"/>
  <c r="GJ64" i="7"/>
  <c r="GJ51" i="7"/>
  <c r="GJ58" i="7" s="1"/>
  <c r="GJ45" i="7"/>
  <c r="GL45" i="7" s="1"/>
  <c r="GJ41" i="7"/>
  <c r="GJ34" i="7"/>
  <c r="GJ24" i="7"/>
  <c r="GJ20" i="7"/>
  <c r="GJ15" i="7"/>
  <c r="GJ17" i="7" s="1"/>
  <c r="GG64" i="7"/>
  <c r="GG51" i="7"/>
  <c r="GG58" i="7" s="1"/>
  <c r="GG60" i="7" s="1"/>
  <c r="GG41" i="7"/>
  <c r="GG34" i="7"/>
  <c r="GG24" i="7"/>
  <c r="GG20" i="7"/>
  <c r="GG15" i="7"/>
  <c r="GG17" i="7" s="1"/>
  <c r="GD64" i="7"/>
  <c r="GD51" i="7"/>
  <c r="GD58" i="7" s="1"/>
  <c r="GD60" i="7" s="1"/>
  <c r="GD41" i="7"/>
  <c r="GD34" i="7"/>
  <c r="GV27" i="7"/>
  <c r="GX27" i="7" s="1"/>
  <c r="GD24" i="7"/>
  <c r="GD20" i="7"/>
  <c r="GD15" i="7"/>
  <c r="GD17" i="7" s="1"/>
  <c r="FX64" i="7"/>
  <c r="FX51" i="7"/>
  <c r="FX58" i="7" s="1"/>
  <c r="FX60" i="7" s="1"/>
  <c r="FX41" i="7"/>
  <c r="FX34" i="7"/>
  <c r="FX24" i="7"/>
  <c r="FX20" i="7"/>
  <c r="FX15" i="7"/>
  <c r="FX17" i="7" s="1"/>
  <c r="FU64" i="7"/>
  <c r="FU51" i="7"/>
  <c r="FU58" i="7" s="1"/>
  <c r="FU60" i="7" s="1"/>
  <c r="FU41" i="7"/>
  <c r="FU34" i="7"/>
  <c r="FU24" i="7"/>
  <c r="FU20" i="7"/>
  <c r="FU15" i="7"/>
  <c r="FU17" i="7" s="1"/>
  <c r="FR64" i="7"/>
  <c r="FR51" i="7"/>
  <c r="FR58" i="7" s="1"/>
  <c r="FR60" i="7" s="1"/>
  <c r="FR41" i="7"/>
  <c r="FR34" i="7"/>
  <c r="FR24" i="7"/>
  <c r="FR20" i="7"/>
  <c r="FR15" i="7"/>
  <c r="FR17" i="7" s="1"/>
  <c r="FO64" i="7"/>
  <c r="FO51" i="7"/>
  <c r="FO58" i="7" s="1"/>
  <c r="FO60" i="7" s="1"/>
  <c r="FO41" i="7"/>
  <c r="FO34" i="7"/>
  <c r="FO24" i="7"/>
  <c r="FO20" i="7"/>
  <c r="FO15" i="7"/>
  <c r="FO17" i="7" s="1"/>
  <c r="FL64" i="7"/>
  <c r="FL51" i="7"/>
  <c r="FL58" i="7" s="1"/>
  <c r="FL60" i="7" s="1"/>
  <c r="FL41" i="7"/>
  <c r="FL34" i="7"/>
  <c r="FL24" i="7"/>
  <c r="FL20" i="7"/>
  <c r="FL15" i="7"/>
  <c r="FL17" i="7" s="1"/>
  <c r="FI64" i="7"/>
  <c r="FI51" i="7"/>
  <c r="FI58" i="7" s="1"/>
  <c r="FI60" i="7" s="1"/>
  <c r="FI41" i="7"/>
  <c r="FI34" i="7"/>
  <c r="FI24" i="7"/>
  <c r="FI20" i="7"/>
  <c r="FI15" i="7"/>
  <c r="FI17" i="7" s="1"/>
  <c r="FF64" i="7"/>
  <c r="FF51" i="7"/>
  <c r="FF58" i="7" s="1"/>
  <c r="FF60" i="7" s="1"/>
  <c r="FF41" i="7"/>
  <c r="FF34" i="7"/>
  <c r="FF24" i="7"/>
  <c r="FF20" i="7"/>
  <c r="FF15" i="7"/>
  <c r="FF17" i="7" s="1"/>
  <c r="FC13" i="7"/>
  <c r="FC15" i="7" s="1"/>
  <c r="EZ64" i="7"/>
  <c r="EZ51" i="7"/>
  <c r="EZ58" i="7" s="1"/>
  <c r="EZ60" i="7" s="1"/>
  <c r="EZ41" i="7"/>
  <c r="EZ34" i="7"/>
  <c r="EZ24" i="7"/>
  <c r="EZ20" i="7"/>
  <c r="EZ15" i="7"/>
  <c r="EZ17" i="7" s="1"/>
  <c r="EW64" i="7"/>
  <c r="EW51" i="7"/>
  <c r="EW58" i="7" s="1"/>
  <c r="EW60" i="7" s="1"/>
  <c r="EW41" i="7"/>
  <c r="EW34" i="7"/>
  <c r="EW24" i="7"/>
  <c r="EW20" i="7"/>
  <c r="EW15" i="7"/>
  <c r="EW17" i="7" s="1"/>
  <c r="ET64" i="7"/>
  <c r="ET51" i="7"/>
  <c r="ET58" i="7" s="1"/>
  <c r="ET60" i="7" s="1"/>
  <c r="ET41" i="7"/>
  <c r="ET34" i="7"/>
  <c r="ET24" i="7"/>
  <c r="ET20" i="7"/>
  <c r="ET15" i="7"/>
  <c r="ET17" i="7" s="1"/>
  <c r="EQ64" i="7"/>
  <c r="EQ51" i="7"/>
  <c r="EQ58" i="7" s="1"/>
  <c r="EQ60" i="7" s="1"/>
  <c r="EQ41" i="7"/>
  <c r="EQ34" i="7"/>
  <c r="EQ24" i="7"/>
  <c r="EQ20" i="7"/>
  <c r="EQ15" i="7"/>
  <c r="EQ17" i="7" s="1"/>
  <c r="EN13" i="7"/>
  <c r="EN15" i="7" s="1"/>
  <c r="EK64" i="7"/>
  <c r="EK51" i="7"/>
  <c r="EK58" i="7" s="1"/>
  <c r="EK60" i="7" s="1"/>
  <c r="EK41" i="7"/>
  <c r="EK34" i="7"/>
  <c r="EK24" i="7"/>
  <c r="EK20" i="7"/>
  <c r="EK15" i="7"/>
  <c r="EK17" i="7" s="1"/>
  <c r="EH64" i="7"/>
  <c r="EH51" i="7"/>
  <c r="EH58" i="7" s="1"/>
  <c r="EH60" i="7" s="1"/>
  <c r="EH41" i="7"/>
  <c r="EH34" i="7"/>
  <c r="EH24" i="7"/>
  <c r="EH20" i="7"/>
  <c r="EH15" i="7"/>
  <c r="EH17" i="7" s="1"/>
  <c r="EE64" i="7"/>
  <c r="EE51" i="7"/>
  <c r="EE58" i="7" s="1"/>
  <c r="EE60" i="7" s="1"/>
  <c r="EE41" i="7"/>
  <c r="EE34" i="7"/>
  <c r="EE24" i="7"/>
  <c r="EE20" i="7"/>
  <c r="EE15" i="7"/>
  <c r="EE17" i="7" s="1"/>
  <c r="EB11" i="7"/>
  <c r="ED11" i="7" s="1"/>
  <c r="DY64" i="7"/>
  <c r="DY51" i="7"/>
  <c r="DY58" i="7" s="1"/>
  <c r="DY60" i="7" s="1"/>
  <c r="DY41" i="7"/>
  <c r="DY34" i="7"/>
  <c r="DY24" i="7"/>
  <c r="DY20" i="7"/>
  <c r="EA13" i="7"/>
  <c r="EA15" i="7" s="1"/>
  <c r="DV64" i="7"/>
  <c r="DV51" i="7"/>
  <c r="DV58" i="7" s="1"/>
  <c r="DV60" i="7" s="1"/>
  <c r="DV41" i="7"/>
  <c r="DV34" i="7"/>
  <c r="DV24" i="7"/>
  <c r="DV20" i="7"/>
  <c r="DV15" i="7"/>
  <c r="DV17" i="7" s="1"/>
  <c r="DS64" i="7"/>
  <c r="DS51" i="7"/>
  <c r="DS58" i="7" s="1"/>
  <c r="DS60" i="7" s="1"/>
  <c r="DS41" i="7"/>
  <c r="DS34" i="7"/>
  <c r="DS24" i="7"/>
  <c r="DS20" i="7"/>
  <c r="DS15" i="7"/>
  <c r="DS17" i="7" s="1"/>
  <c r="DP64" i="7"/>
  <c r="DP51" i="7"/>
  <c r="DP58" i="7" s="1"/>
  <c r="DP60" i="7" s="1"/>
  <c r="DP41" i="7"/>
  <c r="DP34" i="7"/>
  <c r="DP24" i="7"/>
  <c r="DP20" i="7"/>
  <c r="DP15" i="7"/>
  <c r="DP17" i="7" s="1"/>
  <c r="DM64" i="7"/>
  <c r="DM51" i="7"/>
  <c r="DM58" i="7" s="1"/>
  <c r="DM60" i="7" s="1"/>
  <c r="DM41" i="7"/>
  <c r="DM34" i="7"/>
  <c r="DM24" i="7"/>
  <c r="DM20" i="7"/>
  <c r="DM15" i="7"/>
  <c r="DM17" i="7" s="1"/>
  <c r="DJ64" i="7"/>
  <c r="DJ51" i="7"/>
  <c r="DJ58" i="7" s="1"/>
  <c r="DJ60" i="7" s="1"/>
  <c r="DJ41" i="7"/>
  <c r="DJ34" i="7"/>
  <c r="DJ24" i="7"/>
  <c r="DJ20" i="7"/>
  <c r="DJ15" i="7"/>
  <c r="DJ17" i="7" s="1"/>
  <c r="DG64" i="7"/>
  <c r="DG51" i="7"/>
  <c r="DG58" i="7" s="1"/>
  <c r="DG60" i="7" s="1"/>
  <c r="DG41" i="7"/>
  <c r="DG34" i="7"/>
  <c r="DG24" i="7"/>
  <c r="DG20" i="7"/>
  <c r="DG15" i="7"/>
  <c r="DG17" i="7" s="1"/>
  <c r="DA64" i="7"/>
  <c r="DA51" i="7"/>
  <c r="DA58" i="7" s="1"/>
  <c r="DA60" i="7" s="1"/>
  <c r="DA41" i="7"/>
  <c r="DA34" i="7"/>
  <c r="DA24" i="7"/>
  <c r="DA20" i="7"/>
  <c r="DA15" i="7"/>
  <c r="DA17" i="7" s="1"/>
  <c r="CF64" i="7"/>
  <c r="CF51" i="7"/>
  <c r="CF58" i="7" s="1"/>
  <c r="CF60" i="7" s="1"/>
  <c r="CF41" i="7"/>
  <c r="CF34" i="7"/>
  <c r="CF24" i="7"/>
  <c r="CF20" i="7"/>
  <c r="CF15" i="7"/>
  <c r="CF17" i="7" s="1"/>
  <c r="CC64" i="7"/>
  <c r="CC51" i="7"/>
  <c r="CC58" i="7" s="1"/>
  <c r="CC60" i="7" s="1"/>
  <c r="CC41" i="7"/>
  <c r="CC34" i="7"/>
  <c r="CC24" i="7"/>
  <c r="CC20" i="7"/>
  <c r="CC15" i="7"/>
  <c r="CC17" i="7" s="1"/>
  <c r="BZ64" i="7"/>
  <c r="BZ51" i="7"/>
  <c r="BZ45" i="7"/>
  <c r="BZ44" i="7"/>
  <c r="BZ41" i="7"/>
  <c r="BZ34" i="7"/>
  <c r="DD34" i="7" s="1"/>
  <c r="BZ24" i="7"/>
  <c r="BZ20" i="7"/>
  <c r="BZ15" i="7"/>
  <c r="BT64" i="7"/>
  <c r="BT51" i="7"/>
  <c r="BT58" i="7" s="1"/>
  <c r="BT60" i="7" s="1"/>
  <c r="BT41" i="7"/>
  <c r="BT34" i="7"/>
  <c r="BT24" i="7"/>
  <c r="BT20" i="7"/>
  <c r="BT15" i="7"/>
  <c r="BT17" i="7" s="1"/>
  <c r="BN11" i="7"/>
  <c r="BN17" i="7" s="1"/>
  <c r="BK64" i="7"/>
  <c r="BK51" i="7"/>
  <c r="BK58" i="7" s="1"/>
  <c r="BK60" i="7" s="1"/>
  <c r="BK41" i="7"/>
  <c r="BK34" i="7"/>
  <c r="BK24" i="7"/>
  <c r="BK20" i="7"/>
  <c r="BK15" i="7"/>
  <c r="BK17" i="7" s="1"/>
  <c r="BH64" i="7"/>
  <c r="BH51" i="7"/>
  <c r="BH58" i="7" s="1"/>
  <c r="BH60" i="7" s="1"/>
  <c r="BH41" i="7"/>
  <c r="BH34" i="7"/>
  <c r="BH24" i="7"/>
  <c r="BH20" i="7"/>
  <c r="BH15" i="7"/>
  <c r="BH17" i="7" s="1"/>
  <c r="BB64" i="7"/>
  <c r="BB51" i="7"/>
  <c r="BB58" i="7" s="1"/>
  <c r="BB60" i="7" s="1"/>
  <c r="BB41" i="7"/>
  <c r="BB34" i="7"/>
  <c r="BB24" i="7"/>
  <c r="BB20" i="7"/>
  <c r="BB15" i="7"/>
  <c r="BB17" i="7" s="1"/>
  <c r="AY64" i="7"/>
  <c r="AY51" i="7"/>
  <c r="AY58" i="7" s="1"/>
  <c r="AY60" i="7" s="1"/>
  <c r="AY41" i="7"/>
  <c r="AY34" i="7"/>
  <c r="AY24" i="7"/>
  <c r="AY20" i="7"/>
  <c r="AY17" i="7"/>
  <c r="AV64" i="7"/>
  <c r="AV51" i="7"/>
  <c r="AV58" i="7" s="1"/>
  <c r="AV60" i="7" s="1"/>
  <c r="AV41" i="7"/>
  <c r="AV34" i="7"/>
  <c r="AV24" i="7"/>
  <c r="AV20" i="7"/>
  <c r="AV15" i="7"/>
  <c r="AV17" i="7" s="1"/>
  <c r="AS11" i="7"/>
  <c r="AP64" i="7"/>
  <c r="AP51" i="7"/>
  <c r="AP58" i="7" s="1"/>
  <c r="AP60" i="7" s="1"/>
  <c r="AP41" i="7"/>
  <c r="AP34" i="7"/>
  <c r="AP24" i="7"/>
  <c r="AP20" i="7"/>
  <c r="AP15" i="7"/>
  <c r="AP17" i="7" s="1"/>
  <c r="AM64" i="7"/>
  <c r="AM51" i="7"/>
  <c r="AM58" i="7" s="1"/>
  <c r="AM60" i="7" s="1"/>
  <c r="AM41" i="7"/>
  <c r="AM34" i="7"/>
  <c r="AM24" i="7"/>
  <c r="AM20" i="7"/>
  <c r="AM15" i="7"/>
  <c r="AM17" i="7" s="1"/>
  <c r="AJ64" i="7"/>
  <c r="AJ51" i="7"/>
  <c r="AJ58" i="7" s="1"/>
  <c r="AJ60" i="7" s="1"/>
  <c r="AJ41" i="7"/>
  <c r="AJ34" i="7"/>
  <c r="AJ24" i="7"/>
  <c r="AJ20" i="7"/>
  <c r="AJ15" i="7"/>
  <c r="AJ17" i="7" s="1"/>
  <c r="AG64" i="7"/>
  <c r="AG51" i="7"/>
  <c r="AG58" i="7" s="1"/>
  <c r="AG60" i="7" s="1"/>
  <c r="AG41" i="7"/>
  <c r="AG34" i="7"/>
  <c r="AG24" i="7"/>
  <c r="AG20" i="7"/>
  <c r="AG15" i="7"/>
  <c r="AG17" i="7" s="1"/>
  <c r="AD64" i="7"/>
  <c r="AD51" i="7"/>
  <c r="AD58" i="7" s="1"/>
  <c r="AD60" i="7" s="1"/>
  <c r="AD41" i="7"/>
  <c r="AD34" i="7"/>
  <c r="AD24" i="7"/>
  <c r="AD20" i="7"/>
  <c r="AD15" i="7"/>
  <c r="AD17" i="7" s="1"/>
  <c r="AA64" i="7"/>
  <c r="AA51" i="7"/>
  <c r="AA58" i="7" s="1"/>
  <c r="AA60" i="7" s="1"/>
  <c r="AA41" i="7"/>
  <c r="AA34" i="7"/>
  <c r="AA24" i="7"/>
  <c r="AA20" i="7"/>
  <c r="AA15" i="7"/>
  <c r="AA17" i="7" s="1"/>
  <c r="X64" i="7"/>
  <c r="X51" i="7"/>
  <c r="X58" i="7" s="1"/>
  <c r="X60" i="7" s="1"/>
  <c r="X41" i="7"/>
  <c r="X34" i="7"/>
  <c r="X24" i="7"/>
  <c r="X20" i="7"/>
  <c r="X15" i="7"/>
  <c r="X17" i="7" s="1"/>
  <c r="BS67" i="7"/>
  <c r="BS45" i="7"/>
  <c r="R64" i="7"/>
  <c r="R51" i="7"/>
  <c r="R58" i="7" s="1"/>
  <c r="R60" i="7" s="1"/>
  <c r="R41" i="7"/>
  <c r="R34" i="7"/>
  <c r="R24" i="7"/>
  <c r="R20" i="7"/>
  <c r="R15" i="7"/>
  <c r="R17" i="7" s="1"/>
  <c r="O64" i="7"/>
  <c r="O51" i="7"/>
  <c r="O58" i="7" s="1"/>
  <c r="O60" i="7" s="1"/>
  <c r="O41" i="7"/>
  <c r="O34" i="7"/>
  <c r="O24" i="7"/>
  <c r="O20" i="7"/>
  <c r="O15" i="7"/>
  <c r="O17" i="7" s="1"/>
  <c r="L64" i="7"/>
  <c r="L51" i="7"/>
  <c r="L58" i="7" s="1"/>
  <c r="L60" i="7" s="1"/>
  <c r="L41" i="7"/>
  <c r="L34" i="7"/>
  <c r="L24" i="7"/>
  <c r="L20" i="7"/>
  <c r="L15" i="7"/>
  <c r="L17" i="7" s="1"/>
  <c r="BY67" i="7"/>
  <c r="BY54" i="7"/>
  <c r="I11" i="7"/>
  <c r="D64" i="7"/>
  <c r="J64" i="7" s="1"/>
  <c r="BX64" i="7" s="1"/>
  <c r="C64" i="7"/>
  <c r="D51" i="7"/>
  <c r="C51" i="7"/>
  <c r="C58" i="7" s="1"/>
  <c r="C60" i="7" s="1"/>
  <c r="C65" i="7" s="1"/>
  <c r="D41" i="7"/>
  <c r="J41" i="7" s="1"/>
  <c r="BX41" i="7" s="1"/>
  <c r="C41" i="7"/>
  <c r="D34" i="7"/>
  <c r="J34" i="7" s="1"/>
  <c r="BX34" i="7" s="1"/>
  <c r="D24" i="7"/>
  <c r="J24" i="7" s="1"/>
  <c r="BX24" i="7" s="1"/>
  <c r="D20" i="7"/>
  <c r="J20" i="7" s="1"/>
  <c r="D17" i="7"/>
  <c r="J17" i="7" s="1"/>
  <c r="E12" i="7"/>
  <c r="E13" i="7"/>
  <c r="E14" i="7"/>
  <c r="E16" i="7"/>
  <c r="E18" i="7"/>
  <c r="E19" i="7"/>
  <c r="E21" i="7"/>
  <c r="E22" i="7"/>
  <c r="E23" i="7"/>
  <c r="E25" i="7"/>
  <c r="E27" i="7"/>
  <c r="E28" i="7"/>
  <c r="E29" i="7"/>
  <c r="E30" i="7"/>
  <c r="E31" i="7"/>
  <c r="E32" i="7"/>
  <c r="E33" i="7"/>
  <c r="E35" i="7"/>
  <c r="E36" i="7"/>
  <c r="E37" i="7"/>
  <c r="E39" i="7"/>
  <c r="E40" i="7"/>
  <c r="E44" i="7"/>
  <c r="E45" i="7"/>
  <c r="E46" i="7"/>
  <c r="E47" i="7"/>
  <c r="E48" i="7"/>
  <c r="E49" i="7"/>
  <c r="E50" i="7"/>
  <c r="E52" i="7"/>
  <c r="E53" i="7"/>
  <c r="E54" i="7"/>
  <c r="E55" i="7"/>
  <c r="E56" i="7"/>
  <c r="E57" i="7"/>
  <c r="E59" i="7"/>
  <c r="E61" i="7"/>
  <c r="E62" i="7"/>
  <c r="E63" i="7"/>
  <c r="E64" i="7" s="1"/>
  <c r="E67" i="7"/>
  <c r="E11" i="7"/>
  <c r="C34" i="7"/>
  <c r="C24" i="7"/>
  <c r="C20" i="7"/>
  <c r="C15" i="7"/>
  <c r="C17" i="7" s="1"/>
  <c r="SD56" i="7" l="1"/>
  <c r="SF56" i="7" s="1"/>
  <c r="BZ58" i="7"/>
  <c r="DD58" i="7" s="1"/>
  <c r="DD51" i="7"/>
  <c r="BZ17" i="7"/>
  <c r="DD17" i="7" s="1"/>
  <c r="DD15" i="7"/>
  <c r="BE49" i="7"/>
  <c r="BE25" i="7"/>
  <c r="CB15" i="7"/>
  <c r="DF15" i="7" s="1"/>
  <c r="BY37" i="7"/>
  <c r="SE31" i="7"/>
  <c r="SB49" i="7"/>
  <c r="SE49" i="7" s="1"/>
  <c r="RY51" i="7"/>
  <c r="CH34" i="7"/>
  <c r="JL51" i="7"/>
  <c r="JL58" i="7" s="1"/>
  <c r="JO24" i="7"/>
  <c r="JO41" i="7"/>
  <c r="JO51" i="7"/>
  <c r="JO58" i="7" s="1"/>
  <c r="JR24" i="7"/>
  <c r="JR41" i="7"/>
  <c r="JR51" i="7"/>
  <c r="JR58" i="7" s="1"/>
  <c r="JQ65" i="7"/>
  <c r="JU24" i="7"/>
  <c r="JU41" i="7"/>
  <c r="JU51" i="7"/>
  <c r="JU58" i="7" s="1"/>
  <c r="JT65" i="7"/>
  <c r="JX24" i="7"/>
  <c r="JX51" i="7"/>
  <c r="JX58" i="7" s="1"/>
  <c r="KA24" i="7"/>
  <c r="KA41" i="7"/>
  <c r="KA51" i="7"/>
  <c r="KA58" i="7" s="1"/>
  <c r="KD24" i="7"/>
  <c r="KD41" i="7"/>
  <c r="KD51" i="7"/>
  <c r="KD58" i="7" s="1"/>
  <c r="KC65" i="7"/>
  <c r="KG24" i="7"/>
  <c r="KG41" i="7"/>
  <c r="KG51" i="7"/>
  <c r="KG58" i="7" s="1"/>
  <c r="KF65" i="7"/>
  <c r="KJ24" i="7"/>
  <c r="KJ41" i="7"/>
  <c r="KJ51" i="7"/>
  <c r="KJ58" i="7" s="1"/>
  <c r="KI65" i="7"/>
  <c r="KM24" i="7"/>
  <c r="KM51" i="7"/>
  <c r="KM58" i="7" s="1"/>
  <c r="KP24" i="7"/>
  <c r="KP41" i="7"/>
  <c r="KP51" i="7"/>
  <c r="KP58" i="7" s="1"/>
  <c r="KS24" i="7"/>
  <c r="KS41" i="7"/>
  <c r="KS51" i="7"/>
  <c r="KS58" i="7" s="1"/>
  <c r="KR65" i="7"/>
  <c r="KV24" i="7"/>
  <c r="KV41" i="7"/>
  <c r="KV51" i="7"/>
  <c r="KV58" i="7" s="1"/>
  <c r="KU65" i="7"/>
  <c r="KY51" i="7"/>
  <c r="KY58" i="7" s="1"/>
  <c r="LB24" i="7"/>
  <c r="LB41" i="7"/>
  <c r="LB51" i="7"/>
  <c r="LB58" i="7" s="1"/>
  <c r="LE24" i="7"/>
  <c r="LE41" i="7"/>
  <c r="LE51" i="7"/>
  <c r="LE58" i="7" s="1"/>
  <c r="LD65" i="7"/>
  <c r="LH24" i="7"/>
  <c r="LH41" i="7"/>
  <c r="LH51" i="7"/>
  <c r="LH58" i="7" s="1"/>
  <c r="LG65" i="7"/>
  <c r="LK24" i="7"/>
  <c r="LK41" i="7"/>
  <c r="LK51" i="7"/>
  <c r="LK58" i="7" s="1"/>
  <c r="LJ65" i="7"/>
  <c r="LN24" i="7"/>
  <c r="LN41" i="7"/>
  <c r="LN51" i="7"/>
  <c r="LN58" i="7" s="1"/>
  <c r="LN60" i="7" s="1"/>
  <c r="LN65" i="7" s="1"/>
  <c r="LM65" i="7"/>
  <c r="LQ24" i="7"/>
  <c r="LQ41" i="7"/>
  <c r="LQ51" i="7"/>
  <c r="LQ58" i="7" s="1"/>
  <c r="LP65" i="7"/>
  <c r="LT24" i="7"/>
  <c r="LT41" i="7"/>
  <c r="LT51" i="7"/>
  <c r="LT58" i="7" s="1"/>
  <c r="LS65" i="7"/>
  <c r="LW24" i="7"/>
  <c r="LW41" i="7"/>
  <c r="LW51" i="7"/>
  <c r="LW58" i="7" s="1"/>
  <c r="LV65" i="7"/>
  <c r="LZ24" i="7"/>
  <c r="LZ41" i="7"/>
  <c r="LZ51" i="7"/>
  <c r="LZ58" i="7" s="1"/>
  <c r="LY65" i="7"/>
  <c r="MC51" i="7"/>
  <c r="MF24" i="7"/>
  <c r="MF41" i="7"/>
  <c r="MF51" i="7"/>
  <c r="MF58" i="7" s="1"/>
  <c r="MI24" i="7"/>
  <c r="MI41" i="7"/>
  <c r="MI51" i="7"/>
  <c r="MI58" i="7" s="1"/>
  <c r="MH65" i="7"/>
  <c r="NC24" i="7"/>
  <c r="MX41" i="7"/>
  <c r="MX51" i="7"/>
  <c r="MX58" i="7" s="1"/>
  <c r="NA24" i="7"/>
  <c r="NA41" i="7"/>
  <c r="NA51" i="7"/>
  <c r="NA58" i="7" s="1"/>
  <c r="MZ65" i="7"/>
  <c r="ND24" i="7"/>
  <c r="ND51" i="7"/>
  <c r="ND58" i="7" s="1"/>
  <c r="NG24" i="7"/>
  <c r="NG41" i="7"/>
  <c r="NG51" i="7"/>
  <c r="NG58" i="7" s="1"/>
  <c r="NF65" i="7"/>
  <c r="NJ24" i="7"/>
  <c r="NJ41" i="7"/>
  <c r="NJ51" i="7"/>
  <c r="NJ58" i="7" s="1"/>
  <c r="NI65" i="7"/>
  <c r="NM24" i="7"/>
  <c r="NM41" i="7"/>
  <c r="NM51" i="7"/>
  <c r="NM58" i="7" s="1"/>
  <c r="NL65" i="7"/>
  <c r="NP24" i="7"/>
  <c r="NP41" i="7"/>
  <c r="NP51" i="7"/>
  <c r="NP58" i="7" s="1"/>
  <c r="NO65" i="7"/>
  <c r="NS24" i="7"/>
  <c r="NS41" i="7"/>
  <c r="NS51" i="7"/>
  <c r="NS58" i="7" s="1"/>
  <c r="NR65" i="7"/>
  <c r="NV24" i="7"/>
  <c r="NV41" i="7"/>
  <c r="NV51" i="7"/>
  <c r="NV58" i="7" s="1"/>
  <c r="NY24" i="7"/>
  <c r="NY51" i="7"/>
  <c r="NY58" i="7" s="1"/>
  <c r="OB24" i="7"/>
  <c r="OB41" i="7"/>
  <c r="OB51" i="7"/>
  <c r="OB58" i="7" s="1"/>
  <c r="OA65" i="7"/>
  <c r="OE24" i="7"/>
  <c r="OE41" i="7"/>
  <c r="OD65" i="7"/>
  <c r="PQ34" i="7"/>
  <c r="PQ41" i="7"/>
  <c r="OT17" i="7"/>
  <c r="OT15" i="7"/>
  <c r="OS38" i="7"/>
  <c r="OS42" i="7" s="1"/>
  <c r="OT20" i="7"/>
  <c r="OT34" i="7"/>
  <c r="OW15" i="7"/>
  <c r="OW17" i="7" s="1"/>
  <c r="OV38" i="7"/>
  <c r="OV42" i="7" s="1"/>
  <c r="OW20" i="7"/>
  <c r="OW34" i="7"/>
  <c r="OZ17" i="7"/>
  <c r="OZ15" i="7"/>
  <c r="OY38" i="7"/>
  <c r="OY42" i="7" s="1"/>
  <c r="OZ20" i="7"/>
  <c r="OZ34" i="7"/>
  <c r="PC15" i="7"/>
  <c r="PC17" i="7" s="1"/>
  <c r="PB38" i="7"/>
  <c r="PB42" i="7" s="1"/>
  <c r="PC20" i="7"/>
  <c r="PC34" i="7"/>
  <c r="PF17" i="7"/>
  <c r="PF15" i="7"/>
  <c r="PE38" i="7"/>
  <c r="PE42" i="7" s="1"/>
  <c r="PF20" i="7"/>
  <c r="PF34" i="7"/>
  <c r="PI15" i="7"/>
  <c r="PI17" i="7" s="1"/>
  <c r="PH38" i="7"/>
  <c r="PH42" i="7" s="1"/>
  <c r="PI20" i="7"/>
  <c r="PI34" i="7"/>
  <c r="PL17" i="7"/>
  <c r="PL15" i="7"/>
  <c r="PK38" i="7"/>
  <c r="PK42" i="7" s="1"/>
  <c r="PL20" i="7"/>
  <c r="PL34" i="7"/>
  <c r="PO15" i="7"/>
  <c r="PO17" i="7" s="1"/>
  <c r="RV16" i="7"/>
  <c r="RV22" i="7"/>
  <c r="SB22" i="7" s="1"/>
  <c r="RV28" i="7"/>
  <c r="SB28" i="7" s="1"/>
  <c r="RV32" i="7"/>
  <c r="SB32" i="7" s="1"/>
  <c r="SE32" i="7" s="1"/>
  <c r="RV44" i="7"/>
  <c r="SB44" i="7" s="1"/>
  <c r="RV48" i="7"/>
  <c r="SB48" i="7" s="1"/>
  <c r="RV53" i="7"/>
  <c r="SB53" i="7" s="1"/>
  <c r="RV57" i="7"/>
  <c r="RT25" i="7"/>
  <c r="RT19" i="7"/>
  <c r="SB37" i="7"/>
  <c r="SE37" i="7" s="1"/>
  <c r="SE23" i="7"/>
  <c r="SC23" i="7"/>
  <c r="RV63" i="7"/>
  <c r="SB63" i="7" s="1"/>
  <c r="SE22" i="7"/>
  <c r="SE28" i="7"/>
  <c r="SE44" i="7"/>
  <c r="SE48" i="7"/>
  <c r="SE53" i="7"/>
  <c r="SE63" i="7"/>
  <c r="PN38" i="7"/>
  <c r="PN42" i="7" s="1"/>
  <c r="PO20" i="7"/>
  <c r="PO34" i="7"/>
  <c r="PR17" i="7"/>
  <c r="PR15" i="7"/>
  <c r="PU17" i="7"/>
  <c r="PU15" i="7"/>
  <c r="PU20" i="7"/>
  <c r="PU34" i="7"/>
  <c r="PX17" i="7"/>
  <c r="PX15" i="7"/>
  <c r="PW38" i="7"/>
  <c r="PW42" i="7" s="1"/>
  <c r="PX20" i="7"/>
  <c r="PX34" i="7"/>
  <c r="QA15" i="7"/>
  <c r="QA17" i="7" s="1"/>
  <c r="PZ38" i="7"/>
  <c r="PZ42" i="7" s="1"/>
  <c r="QA20" i="7"/>
  <c r="QA34" i="7"/>
  <c r="QD17" i="7"/>
  <c r="QD15" i="7"/>
  <c r="QD20" i="7"/>
  <c r="QG15" i="7"/>
  <c r="QG17" i="7" s="1"/>
  <c r="QF38" i="7"/>
  <c r="QF42" i="7" s="1"/>
  <c r="QG20" i="7"/>
  <c r="QG34" i="7"/>
  <c r="QJ17" i="7"/>
  <c r="QJ15" i="7"/>
  <c r="QI38" i="7"/>
  <c r="QI42" i="7" s="1"/>
  <c r="QJ20" i="7"/>
  <c r="QJ34" i="7"/>
  <c r="QM15" i="7"/>
  <c r="QM17" i="7" s="1"/>
  <c r="QL38" i="7"/>
  <c r="QL42" i="7" s="1"/>
  <c r="QM20" i="7"/>
  <c r="QM34" i="7"/>
  <c r="QP20" i="7"/>
  <c r="QS15" i="7"/>
  <c r="QS17" i="7" s="1"/>
  <c r="QS20" i="7"/>
  <c r="QS34" i="7"/>
  <c r="QV15" i="7"/>
  <c r="QV17" i="7" s="1"/>
  <c r="QU38" i="7"/>
  <c r="QU42" i="7" s="1"/>
  <c r="QV20" i="7"/>
  <c r="QV34" i="7"/>
  <c r="QY15" i="7"/>
  <c r="QY17" i="7" s="1"/>
  <c r="QX38" i="7"/>
  <c r="QX42" i="7" s="1"/>
  <c r="QY20" i="7"/>
  <c r="RB17" i="7"/>
  <c r="RB15" i="7"/>
  <c r="RA38" i="7"/>
  <c r="RA42" i="7" s="1"/>
  <c r="RB20" i="7"/>
  <c r="RB34" i="7"/>
  <c r="RE15" i="7"/>
  <c r="RE17" i="7" s="1"/>
  <c r="RD38" i="7"/>
  <c r="RD42" i="7" s="1"/>
  <c r="RE20" i="7"/>
  <c r="RE34" i="7"/>
  <c r="RH17" i="7"/>
  <c r="RH15" i="7"/>
  <c r="RG38" i="7"/>
  <c r="RG42" i="7" s="1"/>
  <c r="RH20" i="7"/>
  <c r="RK17" i="7"/>
  <c r="RK15" i="7"/>
  <c r="RJ38" i="7"/>
  <c r="RJ42" i="7" s="1"/>
  <c r="RK20" i="7"/>
  <c r="RK34" i="7"/>
  <c r="RN15" i="7"/>
  <c r="RN17" i="7" s="1"/>
  <c r="RM38" i="7"/>
  <c r="RM42" i="7" s="1"/>
  <c r="RN20" i="7"/>
  <c r="SC33" i="7"/>
  <c r="BE63" i="7"/>
  <c r="BG63" i="7" s="1"/>
  <c r="BG64" i="7" s="1"/>
  <c r="BE61" i="7"/>
  <c r="BE57" i="7"/>
  <c r="BE55" i="7"/>
  <c r="BE53" i="7"/>
  <c r="HW62" i="7"/>
  <c r="HW59" i="7"/>
  <c r="HW56" i="7"/>
  <c r="HY56" i="7" s="1"/>
  <c r="HW54" i="7"/>
  <c r="HY54" i="7" s="1"/>
  <c r="HW52" i="7"/>
  <c r="HW47" i="7"/>
  <c r="HY47" i="7" s="1"/>
  <c r="HW40" i="7"/>
  <c r="MP25" i="7"/>
  <c r="MR25" i="7" s="1"/>
  <c r="MP22" i="7"/>
  <c r="MP19" i="7"/>
  <c r="MP16" i="7"/>
  <c r="MR16" i="7" s="1"/>
  <c r="MA41" i="7"/>
  <c r="MA20" i="7"/>
  <c r="MJ41" i="7"/>
  <c r="OI67" i="7"/>
  <c r="OK67" i="7" s="1"/>
  <c r="OI62" i="7"/>
  <c r="OK62" i="7" s="1"/>
  <c r="OI59" i="7"/>
  <c r="OK59" i="7" s="1"/>
  <c r="OI56" i="7"/>
  <c r="OK56" i="7" s="1"/>
  <c r="OI54" i="7"/>
  <c r="OK54" i="7" s="1"/>
  <c r="OI52" i="7"/>
  <c r="OK52" i="7" s="1"/>
  <c r="OI49" i="7"/>
  <c r="OK49" i="7" s="1"/>
  <c r="OI47" i="7"/>
  <c r="OK47" i="7" s="1"/>
  <c r="OI45" i="7"/>
  <c r="OK45" i="7" s="1"/>
  <c r="OI40" i="7"/>
  <c r="OK40" i="7" s="1"/>
  <c r="OI33" i="7"/>
  <c r="OK33" i="7" s="1"/>
  <c r="OI31" i="7"/>
  <c r="OK31" i="7" s="1"/>
  <c r="OI29" i="7"/>
  <c r="OK29" i="7" s="1"/>
  <c r="OI27" i="7"/>
  <c r="OK27" i="7" s="1"/>
  <c r="OI23" i="7"/>
  <c r="OK23" i="7" s="1"/>
  <c r="OI21" i="7"/>
  <c r="OK21" i="7" s="1"/>
  <c r="OI18" i="7"/>
  <c r="OK18" i="7" s="1"/>
  <c r="OI14" i="7"/>
  <c r="OK14" i="7" s="1"/>
  <c r="OI12" i="7"/>
  <c r="OK12" i="7" s="1"/>
  <c r="PP15" i="7"/>
  <c r="QN41" i="7"/>
  <c r="QN20" i="7"/>
  <c r="RV13" i="7"/>
  <c r="SB13" i="7" s="1"/>
  <c r="SE13" i="7" s="1"/>
  <c r="RV19" i="7"/>
  <c r="RV25" i="7"/>
  <c r="RV30" i="7"/>
  <c r="SB30" i="7" s="1"/>
  <c r="SE30" i="7" s="1"/>
  <c r="RV35" i="7"/>
  <c r="SB35" i="7" s="1"/>
  <c r="SE35" i="7" s="1"/>
  <c r="RV40" i="7"/>
  <c r="SB40" i="7" s="1"/>
  <c r="SE40" i="7" s="1"/>
  <c r="RV46" i="7"/>
  <c r="RV50" i="7"/>
  <c r="RW50" i="7" s="1"/>
  <c r="RV55" i="7"/>
  <c r="SB55" i="7" s="1"/>
  <c r="SE55" i="7" s="1"/>
  <c r="RV61" i="7"/>
  <c r="SB61" i="7" s="1"/>
  <c r="SE61" i="7" s="1"/>
  <c r="RV67" i="7"/>
  <c r="SB67" i="7" s="1"/>
  <c r="SE67" i="7" s="1"/>
  <c r="L26" i="7"/>
  <c r="L65" i="7"/>
  <c r="R26" i="7"/>
  <c r="R65" i="7"/>
  <c r="MG65" i="7"/>
  <c r="MS26" i="7"/>
  <c r="MS65" i="7"/>
  <c r="MV65" i="7"/>
  <c r="NE26" i="7"/>
  <c r="NE65" i="7"/>
  <c r="NK26" i="7"/>
  <c r="NK65" i="7"/>
  <c r="NQ26" i="7"/>
  <c r="NQ65" i="7"/>
  <c r="OC26" i="7"/>
  <c r="OC65" i="7"/>
  <c r="OO26" i="7"/>
  <c r="OR26" i="7"/>
  <c r="OR65" i="7"/>
  <c r="OX26" i="7"/>
  <c r="OX65" i="7"/>
  <c r="PD26" i="7"/>
  <c r="PD65" i="7"/>
  <c r="PJ26" i="7"/>
  <c r="PJ65" i="7"/>
  <c r="PS26" i="7"/>
  <c r="PS65" i="7"/>
  <c r="PY26" i="7"/>
  <c r="PY65" i="7"/>
  <c r="QE26" i="7"/>
  <c r="QE65" i="7"/>
  <c r="QK26" i="7"/>
  <c r="QK65" i="7"/>
  <c r="QQ26" i="7"/>
  <c r="QQ65" i="7"/>
  <c r="QW26" i="7"/>
  <c r="QW65" i="7"/>
  <c r="RC26" i="7"/>
  <c r="RC65" i="7"/>
  <c r="RI26" i="7"/>
  <c r="RI65" i="7"/>
  <c r="H24" i="7"/>
  <c r="H41" i="7"/>
  <c r="H51" i="7"/>
  <c r="H58" i="7" s="1"/>
  <c r="G65" i="7"/>
  <c r="K51" i="7"/>
  <c r="K58" i="7" s="1"/>
  <c r="N24" i="7"/>
  <c r="N41" i="7"/>
  <c r="N51" i="7"/>
  <c r="N58" i="7" s="1"/>
  <c r="Q24" i="7"/>
  <c r="Q41" i="7"/>
  <c r="Q51" i="7"/>
  <c r="Q58" i="7" s="1"/>
  <c r="P65" i="7"/>
  <c r="T24" i="7"/>
  <c r="T41" i="7"/>
  <c r="T51" i="7"/>
  <c r="T58" i="7" s="1"/>
  <c r="S65" i="7"/>
  <c r="W51" i="7"/>
  <c r="W58" i="7" s="1"/>
  <c r="W60" i="7" s="1"/>
  <c r="W65" i="7" s="1"/>
  <c r="Z24" i="7"/>
  <c r="Z41" i="7"/>
  <c r="Z51" i="7"/>
  <c r="Z58" i="7" s="1"/>
  <c r="AC24" i="7"/>
  <c r="AC41" i="7"/>
  <c r="AC51" i="7"/>
  <c r="AC58" i="7" s="1"/>
  <c r="AB65" i="7"/>
  <c r="AF24" i="7"/>
  <c r="AF41" i="7"/>
  <c r="AF51" i="7"/>
  <c r="AF58" i="7" s="1"/>
  <c r="AE65" i="7"/>
  <c r="AI24" i="7"/>
  <c r="AI41" i="7"/>
  <c r="AI51" i="7"/>
  <c r="AI58" i="7" s="1"/>
  <c r="AH65" i="7"/>
  <c r="AL24" i="7"/>
  <c r="AL41" i="7"/>
  <c r="AL51" i="7"/>
  <c r="AL58" i="7" s="1"/>
  <c r="AK65" i="7"/>
  <c r="AO24" i="7"/>
  <c r="AO41" i="7"/>
  <c r="AO51" i="7"/>
  <c r="AO58" i="7" s="1"/>
  <c r="AN65" i="7"/>
  <c r="AR24" i="7"/>
  <c r="AR41" i="7"/>
  <c r="AR51" i="7"/>
  <c r="AR58" i="7" s="1"/>
  <c r="AQ65" i="7"/>
  <c r="AU51" i="7"/>
  <c r="AU58" i="7" s="1"/>
  <c r="AX24" i="7"/>
  <c r="AX41" i="7"/>
  <c r="AW65" i="7"/>
  <c r="BA24" i="7"/>
  <c r="BA41" i="7"/>
  <c r="BA51" i="7"/>
  <c r="BA58" i="7" s="1"/>
  <c r="AZ65" i="7"/>
  <c r="BD24" i="7"/>
  <c r="BD41" i="7"/>
  <c r="BD51" i="7"/>
  <c r="BD58" i="7" s="1"/>
  <c r="BC65" i="7"/>
  <c r="BP41" i="7"/>
  <c r="BV24" i="7"/>
  <c r="BV41" i="7"/>
  <c r="BU65" i="7"/>
  <c r="EC34" i="7"/>
  <c r="EC41" i="7"/>
  <c r="DZ38" i="7"/>
  <c r="DZ42" i="7" s="1"/>
  <c r="EA20" i="7"/>
  <c r="EG24" i="7"/>
  <c r="EG41" i="7"/>
  <c r="EG51" i="7"/>
  <c r="EG58" i="7" s="1"/>
  <c r="EJ24" i="7"/>
  <c r="EJ41" i="7"/>
  <c r="EJ51" i="7"/>
  <c r="EJ58" i="7" s="1"/>
  <c r="EI65" i="7"/>
  <c r="EM24" i="7"/>
  <c r="EM41" i="7"/>
  <c r="EM51" i="7"/>
  <c r="EM58" i="7" s="1"/>
  <c r="EL65" i="7"/>
  <c r="EP51" i="7"/>
  <c r="EP58" i="7" s="1"/>
  <c r="ES24" i="7"/>
  <c r="ES41" i="7"/>
  <c r="EV24" i="7"/>
  <c r="EV41" i="7"/>
  <c r="EV51" i="7"/>
  <c r="EV58" i="7" s="1"/>
  <c r="EU65" i="7"/>
  <c r="EY24" i="7"/>
  <c r="EY41" i="7"/>
  <c r="EY51" i="7"/>
  <c r="EY58" i="7" s="1"/>
  <c r="EX65" i="7"/>
  <c r="FB24" i="7"/>
  <c r="FB41" i="7"/>
  <c r="FB51" i="7"/>
  <c r="FB58" i="7" s="1"/>
  <c r="FA65" i="7"/>
  <c r="FH24" i="7"/>
  <c r="FH41" i="7"/>
  <c r="FH51" i="7"/>
  <c r="FH58" i="7" s="1"/>
  <c r="FK24" i="7"/>
  <c r="FK41" i="7"/>
  <c r="FK51" i="7"/>
  <c r="FK58" i="7" s="1"/>
  <c r="FJ65" i="7"/>
  <c r="FN24" i="7"/>
  <c r="FN41" i="7"/>
  <c r="FN51" i="7"/>
  <c r="FN58" i="7" s="1"/>
  <c r="FM65" i="7"/>
  <c r="FQ24" i="7"/>
  <c r="FQ41" i="7"/>
  <c r="FQ51" i="7"/>
  <c r="FQ58" i="7" s="1"/>
  <c r="FP65" i="7"/>
  <c r="FT24" i="7"/>
  <c r="FT41" i="7"/>
  <c r="FT51" i="7"/>
  <c r="FT58" i="7" s="1"/>
  <c r="FS65" i="7"/>
  <c r="FW24" i="7"/>
  <c r="FW41" i="7"/>
  <c r="FW51" i="7"/>
  <c r="FW58" i="7" s="1"/>
  <c r="FV65" i="7"/>
  <c r="FZ41" i="7"/>
  <c r="FZ51" i="7"/>
  <c r="FZ58" i="7" s="1"/>
  <c r="FY65" i="7"/>
  <c r="GC24" i="7"/>
  <c r="GW24" i="7"/>
  <c r="HX24" i="7" s="1"/>
  <c r="GW34" i="7"/>
  <c r="GF41" i="7"/>
  <c r="GW41" i="7"/>
  <c r="GF51" i="7"/>
  <c r="GF58" i="7" s="1"/>
  <c r="GI24" i="7"/>
  <c r="GI41" i="7"/>
  <c r="GI51" i="7"/>
  <c r="GI58" i="7" s="1"/>
  <c r="GH65" i="7"/>
  <c r="GX24" i="7"/>
  <c r="HM24" i="7"/>
  <c r="HM41" i="7"/>
  <c r="HV51" i="7"/>
  <c r="HV58" i="7" s="1"/>
  <c r="IB24" i="7"/>
  <c r="IM64" i="7"/>
  <c r="MQ64" i="7" s="1"/>
  <c r="IE41" i="7"/>
  <c r="IE51" i="7"/>
  <c r="IE58" i="7" s="1"/>
  <c r="ID65" i="7"/>
  <c r="IH24" i="7"/>
  <c r="IH41" i="7"/>
  <c r="IH51" i="7"/>
  <c r="IH58" i="7" s="1"/>
  <c r="IG65" i="7"/>
  <c r="IK24" i="7"/>
  <c r="IK41" i="7"/>
  <c r="IK51" i="7"/>
  <c r="IK58" i="7" s="1"/>
  <c r="IJ65" i="7"/>
  <c r="IN41" i="7"/>
  <c r="IQ24" i="7"/>
  <c r="IQ41" i="7"/>
  <c r="IQ51" i="7"/>
  <c r="IQ58" i="7" s="1"/>
  <c r="IT24" i="7"/>
  <c r="IT41" i="7"/>
  <c r="KK20" i="7"/>
  <c r="KK15" i="7"/>
  <c r="KK51" i="7"/>
  <c r="KK41" i="7"/>
  <c r="KW41" i="7"/>
  <c r="MJ15" i="7"/>
  <c r="OI41" i="7"/>
  <c r="OI15" i="7"/>
  <c r="NW20" i="7"/>
  <c r="NW51" i="7"/>
  <c r="RO15" i="7"/>
  <c r="IT51" i="7"/>
  <c r="IT58" i="7" s="1"/>
  <c r="IS65" i="7"/>
  <c r="IW51" i="7"/>
  <c r="IW58" i="7" s="1"/>
  <c r="IZ24" i="7"/>
  <c r="IZ41" i="7"/>
  <c r="IZ51" i="7"/>
  <c r="IZ58" i="7" s="1"/>
  <c r="JC24" i="7"/>
  <c r="JC41" i="7"/>
  <c r="JC51" i="7"/>
  <c r="JC58" i="7" s="1"/>
  <c r="JB65" i="7"/>
  <c r="MC24" i="7"/>
  <c r="ML51" i="7"/>
  <c r="ML58" i="7" s="1"/>
  <c r="MO24" i="7"/>
  <c r="MO41" i="7"/>
  <c r="MO51" i="7"/>
  <c r="MO58" i="7" s="1"/>
  <c r="MN65" i="7"/>
  <c r="MU34" i="7"/>
  <c r="MU41" i="7"/>
  <c r="NC34" i="7"/>
  <c r="OH15" i="7"/>
  <c r="OH17" i="7" s="1"/>
  <c r="OG38" i="7"/>
  <c r="OG42" i="7" s="1"/>
  <c r="OH20" i="7"/>
  <c r="OK20" i="7"/>
  <c r="OK34" i="7"/>
  <c r="ON17" i="7"/>
  <c r="ON15" i="7"/>
  <c r="ON20" i="7"/>
  <c r="PQ24" i="7"/>
  <c r="ON34" i="7"/>
  <c r="PQ64" i="7"/>
  <c r="OQ17" i="7"/>
  <c r="OQ15" i="7"/>
  <c r="OP38" i="7"/>
  <c r="OP42" i="7" s="1"/>
  <c r="OQ20" i="7"/>
  <c r="OQ34" i="7"/>
  <c r="RQ15" i="7"/>
  <c r="RW51" i="7"/>
  <c r="RZ15" i="7"/>
  <c r="RZ17" i="7" s="1"/>
  <c r="I51" i="7"/>
  <c r="BE50" i="7"/>
  <c r="BE48" i="7"/>
  <c r="BE46" i="7"/>
  <c r="BE44" i="7"/>
  <c r="BG44" i="7" s="1"/>
  <c r="BE39" i="7"/>
  <c r="BG39" i="7" s="1"/>
  <c r="BE36" i="7"/>
  <c r="BE33" i="7"/>
  <c r="BE31" i="7"/>
  <c r="BG31" i="7" s="1"/>
  <c r="BE29" i="7"/>
  <c r="BE27" i="7"/>
  <c r="BE23" i="7"/>
  <c r="BE21" i="7"/>
  <c r="BG21" i="7" s="1"/>
  <c r="BE18" i="7"/>
  <c r="BG18" i="7" s="1"/>
  <c r="BE14" i="7"/>
  <c r="BQ14" i="7" s="1"/>
  <c r="BS14" i="7" s="1"/>
  <c r="BE12" i="7"/>
  <c r="BQ12" i="7" s="1"/>
  <c r="BS12" i="7" s="1"/>
  <c r="AS15" i="7"/>
  <c r="AS17" i="7" s="1"/>
  <c r="AS24" i="7"/>
  <c r="AS34" i="7"/>
  <c r="AS51" i="7"/>
  <c r="AS58" i="7" s="1"/>
  <c r="AS60" i="7" s="1"/>
  <c r="AS65" i="7" s="1"/>
  <c r="HW37" i="7"/>
  <c r="HY37" i="7" s="1"/>
  <c r="HW35" i="7"/>
  <c r="HW32" i="7"/>
  <c r="HY32" i="7" s="1"/>
  <c r="HW30" i="7"/>
  <c r="HW28" i="7"/>
  <c r="HY28" i="7" s="1"/>
  <c r="HW25" i="7"/>
  <c r="HY25" i="7" s="1"/>
  <c r="HW22" i="7"/>
  <c r="HW19" i="7"/>
  <c r="HY19" i="7" s="1"/>
  <c r="HW16" i="7"/>
  <c r="HY16" i="7" s="1"/>
  <c r="IU51" i="7"/>
  <c r="IU41" i="7"/>
  <c r="IU15" i="7"/>
  <c r="IU17" i="7" s="1"/>
  <c r="RO41" i="7"/>
  <c r="MC58" i="7"/>
  <c r="QC38" i="7"/>
  <c r="QC42" i="7" s="1"/>
  <c r="QD34" i="7"/>
  <c r="QP34" i="7"/>
  <c r="BV51" i="7"/>
  <c r="BV58" i="7" s="1"/>
  <c r="C26" i="7"/>
  <c r="E15" i="7"/>
  <c r="AA26" i="7"/>
  <c r="AA65" i="7"/>
  <c r="AG26" i="7"/>
  <c r="AG65" i="7"/>
  <c r="AM26" i="7"/>
  <c r="AM65" i="7"/>
  <c r="AY26" i="7"/>
  <c r="AY65" i="7"/>
  <c r="BH26" i="7"/>
  <c r="BH65" i="7"/>
  <c r="BZ26" i="7"/>
  <c r="DD26" i="7" s="1"/>
  <c r="CF26" i="7"/>
  <c r="CF65" i="7"/>
  <c r="EB64" i="7"/>
  <c r="DJ26" i="7"/>
  <c r="DJ65" i="7"/>
  <c r="DP26" i="7"/>
  <c r="DP65" i="7"/>
  <c r="DV26" i="7"/>
  <c r="DV65" i="7"/>
  <c r="EH26" i="7"/>
  <c r="EH65" i="7"/>
  <c r="ET26" i="7"/>
  <c r="ET65" i="7"/>
  <c r="EZ26" i="7"/>
  <c r="EZ65" i="7"/>
  <c r="FF26" i="7"/>
  <c r="FF65" i="7"/>
  <c r="FL26" i="7"/>
  <c r="FL65" i="7"/>
  <c r="FR26" i="7"/>
  <c r="FR65" i="7"/>
  <c r="FX26" i="7"/>
  <c r="FX65" i="7"/>
  <c r="GD65" i="7"/>
  <c r="GJ26" i="7"/>
  <c r="GM26" i="7"/>
  <c r="GM65" i="7"/>
  <c r="GS26" i="7"/>
  <c r="GS65" i="7"/>
  <c r="GY26" i="7"/>
  <c r="GY65" i="7"/>
  <c r="HE26" i="7"/>
  <c r="HE65" i="7"/>
  <c r="HQ26" i="7"/>
  <c r="HQ65" i="7"/>
  <c r="HZ65" i="7"/>
  <c r="IC65" i="7"/>
  <c r="II26" i="7"/>
  <c r="II65" i="7"/>
  <c r="IR26" i="7"/>
  <c r="IR65" i="7"/>
  <c r="JA26" i="7"/>
  <c r="JA65" i="7"/>
  <c r="JG26" i="7"/>
  <c r="JG65" i="7"/>
  <c r="JP26" i="7"/>
  <c r="JP65" i="7"/>
  <c r="KB26" i="7"/>
  <c r="KB65" i="7"/>
  <c r="KH26" i="7"/>
  <c r="KH65" i="7"/>
  <c r="KQ26" i="7"/>
  <c r="KQ65" i="7"/>
  <c r="KZ26" i="7"/>
  <c r="KZ65" i="7"/>
  <c r="LF26" i="7"/>
  <c r="LF65" i="7"/>
  <c r="LL26" i="7"/>
  <c r="LL65" i="7"/>
  <c r="LR26" i="7"/>
  <c r="LR65" i="7"/>
  <c r="LX26" i="7"/>
  <c r="LX65" i="7"/>
  <c r="K24" i="7"/>
  <c r="K41" i="7"/>
  <c r="M17" i="7"/>
  <c r="V17" i="7" s="1"/>
  <c r="V15" i="7"/>
  <c r="M26" i="7"/>
  <c r="V26" i="7" s="1"/>
  <c r="V20" i="7"/>
  <c r="Y17" i="7"/>
  <c r="AT17" i="7" s="1"/>
  <c r="AT15" i="7"/>
  <c r="Y26" i="7"/>
  <c r="AT26" i="7" s="1"/>
  <c r="AT20" i="7"/>
  <c r="BI17" i="7"/>
  <c r="BO17" i="7" s="1"/>
  <c r="BO15" i="7"/>
  <c r="BI26" i="7"/>
  <c r="BO26" i="7" s="1"/>
  <c r="BO20" i="7"/>
  <c r="BP24" i="7"/>
  <c r="CA17" i="7"/>
  <c r="DE17" i="7" s="1"/>
  <c r="CA26" i="7"/>
  <c r="DE26" i="7" s="1"/>
  <c r="CB34" i="7"/>
  <c r="DF34" i="7" s="1"/>
  <c r="CE34" i="7"/>
  <c r="DC34" i="7"/>
  <c r="DH58" i="7"/>
  <c r="EC51" i="7"/>
  <c r="EA34" i="7"/>
  <c r="EF17" i="7"/>
  <c r="EO17" i="7" s="1"/>
  <c r="EO15" i="7"/>
  <c r="EF26" i="7"/>
  <c r="EO26" i="7" s="1"/>
  <c r="EO20" i="7"/>
  <c r="ER17" i="7"/>
  <c r="FD17" i="7" s="1"/>
  <c r="FD15" i="7"/>
  <c r="ER26" i="7"/>
  <c r="FD26" i="7" s="1"/>
  <c r="FD20" i="7"/>
  <c r="FG17" i="7"/>
  <c r="GB17" i="7" s="1"/>
  <c r="GB15" i="7"/>
  <c r="FG26" i="7"/>
  <c r="GB26" i="7" s="1"/>
  <c r="GB20" i="7"/>
  <c r="GF24" i="7"/>
  <c r="GX41" i="7"/>
  <c r="GX51" i="7"/>
  <c r="GX58" i="7" s="1"/>
  <c r="GZ58" i="7"/>
  <c r="HL51" i="7"/>
  <c r="HM51" i="7"/>
  <c r="HM58" i="7" s="1"/>
  <c r="HO58" i="7"/>
  <c r="HU51" i="7"/>
  <c r="HS24" i="7"/>
  <c r="HV24" i="7"/>
  <c r="HV41" i="7"/>
  <c r="IA17" i="7"/>
  <c r="IM17" i="7" s="1"/>
  <c r="IM15" i="7"/>
  <c r="IA26" i="7"/>
  <c r="IM26" i="7" s="1"/>
  <c r="IM20" i="7"/>
  <c r="IB41" i="7"/>
  <c r="IB51" i="7"/>
  <c r="IB58" i="7" s="1"/>
  <c r="IA58" i="7"/>
  <c r="IM51" i="7"/>
  <c r="IE24" i="7"/>
  <c r="IN24" i="7"/>
  <c r="IN51" i="7"/>
  <c r="IN58" i="7" s="1"/>
  <c r="IP26" i="7"/>
  <c r="IV26" i="7" s="1"/>
  <c r="IV20" i="7"/>
  <c r="IW24" i="7"/>
  <c r="IW41" i="7"/>
  <c r="IY17" i="7"/>
  <c r="JK17" i="7" s="1"/>
  <c r="JK15" i="7"/>
  <c r="IY26" i="7"/>
  <c r="JK26" i="7" s="1"/>
  <c r="JK20" i="7"/>
  <c r="JN58" i="7"/>
  <c r="JW51" i="7"/>
  <c r="JZ58" i="7"/>
  <c r="KL51" i="7"/>
  <c r="KO58" i="7"/>
  <c r="KX51" i="7"/>
  <c r="LA58" i="7"/>
  <c r="MB51" i="7"/>
  <c r="ME58" i="7"/>
  <c r="MK51" i="7"/>
  <c r="ML24" i="7"/>
  <c r="ML41" i="7"/>
  <c r="MU24" i="7"/>
  <c r="MW17" i="7"/>
  <c r="NC17" i="7" s="1"/>
  <c r="NC15" i="7"/>
  <c r="MW26" i="7"/>
  <c r="NC26" i="7" s="1"/>
  <c r="NC20" i="7"/>
  <c r="MW58" i="7"/>
  <c r="NC51" i="7"/>
  <c r="NX34" i="7"/>
  <c r="NX41" i="7"/>
  <c r="NU58" i="7"/>
  <c r="NX51" i="7"/>
  <c r="OE51" i="7"/>
  <c r="OE58" i="7" s="1"/>
  <c r="OK15" i="7"/>
  <c r="OM58" i="7"/>
  <c r="PQ51" i="7"/>
  <c r="PT17" i="7"/>
  <c r="QO15" i="7"/>
  <c r="PT26" i="7"/>
  <c r="QO26" i="7" s="1"/>
  <c r="QO20" i="7"/>
  <c r="QR17" i="7"/>
  <c r="RP15" i="7"/>
  <c r="QR26" i="7"/>
  <c r="RP26" i="7" s="1"/>
  <c r="RP20" i="7"/>
  <c r="QY34" i="7"/>
  <c r="RH34" i="7"/>
  <c r="RN34" i="7"/>
  <c r="RQ20" i="7"/>
  <c r="RQ34" i="7"/>
  <c r="RZ34" i="7"/>
  <c r="BE19" i="7"/>
  <c r="BE16" i="7"/>
  <c r="BQ16" i="7" s="1"/>
  <c r="BS16" i="7" s="1"/>
  <c r="BE13" i="7"/>
  <c r="BE15" i="7" s="1"/>
  <c r="AS20" i="7"/>
  <c r="AS26" i="7" s="1"/>
  <c r="AS41" i="7"/>
  <c r="BN34" i="7"/>
  <c r="BN24" i="7"/>
  <c r="EN34" i="7"/>
  <c r="EN24" i="7"/>
  <c r="FC34" i="7"/>
  <c r="FC24" i="7"/>
  <c r="GA15" i="7"/>
  <c r="GV41" i="7"/>
  <c r="GV34" i="7"/>
  <c r="GV15" i="7"/>
  <c r="GV17" i="7" s="1"/>
  <c r="HK15" i="7"/>
  <c r="HK17" i="7" s="1"/>
  <c r="HT34" i="7"/>
  <c r="HT24" i="7"/>
  <c r="IU58" i="7"/>
  <c r="IU34" i="7"/>
  <c r="IU24" i="7"/>
  <c r="JJ34" i="7"/>
  <c r="JJ24" i="7"/>
  <c r="KK34" i="7"/>
  <c r="MA34" i="7"/>
  <c r="MA24" i="7"/>
  <c r="MJ34" i="7"/>
  <c r="MJ24" i="7"/>
  <c r="MJ20" i="7"/>
  <c r="NW15" i="7"/>
  <c r="NW41" i="7"/>
  <c r="RO34" i="7"/>
  <c r="RO24" i="7"/>
  <c r="RO20" i="7"/>
  <c r="D58" i="7"/>
  <c r="J51" i="7"/>
  <c r="M58" i="7"/>
  <c r="V51" i="7"/>
  <c r="Y58" i="7"/>
  <c r="AT51" i="7"/>
  <c r="AX51" i="7"/>
  <c r="AX58" i="7" s="1"/>
  <c r="BJ24" i="7"/>
  <c r="BI58" i="7"/>
  <c r="BO51" i="7"/>
  <c r="BM24" i="7"/>
  <c r="CA58" i="7"/>
  <c r="DE58" i="7" s="1"/>
  <c r="DH17" i="7"/>
  <c r="EC15" i="7"/>
  <c r="DH26" i="7"/>
  <c r="EC26" i="7" s="1"/>
  <c r="EC20" i="7"/>
  <c r="DL34" i="7"/>
  <c r="DO34" i="7"/>
  <c r="DR34" i="7"/>
  <c r="DX34" i="7"/>
  <c r="EF58" i="7"/>
  <c r="EO51" i="7"/>
  <c r="ES51" i="7"/>
  <c r="ES58" i="7" s="1"/>
  <c r="ER58" i="7"/>
  <c r="FD51" i="7"/>
  <c r="FE51" i="7"/>
  <c r="FE58" i="7" s="1"/>
  <c r="FG58" i="7"/>
  <c r="GB51" i="7"/>
  <c r="FZ24" i="7"/>
  <c r="GC41" i="7"/>
  <c r="GE17" i="7"/>
  <c r="GW17" i="7" s="1"/>
  <c r="GW15" i="7"/>
  <c r="GE26" i="7"/>
  <c r="GW26" i="7" s="1"/>
  <c r="GW20" i="7"/>
  <c r="GE58" i="7"/>
  <c r="GW51" i="7"/>
  <c r="GL24" i="7"/>
  <c r="GL41" i="7"/>
  <c r="GZ17" i="7"/>
  <c r="HL17" i="7" s="1"/>
  <c r="HL15" i="7"/>
  <c r="GZ26" i="7"/>
  <c r="HL26" i="7" s="1"/>
  <c r="HL20" i="7"/>
  <c r="HO17" i="7"/>
  <c r="HU17" i="7" s="1"/>
  <c r="HU15" i="7"/>
  <c r="HO26" i="7"/>
  <c r="HU26" i="7" s="1"/>
  <c r="HU20" i="7"/>
  <c r="IP17" i="7"/>
  <c r="IV17" i="7" s="1"/>
  <c r="IV15" i="7"/>
  <c r="IP58" i="7"/>
  <c r="IV51" i="7"/>
  <c r="IY58" i="7"/>
  <c r="JK51" i="7"/>
  <c r="JF24" i="7"/>
  <c r="JF41" i="7"/>
  <c r="JF51" i="7"/>
  <c r="JF58" i="7" s="1"/>
  <c r="JE65" i="7"/>
  <c r="JI24" i="7"/>
  <c r="JI41" i="7"/>
  <c r="JI51" i="7"/>
  <c r="JI58" i="7" s="1"/>
  <c r="JH65" i="7"/>
  <c r="JL24" i="7"/>
  <c r="JL41" i="7"/>
  <c r="JN17" i="7"/>
  <c r="JW17" i="7" s="1"/>
  <c r="JW15" i="7"/>
  <c r="JN26" i="7"/>
  <c r="JW26" i="7" s="1"/>
  <c r="JW20" i="7"/>
  <c r="JX41" i="7"/>
  <c r="JZ17" i="7"/>
  <c r="KL17" i="7" s="1"/>
  <c r="KL15" i="7"/>
  <c r="JZ26" i="7"/>
  <c r="KL26" i="7" s="1"/>
  <c r="KL20" i="7"/>
  <c r="KM41" i="7"/>
  <c r="KO17" i="7"/>
  <c r="KX17" i="7" s="1"/>
  <c r="KX15" i="7"/>
  <c r="KO26" i="7"/>
  <c r="KX26" i="7" s="1"/>
  <c r="KX20" i="7"/>
  <c r="KY24" i="7"/>
  <c r="KY41" i="7"/>
  <c r="LA17" i="7"/>
  <c r="MB17" i="7" s="1"/>
  <c r="MB15" i="7"/>
  <c r="LA26" i="7"/>
  <c r="MB26" i="7" s="1"/>
  <c r="MB20" i="7"/>
  <c r="MC41" i="7"/>
  <c r="ME17" i="7"/>
  <c r="MK17" i="7" s="1"/>
  <c r="MK15" i="7"/>
  <c r="ME26" i="7"/>
  <c r="MK26" i="7" s="1"/>
  <c r="MK20" i="7"/>
  <c r="MT17" i="7"/>
  <c r="MT26" i="7"/>
  <c r="OJ34" i="7"/>
  <c r="OJ41" i="7"/>
  <c r="MU51" i="7"/>
  <c r="MU58" i="7" s="1"/>
  <c r="MT58" i="7"/>
  <c r="OJ51" i="7"/>
  <c r="MX24" i="7"/>
  <c r="ND41" i="7"/>
  <c r="NU17" i="7"/>
  <c r="NX17" i="7" s="1"/>
  <c r="NX15" i="7"/>
  <c r="OJ15" i="7" s="1"/>
  <c r="NU26" i="7"/>
  <c r="NX26" i="7" s="1"/>
  <c r="NX20" i="7"/>
  <c r="OJ20" i="7" s="1"/>
  <c r="NX24" i="7"/>
  <c r="OJ24" i="7" s="1"/>
  <c r="NX64" i="7"/>
  <c r="OJ64" i="7" s="1"/>
  <c r="RV64" i="7" s="1"/>
  <c r="SB64" i="7" s="1"/>
  <c r="SE64" i="7" s="1"/>
  <c r="NY41" i="7"/>
  <c r="OH34" i="7"/>
  <c r="OM17" i="7"/>
  <c r="PQ15" i="7"/>
  <c r="OM26" i="7"/>
  <c r="PQ26" i="7" s="1"/>
  <c r="PQ20" i="7"/>
  <c r="PR20" i="7"/>
  <c r="PR34" i="7"/>
  <c r="PT58" i="7"/>
  <c r="QO51" i="7"/>
  <c r="QP15" i="7"/>
  <c r="QR58" i="7"/>
  <c r="RP51" i="7"/>
  <c r="I58" i="7"/>
  <c r="I34" i="7"/>
  <c r="I24" i="7"/>
  <c r="BN58" i="7"/>
  <c r="BN60" i="7" s="1"/>
  <c r="BN65" i="7" s="1"/>
  <c r="EN58" i="7"/>
  <c r="EN26" i="7"/>
  <c r="FC58" i="7"/>
  <c r="FC26" i="7"/>
  <c r="GA17" i="7"/>
  <c r="GA58" i="7"/>
  <c r="GA34" i="7"/>
  <c r="GA24" i="7"/>
  <c r="GV58" i="7"/>
  <c r="GV24" i="7"/>
  <c r="HK58" i="7"/>
  <c r="HK34" i="7"/>
  <c r="HK24" i="7"/>
  <c r="HT58" i="7"/>
  <c r="HT26" i="7"/>
  <c r="JJ58" i="7"/>
  <c r="JJ26" i="7"/>
  <c r="JV24" i="7"/>
  <c r="JV58" i="7"/>
  <c r="KK24" i="7"/>
  <c r="KK58" i="7"/>
  <c r="KW24" i="7"/>
  <c r="KW20" i="7"/>
  <c r="MA51" i="7"/>
  <c r="MA58" i="7" s="1"/>
  <c r="MJ51" i="7"/>
  <c r="MJ58" i="7" s="1"/>
  <c r="NW34" i="7"/>
  <c r="NW24" i="7"/>
  <c r="NW58" i="7"/>
  <c r="PP41" i="7"/>
  <c r="PP34" i="7"/>
  <c r="PP24" i="7"/>
  <c r="PP20" i="7"/>
  <c r="PP51" i="7"/>
  <c r="PP58" i="7" s="1"/>
  <c r="RO51" i="7"/>
  <c r="RO58" i="7" s="1"/>
  <c r="RO60" i="7" s="1"/>
  <c r="RO65" i="7" s="1"/>
  <c r="J15" i="7"/>
  <c r="RY58" i="7"/>
  <c r="RY26" i="7"/>
  <c r="RY38" i="7" s="1"/>
  <c r="BZ60" i="7"/>
  <c r="MA15" i="7"/>
  <c r="MC13" i="7"/>
  <c r="MC15" i="7" s="1"/>
  <c r="QP11" i="7"/>
  <c r="CB44" i="7"/>
  <c r="EA17" i="7"/>
  <c r="BQ49" i="7"/>
  <c r="BW49" i="7" s="1"/>
  <c r="BE51" i="7"/>
  <c r="BE58" i="7" s="1"/>
  <c r="BQ13" i="7"/>
  <c r="BQ15" i="7" s="1"/>
  <c r="DY15" i="7"/>
  <c r="DY17" i="7" s="1"/>
  <c r="EB13" i="7"/>
  <c r="GJ60" i="7"/>
  <c r="GJ65" i="7" s="1"/>
  <c r="GV45" i="7"/>
  <c r="GX45" i="7" s="1"/>
  <c r="MP11" i="7"/>
  <c r="IN11" i="7"/>
  <c r="NB37" i="7"/>
  <c r="MX37" i="7"/>
  <c r="PP47" i="7"/>
  <c r="ON47" i="7"/>
  <c r="OO60" i="7"/>
  <c r="OO65" i="7" s="1"/>
  <c r="PP48" i="7"/>
  <c r="PR48" i="7" s="1"/>
  <c r="RR11" i="7"/>
  <c r="E17" i="7"/>
  <c r="E51" i="7"/>
  <c r="D26" i="7"/>
  <c r="L38" i="7"/>
  <c r="L42" i="7" s="1"/>
  <c r="O26" i="7"/>
  <c r="O38" i="7" s="1"/>
  <c r="O42" i="7" s="1"/>
  <c r="O65" i="7"/>
  <c r="R38" i="7"/>
  <c r="R42" i="7" s="1"/>
  <c r="X26" i="7"/>
  <c r="X38" i="7" s="1"/>
  <c r="X42" i="7" s="1"/>
  <c r="X65" i="7"/>
  <c r="AA38" i="7"/>
  <c r="AA42" i="7" s="1"/>
  <c r="AD26" i="7"/>
  <c r="AD38" i="7" s="1"/>
  <c r="AD42" i="7" s="1"/>
  <c r="AD65" i="7"/>
  <c r="AG38" i="7"/>
  <c r="AG42" i="7" s="1"/>
  <c r="AJ26" i="7"/>
  <c r="AJ38" i="7" s="1"/>
  <c r="AJ42" i="7" s="1"/>
  <c r="AJ65" i="7"/>
  <c r="AM38" i="7"/>
  <c r="AM42" i="7" s="1"/>
  <c r="AP26" i="7"/>
  <c r="AP38" i="7" s="1"/>
  <c r="AP42" i="7" s="1"/>
  <c r="AP65" i="7"/>
  <c r="AV26" i="7"/>
  <c r="AV38" i="7" s="1"/>
  <c r="AV42" i="7" s="1"/>
  <c r="AV65" i="7"/>
  <c r="AY38" i="7"/>
  <c r="AY42" i="7" s="1"/>
  <c r="BB26" i="7"/>
  <c r="BB38" i="7" s="1"/>
  <c r="BB42" i="7" s="1"/>
  <c r="BB65" i="7"/>
  <c r="BH38" i="7"/>
  <c r="BH42" i="7" s="1"/>
  <c r="BK26" i="7"/>
  <c r="BK38" i="7" s="1"/>
  <c r="BK42" i="7" s="1"/>
  <c r="BK65" i="7"/>
  <c r="BT26" i="7"/>
  <c r="BT38" i="7" s="1"/>
  <c r="BT42" i="7" s="1"/>
  <c r="BT65" i="7"/>
  <c r="BZ38" i="7"/>
  <c r="CC26" i="7"/>
  <c r="CC38" i="7" s="1"/>
  <c r="CC42" i="7" s="1"/>
  <c r="CC65" i="7"/>
  <c r="CF38" i="7"/>
  <c r="CF42" i="7" s="1"/>
  <c r="DA26" i="7"/>
  <c r="DA38" i="7" s="1"/>
  <c r="DA42" i="7" s="1"/>
  <c r="DA65" i="7"/>
  <c r="DG26" i="7"/>
  <c r="DG38" i="7" s="1"/>
  <c r="DG42" i="7" s="1"/>
  <c r="DG65" i="7"/>
  <c r="DJ38" i="7"/>
  <c r="DJ42" i="7" s="1"/>
  <c r="DM26" i="7"/>
  <c r="DM38" i="7" s="1"/>
  <c r="DM42" i="7" s="1"/>
  <c r="DM65" i="7"/>
  <c r="DP38" i="7"/>
  <c r="DP42" i="7" s="1"/>
  <c r="DS26" i="7"/>
  <c r="DS38" i="7" s="1"/>
  <c r="DS42" i="7" s="1"/>
  <c r="DS65" i="7"/>
  <c r="DV38" i="7"/>
  <c r="DV42" i="7" s="1"/>
  <c r="DY26" i="7"/>
  <c r="DY65" i="7"/>
  <c r="HW11" i="7"/>
  <c r="EE26" i="7"/>
  <c r="EE38" i="7" s="1"/>
  <c r="EE42" i="7" s="1"/>
  <c r="EE65" i="7"/>
  <c r="EH38" i="7"/>
  <c r="EH42" i="7" s="1"/>
  <c r="EK26" i="7"/>
  <c r="EK38" i="7" s="1"/>
  <c r="EK42" i="7" s="1"/>
  <c r="EK65" i="7"/>
  <c r="EQ26" i="7"/>
  <c r="EQ38" i="7" s="1"/>
  <c r="EQ42" i="7" s="1"/>
  <c r="EQ65" i="7"/>
  <c r="ET38" i="7"/>
  <c r="ET42" i="7" s="1"/>
  <c r="EW26" i="7"/>
  <c r="EW38" i="7" s="1"/>
  <c r="EW42" i="7" s="1"/>
  <c r="EW65" i="7"/>
  <c r="EZ38" i="7"/>
  <c r="EZ42" i="7" s="1"/>
  <c r="FF38" i="7"/>
  <c r="FF42" i="7" s="1"/>
  <c r="FI26" i="7"/>
  <c r="FI38" i="7" s="1"/>
  <c r="FI42" i="7" s="1"/>
  <c r="FI65" i="7"/>
  <c r="FL38" i="7"/>
  <c r="FL42" i="7" s="1"/>
  <c r="FO26" i="7"/>
  <c r="FO42" i="7" s="1"/>
  <c r="FO65" i="7"/>
  <c r="FR38" i="7"/>
  <c r="FR42" i="7" s="1"/>
  <c r="FU26" i="7"/>
  <c r="FU38" i="7" s="1"/>
  <c r="FU42" i="7" s="1"/>
  <c r="FU65" i="7"/>
  <c r="FX38" i="7"/>
  <c r="FX42" i="7" s="1"/>
  <c r="GD26" i="7"/>
  <c r="GD38" i="7" s="1"/>
  <c r="GD42" i="7" s="1"/>
  <c r="GG26" i="7"/>
  <c r="GG38" i="7" s="1"/>
  <c r="GG42" i="7" s="1"/>
  <c r="GG65" i="7"/>
  <c r="GJ38" i="7"/>
  <c r="GJ42" i="7" s="1"/>
  <c r="GM38" i="7"/>
  <c r="GM42" i="7" s="1"/>
  <c r="GP26" i="7"/>
  <c r="GP38" i="7" s="1"/>
  <c r="GP42" i="7" s="1"/>
  <c r="GP65" i="7"/>
  <c r="GS38" i="7"/>
  <c r="GS42" i="7" s="1"/>
  <c r="GY38" i="7"/>
  <c r="GY42" i="7" s="1"/>
  <c r="HB26" i="7"/>
  <c r="HB38" i="7" s="1"/>
  <c r="HB42" i="7" s="1"/>
  <c r="HB65" i="7"/>
  <c r="HE38" i="7"/>
  <c r="HE42" i="7" s="1"/>
  <c r="HH26" i="7"/>
  <c r="HH38" i="7" s="1"/>
  <c r="HH42" i="7" s="1"/>
  <c r="HH65" i="7"/>
  <c r="HN26" i="7"/>
  <c r="HN38" i="7" s="1"/>
  <c r="HN42" i="7" s="1"/>
  <c r="HN65" i="7"/>
  <c r="HQ38" i="7"/>
  <c r="HQ42" i="7" s="1"/>
  <c r="HZ26" i="7"/>
  <c r="HZ38" i="7" s="1"/>
  <c r="HZ42" i="7" s="1"/>
  <c r="IL27" i="7"/>
  <c r="IC26" i="7"/>
  <c r="IC38" i="7" s="1"/>
  <c r="IC42" i="7" s="1"/>
  <c r="IF26" i="7"/>
  <c r="IF38" i="7" s="1"/>
  <c r="IF42" i="7" s="1"/>
  <c r="IF65" i="7"/>
  <c r="II38" i="7"/>
  <c r="II42" i="7" s="1"/>
  <c r="IO20" i="7"/>
  <c r="IO26" i="7" s="1"/>
  <c r="IO38" i="7" s="1"/>
  <c r="IO42" i="7" s="1"/>
  <c r="RX18" i="7"/>
  <c r="IU18" i="7"/>
  <c r="IQ18" i="7"/>
  <c r="IQ20" i="7" s="1"/>
  <c r="IQ26" i="7" s="1"/>
  <c r="IO65" i="7"/>
  <c r="IR38" i="7"/>
  <c r="IR42" i="7" s="1"/>
  <c r="IX26" i="7"/>
  <c r="IX38" i="7" s="1"/>
  <c r="IX42" i="7" s="1"/>
  <c r="IX65" i="7"/>
  <c r="JA38" i="7"/>
  <c r="JA42" i="7" s="1"/>
  <c r="JD26" i="7"/>
  <c r="JD38" i="7" s="1"/>
  <c r="JD42" i="7" s="1"/>
  <c r="JD65" i="7"/>
  <c r="JG38" i="7"/>
  <c r="JG42" i="7" s="1"/>
  <c r="JM26" i="7"/>
  <c r="JM38" i="7" s="1"/>
  <c r="JM42" i="7" s="1"/>
  <c r="JM65" i="7"/>
  <c r="JP38" i="7"/>
  <c r="JP42" i="7" s="1"/>
  <c r="JS26" i="7"/>
  <c r="JS38" i="7" s="1"/>
  <c r="JS42" i="7" s="1"/>
  <c r="JS65" i="7"/>
  <c r="JY26" i="7"/>
  <c r="JY38" i="7" s="1"/>
  <c r="JY42" i="7" s="1"/>
  <c r="JY65" i="7"/>
  <c r="KB38" i="7"/>
  <c r="KB42" i="7" s="1"/>
  <c r="KE26" i="7"/>
  <c r="KE38" i="7" s="1"/>
  <c r="KE42" i="7" s="1"/>
  <c r="KE65" i="7"/>
  <c r="KH38" i="7"/>
  <c r="KH42" i="7" s="1"/>
  <c r="KN26" i="7"/>
  <c r="KN38" i="7" s="1"/>
  <c r="KN42" i="7" s="1"/>
  <c r="KN65" i="7"/>
  <c r="KQ38" i="7"/>
  <c r="KQ42" i="7" s="1"/>
  <c r="KT26" i="7"/>
  <c r="KT38" i="7" s="1"/>
  <c r="KT42" i="7" s="1"/>
  <c r="KT65" i="7"/>
  <c r="KZ38" i="7"/>
  <c r="KZ42" i="7" s="1"/>
  <c r="LC26" i="7"/>
  <c r="LC38" i="7" s="1"/>
  <c r="LC42" i="7" s="1"/>
  <c r="LC65" i="7"/>
  <c r="LF38" i="7"/>
  <c r="LF42" i="7" s="1"/>
  <c r="LI26" i="7"/>
  <c r="LI38" i="7" s="1"/>
  <c r="LI42" i="7" s="1"/>
  <c r="LI65" i="7"/>
  <c r="LL38" i="7"/>
  <c r="LL42" i="7" s="1"/>
  <c r="LO26" i="7"/>
  <c r="LO38" i="7" s="1"/>
  <c r="LO42" i="7" s="1"/>
  <c r="LO65" i="7"/>
  <c r="LR38" i="7"/>
  <c r="LR42" i="7" s="1"/>
  <c r="LU26" i="7"/>
  <c r="LU38" i="7" s="1"/>
  <c r="LU42" i="7" s="1"/>
  <c r="LU65" i="7"/>
  <c r="LX38" i="7"/>
  <c r="LX42" i="7" s="1"/>
  <c r="MD26" i="7"/>
  <c r="MD38" i="7" s="1"/>
  <c r="MD42" i="7" s="1"/>
  <c r="MD65" i="7"/>
  <c r="MG38" i="7"/>
  <c r="MG42" i="7" s="1"/>
  <c r="MM26" i="7"/>
  <c r="MM38" i="7" s="1"/>
  <c r="MM42" i="7" s="1"/>
  <c r="MM65" i="7"/>
  <c r="MS38" i="7"/>
  <c r="MS42" i="7" s="1"/>
  <c r="MV26" i="7"/>
  <c r="MV38" i="7" s="1"/>
  <c r="MV42" i="7" s="1"/>
  <c r="MY26" i="7"/>
  <c r="MY38" i="7" s="1"/>
  <c r="MY42" i="7" s="1"/>
  <c r="MY65" i="7"/>
  <c r="NE38" i="7"/>
  <c r="NE42" i="7" s="1"/>
  <c r="NH26" i="7"/>
  <c r="NH38" i="7" s="1"/>
  <c r="NH42" i="7" s="1"/>
  <c r="NH65" i="7"/>
  <c r="NK38" i="7"/>
  <c r="NK42" i="7" s="1"/>
  <c r="NN26" i="7"/>
  <c r="NN38" i="7" s="1"/>
  <c r="NN42" i="7" s="1"/>
  <c r="NN65" i="7"/>
  <c r="NQ38" i="7"/>
  <c r="NQ42" i="7" s="1"/>
  <c r="NT26" i="7"/>
  <c r="NT38" i="7" s="1"/>
  <c r="NT42" i="7" s="1"/>
  <c r="NT65" i="7"/>
  <c r="NZ26" i="7"/>
  <c r="NZ38" i="7" s="1"/>
  <c r="NZ42" i="7" s="1"/>
  <c r="NZ65" i="7"/>
  <c r="OC38" i="7"/>
  <c r="OC42" i="7" s="1"/>
  <c r="OF26" i="7"/>
  <c r="OF38" i="7" s="1"/>
  <c r="OF42" i="7" s="1"/>
  <c r="OF65" i="7"/>
  <c r="OL26" i="7"/>
  <c r="OL38" i="7" s="1"/>
  <c r="OL42" i="7" s="1"/>
  <c r="OL60" i="7"/>
  <c r="OL65" i="7" s="1"/>
  <c r="ON45" i="7"/>
  <c r="OO38" i="7"/>
  <c r="OO42" i="7" s="1"/>
  <c r="OR38" i="7"/>
  <c r="OR42" i="7" s="1"/>
  <c r="OU26" i="7"/>
  <c r="OU38" i="7" s="1"/>
  <c r="OU42" i="7" s="1"/>
  <c r="OU65" i="7"/>
  <c r="OX38" i="7"/>
  <c r="OX42" i="7" s="1"/>
  <c r="PA26" i="7"/>
  <c r="PA38" i="7" s="1"/>
  <c r="PA42" i="7" s="1"/>
  <c r="PA65" i="7"/>
  <c r="PD38" i="7"/>
  <c r="PD42" i="7" s="1"/>
  <c r="PG26" i="7"/>
  <c r="PG38" i="7" s="1"/>
  <c r="PG42" i="7" s="1"/>
  <c r="PG65" i="7"/>
  <c r="PJ38" i="7"/>
  <c r="PJ42" i="7" s="1"/>
  <c r="PM26" i="7"/>
  <c r="PM38" i="7" s="1"/>
  <c r="PM42" i="7" s="1"/>
  <c r="PM65" i="7"/>
  <c r="PS38" i="7"/>
  <c r="PS42" i="7" s="1"/>
  <c r="PV26" i="7"/>
  <c r="PV38" i="7" s="1"/>
  <c r="PV42" i="7" s="1"/>
  <c r="PV65" i="7"/>
  <c r="PY38" i="7"/>
  <c r="PY42" i="7" s="1"/>
  <c r="QB26" i="7"/>
  <c r="QB38" i="7" s="1"/>
  <c r="QB42" i="7" s="1"/>
  <c r="QB65" i="7"/>
  <c r="QE38" i="7"/>
  <c r="QE42" i="7" s="1"/>
  <c r="QH26" i="7"/>
  <c r="QH38" i="7" s="1"/>
  <c r="QH42" i="7" s="1"/>
  <c r="QH65" i="7"/>
  <c r="QK38" i="7"/>
  <c r="QK42" i="7" s="1"/>
  <c r="QQ38" i="7"/>
  <c r="QQ42" i="7" s="1"/>
  <c r="QT26" i="7"/>
  <c r="QT38" i="7" s="1"/>
  <c r="QT42" i="7" s="1"/>
  <c r="QT65" i="7"/>
  <c r="QW38" i="7"/>
  <c r="QW42" i="7" s="1"/>
  <c r="QZ26" i="7"/>
  <c r="QZ38" i="7" s="1"/>
  <c r="QZ42" i="7" s="1"/>
  <c r="QZ65" i="7"/>
  <c r="RC38" i="7"/>
  <c r="RC42" i="7" s="1"/>
  <c r="RF26" i="7"/>
  <c r="RF38" i="7" s="1"/>
  <c r="RF42" i="7" s="1"/>
  <c r="RF65" i="7"/>
  <c r="RI38" i="7"/>
  <c r="RI42" i="7" s="1"/>
  <c r="RL26" i="7"/>
  <c r="RL38" i="7" s="1"/>
  <c r="RL42" i="7" s="1"/>
  <c r="RL65" i="7"/>
  <c r="RO17" i="7"/>
  <c r="RQ11" i="7"/>
  <c r="RQ17" i="7" s="1"/>
  <c r="H15" i="7"/>
  <c r="H17" i="7" s="1"/>
  <c r="G38" i="7"/>
  <c r="G42" i="7" s="1"/>
  <c r="H20" i="7"/>
  <c r="H26" i="7" s="1"/>
  <c r="H34" i="7"/>
  <c r="H60" i="7"/>
  <c r="H65" i="7" s="1"/>
  <c r="K11" i="7"/>
  <c r="K15" i="7"/>
  <c r="K20" i="7"/>
  <c r="K26" i="7" s="1"/>
  <c r="K34" i="7"/>
  <c r="K60" i="7"/>
  <c r="K65" i="7" s="1"/>
  <c r="N15" i="7"/>
  <c r="N17" i="7" s="1"/>
  <c r="M38" i="7"/>
  <c r="N20" i="7"/>
  <c r="N26" i="7" s="1"/>
  <c r="N34" i="7"/>
  <c r="N60" i="7"/>
  <c r="N65" i="7" s="1"/>
  <c r="Q15" i="7"/>
  <c r="Q17" i="7" s="1"/>
  <c r="P38" i="7"/>
  <c r="P42" i="7" s="1"/>
  <c r="Q20" i="7"/>
  <c r="Q26" i="7" s="1"/>
  <c r="Q34" i="7"/>
  <c r="Q60" i="7"/>
  <c r="Q65" i="7" s="1"/>
  <c r="T15" i="7"/>
  <c r="T17" i="7" s="1"/>
  <c r="S38" i="7"/>
  <c r="S42" i="7" s="1"/>
  <c r="T20" i="7"/>
  <c r="T26" i="7" s="1"/>
  <c r="T34" i="7"/>
  <c r="T60" i="7"/>
  <c r="T65" i="7" s="1"/>
  <c r="W11" i="7"/>
  <c r="W15" i="7"/>
  <c r="W20" i="7"/>
  <c r="W26" i="7" s="1"/>
  <c r="W34" i="7"/>
  <c r="Z15" i="7"/>
  <c r="Z17" i="7" s="1"/>
  <c r="Y38" i="7"/>
  <c r="Z20" i="7"/>
  <c r="Z26" i="7" s="1"/>
  <c r="Z34" i="7"/>
  <c r="Z60" i="7"/>
  <c r="Z65" i="7" s="1"/>
  <c r="AC15" i="7"/>
  <c r="AC17" i="7" s="1"/>
  <c r="AB38" i="7"/>
  <c r="AB42" i="7" s="1"/>
  <c r="AC20" i="7"/>
  <c r="AC26" i="7" s="1"/>
  <c r="AC34" i="7"/>
  <c r="AC60" i="7"/>
  <c r="AC65" i="7" s="1"/>
  <c r="AF15" i="7"/>
  <c r="AF17" i="7" s="1"/>
  <c r="AE38" i="7"/>
  <c r="AE42" i="7" s="1"/>
  <c r="AF20" i="7"/>
  <c r="AF26" i="7" s="1"/>
  <c r="AF34" i="7"/>
  <c r="AF60" i="7"/>
  <c r="AF65" i="7" s="1"/>
  <c r="AI15" i="7"/>
  <c r="AI17" i="7" s="1"/>
  <c r="AH38" i="7"/>
  <c r="AH42" i="7" s="1"/>
  <c r="AI20" i="7"/>
  <c r="AI26" i="7" s="1"/>
  <c r="AI34" i="7"/>
  <c r="AI60" i="7"/>
  <c r="AI65" i="7" s="1"/>
  <c r="AL15" i="7"/>
  <c r="AL17" i="7" s="1"/>
  <c r="AK38" i="7"/>
  <c r="AK42" i="7" s="1"/>
  <c r="AL20" i="7"/>
  <c r="AL26" i="7" s="1"/>
  <c r="AL34" i="7"/>
  <c r="AL60" i="7"/>
  <c r="AL65" i="7" s="1"/>
  <c r="AO15" i="7"/>
  <c r="AO17" i="7" s="1"/>
  <c r="AN38" i="7"/>
  <c r="AN42" i="7" s="1"/>
  <c r="AO20" i="7"/>
  <c r="AO26" i="7" s="1"/>
  <c r="AO34" i="7"/>
  <c r="AO60" i="7"/>
  <c r="AO65" i="7" s="1"/>
  <c r="AR15" i="7"/>
  <c r="AR17" i="7" s="1"/>
  <c r="AQ38" i="7"/>
  <c r="AQ42" i="7" s="1"/>
  <c r="AR20" i="7"/>
  <c r="AR26" i="7" s="1"/>
  <c r="AR34" i="7"/>
  <c r="AR60" i="7"/>
  <c r="AR65" i="7" s="1"/>
  <c r="AU11" i="7"/>
  <c r="AU15" i="7"/>
  <c r="AU20" i="7"/>
  <c r="AU26" i="7" s="1"/>
  <c r="AU34" i="7"/>
  <c r="AU60" i="7"/>
  <c r="AU65" i="7" s="1"/>
  <c r="AX15" i="7"/>
  <c r="AX17" i="7" s="1"/>
  <c r="AW38" i="7"/>
  <c r="AW42" i="7" s="1"/>
  <c r="AX20" i="7"/>
  <c r="AX26" i="7" s="1"/>
  <c r="AX34" i="7"/>
  <c r="AX60" i="7"/>
  <c r="AX65" i="7" s="1"/>
  <c r="BA15" i="7"/>
  <c r="BA17" i="7" s="1"/>
  <c r="AZ38" i="7"/>
  <c r="AZ42" i="7" s="1"/>
  <c r="BA20" i="7"/>
  <c r="BA26" i="7" s="1"/>
  <c r="BA34" i="7"/>
  <c r="BA60" i="7"/>
  <c r="BA65" i="7" s="1"/>
  <c r="BD15" i="7"/>
  <c r="BD17" i="7" s="1"/>
  <c r="BC38" i="7"/>
  <c r="BC42" i="7" s="1"/>
  <c r="BD20" i="7"/>
  <c r="BD26" i="7" s="1"/>
  <c r="BD34" i="7"/>
  <c r="BD60" i="7"/>
  <c r="BD65" i="7" s="1"/>
  <c r="BG41" i="7"/>
  <c r="BJ17" i="7"/>
  <c r="BJ15" i="7"/>
  <c r="BI38" i="7"/>
  <c r="BJ20" i="7"/>
  <c r="BJ26" i="7" s="1"/>
  <c r="BJ34" i="7"/>
  <c r="BJ60" i="7"/>
  <c r="BJ65" i="7" s="1"/>
  <c r="BM15" i="7"/>
  <c r="BM17" i="7" s="1"/>
  <c r="BL38" i="7"/>
  <c r="BL42" i="7" s="1"/>
  <c r="BM20" i="7"/>
  <c r="BM26" i="7" s="1"/>
  <c r="BM34" i="7"/>
  <c r="BM60" i="7"/>
  <c r="BM65" i="7" s="1"/>
  <c r="BP11" i="7"/>
  <c r="BP15" i="7"/>
  <c r="BP20" i="7"/>
  <c r="BP26" i="7" s="1"/>
  <c r="BP34" i="7"/>
  <c r="BP60" i="7"/>
  <c r="BP65" i="7" s="1"/>
  <c r="BV15" i="7"/>
  <c r="BV17" i="7" s="1"/>
  <c r="BU38" i="7"/>
  <c r="BU42" i="7" s="1"/>
  <c r="BV20" i="7"/>
  <c r="BV26" i="7" s="1"/>
  <c r="BV34" i="7"/>
  <c r="BV60" i="7"/>
  <c r="BV65" i="7" s="1"/>
  <c r="BY47" i="7"/>
  <c r="BY52" i="7"/>
  <c r="BY56" i="7"/>
  <c r="BY59" i="7"/>
  <c r="BY62" i="7"/>
  <c r="CB24" i="7"/>
  <c r="CB26" i="7" s="1"/>
  <c r="DF26" i="7" s="1"/>
  <c r="CB41" i="7"/>
  <c r="CB45" i="7"/>
  <c r="CB51" i="7"/>
  <c r="CE24" i="7"/>
  <c r="CE26" i="7" s="1"/>
  <c r="CE38" i="7" s="1"/>
  <c r="CE41" i="7"/>
  <c r="CE51" i="7"/>
  <c r="CE58" i="7" s="1"/>
  <c r="CE60" i="7" s="1"/>
  <c r="CE65" i="7" s="1"/>
  <c r="CD65" i="7"/>
  <c r="CH24" i="7"/>
  <c r="CH26" i="7" s="1"/>
  <c r="CH38" i="7" s="1"/>
  <c r="CH41" i="7"/>
  <c r="CH51" i="7"/>
  <c r="CH58" i="7" s="1"/>
  <c r="CH60" i="7" s="1"/>
  <c r="CH65" i="7" s="1"/>
  <c r="CG65" i="7"/>
  <c r="DC24" i="7"/>
  <c r="DC26" i="7" s="1"/>
  <c r="DC38" i="7" s="1"/>
  <c r="DC41" i="7"/>
  <c r="DC51" i="7"/>
  <c r="DC58" i="7" s="1"/>
  <c r="DC60" i="7" s="1"/>
  <c r="DC65" i="7" s="1"/>
  <c r="DB65" i="7"/>
  <c r="DI24" i="7"/>
  <c r="DI26" i="7" s="1"/>
  <c r="DI38" i="7" s="1"/>
  <c r="DI41" i="7"/>
  <c r="DI51" i="7"/>
  <c r="DI58" i="7" s="1"/>
  <c r="DI60" i="7" s="1"/>
  <c r="DI65" i="7" s="1"/>
  <c r="DL24" i="7"/>
  <c r="DL26" i="7" s="1"/>
  <c r="DL38" i="7" s="1"/>
  <c r="DL41" i="7"/>
  <c r="DL51" i="7"/>
  <c r="DL58" i="7" s="1"/>
  <c r="DL60" i="7" s="1"/>
  <c r="DL65" i="7" s="1"/>
  <c r="DK65" i="7"/>
  <c r="DO24" i="7"/>
  <c r="DO26" i="7" s="1"/>
  <c r="DO38" i="7" s="1"/>
  <c r="DO41" i="7"/>
  <c r="DO51" i="7"/>
  <c r="DO58" i="7" s="1"/>
  <c r="DO60" i="7" s="1"/>
  <c r="DO65" i="7" s="1"/>
  <c r="DN65" i="7"/>
  <c r="DR24" i="7"/>
  <c r="DR26" i="7" s="1"/>
  <c r="DR38" i="7" s="1"/>
  <c r="DR41" i="7"/>
  <c r="DR51" i="7"/>
  <c r="DR58" i="7" s="1"/>
  <c r="DR60" i="7" s="1"/>
  <c r="DR65" i="7" s="1"/>
  <c r="DQ65" i="7"/>
  <c r="DU24" i="7"/>
  <c r="DU26" i="7" s="1"/>
  <c r="DU38" i="7" s="1"/>
  <c r="DU41" i="7"/>
  <c r="DU51" i="7"/>
  <c r="DU58" i="7" s="1"/>
  <c r="DU60" i="7" s="1"/>
  <c r="DU65" i="7" s="1"/>
  <c r="DT65" i="7"/>
  <c r="DX24" i="7"/>
  <c r="DX26" i="7" s="1"/>
  <c r="DX38" i="7" s="1"/>
  <c r="DX41" i="7"/>
  <c r="DX51" i="7"/>
  <c r="DX58" i="7" s="1"/>
  <c r="DX60" i="7" s="1"/>
  <c r="DX65" i="7" s="1"/>
  <c r="DW65" i="7"/>
  <c r="EA24" i="7"/>
  <c r="EA26" i="7" s="1"/>
  <c r="EA41" i="7"/>
  <c r="EA51" i="7"/>
  <c r="EA58" i="7" s="1"/>
  <c r="EA60" i="7" s="1"/>
  <c r="EA65" i="7" s="1"/>
  <c r="DZ65" i="7"/>
  <c r="ED24" i="7"/>
  <c r="ED26" i="7" s="1"/>
  <c r="ED41" i="7"/>
  <c r="ED51" i="7"/>
  <c r="ED58" i="7" s="1"/>
  <c r="ED60" i="7" s="1"/>
  <c r="ED65" i="7" s="1"/>
  <c r="EG15" i="7"/>
  <c r="EG17" i="7" s="1"/>
  <c r="EF38" i="7"/>
  <c r="EG20" i="7"/>
  <c r="EG26" i="7" s="1"/>
  <c r="EG34" i="7"/>
  <c r="EG60" i="7"/>
  <c r="EG65" i="7" s="1"/>
  <c r="EJ15" i="7"/>
  <c r="EJ17" i="7" s="1"/>
  <c r="EI38" i="7"/>
  <c r="EI42" i="7" s="1"/>
  <c r="EJ20" i="7"/>
  <c r="EJ26" i="7" s="1"/>
  <c r="EJ34" i="7"/>
  <c r="EJ60" i="7"/>
  <c r="EJ65" i="7" s="1"/>
  <c r="EM15" i="7"/>
  <c r="EM17" i="7" s="1"/>
  <c r="EL38" i="7"/>
  <c r="EL42" i="7" s="1"/>
  <c r="EM20" i="7"/>
  <c r="EM26" i="7" s="1"/>
  <c r="EM34" i="7"/>
  <c r="EM60" i="7"/>
  <c r="EM65" i="7" s="1"/>
  <c r="EP13" i="7"/>
  <c r="EP15" i="7" s="1"/>
  <c r="EP17" i="7" s="1"/>
  <c r="EP20" i="7"/>
  <c r="EP26" i="7" s="1"/>
  <c r="EP34" i="7"/>
  <c r="EP60" i="7"/>
  <c r="EP65" i="7" s="1"/>
  <c r="ES15" i="7"/>
  <c r="ES17" i="7" s="1"/>
  <c r="ER38" i="7"/>
  <c r="ES20" i="7"/>
  <c r="ES26" i="7" s="1"/>
  <c r="ES34" i="7"/>
  <c r="ES60" i="7"/>
  <c r="ES65" i="7" s="1"/>
  <c r="EV15" i="7"/>
  <c r="EV17" i="7" s="1"/>
  <c r="EU38" i="7"/>
  <c r="EU42" i="7" s="1"/>
  <c r="EV20" i="7"/>
  <c r="EV26" i="7" s="1"/>
  <c r="EV34" i="7"/>
  <c r="EV60" i="7"/>
  <c r="EV65" i="7" s="1"/>
  <c r="EY15" i="7"/>
  <c r="EY17" i="7" s="1"/>
  <c r="EX38" i="7"/>
  <c r="EX42" i="7" s="1"/>
  <c r="EY20" i="7"/>
  <c r="EY26" i="7" s="1"/>
  <c r="EY34" i="7"/>
  <c r="EY60" i="7"/>
  <c r="EY65" i="7" s="1"/>
  <c r="FB15" i="7"/>
  <c r="FB17" i="7" s="1"/>
  <c r="FA38" i="7"/>
  <c r="FA42" i="7" s="1"/>
  <c r="FB20" i="7"/>
  <c r="FB26" i="7" s="1"/>
  <c r="FB34" i="7"/>
  <c r="FB60" i="7"/>
  <c r="FB65" i="7" s="1"/>
  <c r="FE13" i="7"/>
  <c r="FE15" i="7" s="1"/>
  <c r="FE17" i="7" s="1"/>
  <c r="FE20" i="7"/>
  <c r="FE26" i="7" s="1"/>
  <c r="FE34" i="7"/>
  <c r="FE60" i="7"/>
  <c r="FE65" i="7" s="1"/>
  <c r="FH15" i="7"/>
  <c r="FH17" i="7" s="1"/>
  <c r="FG38" i="7"/>
  <c r="FH20" i="7"/>
  <c r="FH26" i="7" s="1"/>
  <c r="FH34" i="7"/>
  <c r="FH60" i="7"/>
  <c r="FH65" i="7" s="1"/>
  <c r="FK15" i="7"/>
  <c r="FK17" i="7" s="1"/>
  <c r="FJ38" i="7"/>
  <c r="FJ42" i="7" s="1"/>
  <c r="FK20" i="7"/>
  <c r="FK26" i="7" s="1"/>
  <c r="FK34" i="7"/>
  <c r="FK60" i="7"/>
  <c r="FK65" i="7" s="1"/>
  <c r="FN15" i="7"/>
  <c r="FN17" i="7" s="1"/>
  <c r="FM38" i="7"/>
  <c r="FM42" i="7" s="1"/>
  <c r="FN20" i="7"/>
  <c r="FN26" i="7" s="1"/>
  <c r="FN34" i="7"/>
  <c r="FN60" i="7"/>
  <c r="FN65" i="7" s="1"/>
  <c r="FQ15" i="7"/>
  <c r="FQ17" i="7" s="1"/>
  <c r="FP38" i="7"/>
  <c r="FP42" i="7" s="1"/>
  <c r="FQ20" i="7"/>
  <c r="FQ26" i="7" s="1"/>
  <c r="FQ34" i="7"/>
  <c r="FQ60" i="7"/>
  <c r="FQ65" i="7" s="1"/>
  <c r="FT15" i="7"/>
  <c r="FT17" i="7" s="1"/>
  <c r="FS38" i="7"/>
  <c r="FS42" i="7" s="1"/>
  <c r="FT20" i="7"/>
  <c r="FT26" i="7" s="1"/>
  <c r="FT34" i="7"/>
  <c r="FT60" i="7"/>
  <c r="FT65" i="7" s="1"/>
  <c r="FW15" i="7"/>
  <c r="FW17" i="7" s="1"/>
  <c r="FV38" i="7"/>
  <c r="FV42" i="7" s="1"/>
  <c r="FW20" i="7"/>
  <c r="FW26" i="7" s="1"/>
  <c r="FW34" i="7"/>
  <c r="FW60" i="7"/>
  <c r="FW65" i="7" s="1"/>
  <c r="FZ15" i="7"/>
  <c r="FZ17" i="7" s="1"/>
  <c r="FY38" i="7"/>
  <c r="FY42" i="7" s="1"/>
  <c r="FZ20" i="7"/>
  <c r="FZ26" i="7" s="1"/>
  <c r="FZ34" i="7"/>
  <c r="FZ60" i="7"/>
  <c r="FZ65" i="7" s="1"/>
  <c r="GC15" i="7"/>
  <c r="GC17" i="7" s="1"/>
  <c r="GC20" i="7"/>
  <c r="GC26" i="7" s="1"/>
  <c r="GC34" i="7"/>
  <c r="GC60" i="7"/>
  <c r="GC65" i="7" s="1"/>
  <c r="GF15" i="7"/>
  <c r="GF17" i="7" s="1"/>
  <c r="GE38" i="7"/>
  <c r="GF20" i="7"/>
  <c r="GF26" i="7" s="1"/>
  <c r="GF27" i="7"/>
  <c r="GF34" i="7"/>
  <c r="GF60" i="7"/>
  <c r="GF65" i="7" s="1"/>
  <c r="GI15" i="7"/>
  <c r="GI17" i="7" s="1"/>
  <c r="GH38" i="7"/>
  <c r="GH42" i="7" s="1"/>
  <c r="GI20" i="7"/>
  <c r="GI26" i="7" s="1"/>
  <c r="GI34" i="7"/>
  <c r="GI60" i="7"/>
  <c r="GI65" i="7" s="1"/>
  <c r="GL15" i="7"/>
  <c r="GL17" i="7" s="1"/>
  <c r="GK38" i="7"/>
  <c r="GK42" i="7" s="1"/>
  <c r="GL20" i="7"/>
  <c r="GL26" i="7" s="1"/>
  <c r="GL34" i="7"/>
  <c r="GL60" i="7"/>
  <c r="GL65" i="7" s="1"/>
  <c r="GO15" i="7"/>
  <c r="GO17" i="7" s="1"/>
  <c r="GN38" i="7"/>
  <c r="GN42" i="7" s="1"/>
  <c r="GO20" i="7"/>
  <c r="GO26" i="7" s="1"/>
  <c r="GO34" i="7"/>
  <c r="GO60" i="7"/>
  <c r="GO65" i="7" s="1"/>
  <c r="GR15" i="7"/>
  <c r="GR17" i="7" s="1"/>
  <c r="GQ38" i="7"/>
  <c r="GQ42" i="7" s="1"/>
  <c r="GR20" i="7"/>
  <c r="GR26" i="7" s="1"/>
  <c r="GR34" i="7"/>
  <c r="GR60" i="7"/>
  <c r="GR65" i="7" s="1"/>
  <c r="GU15" i="7"/>
  <c r="GU17" i="7" s="1"/>
  <c r="GT38" i="7"/>
  <c r="GT42" i="7" s="1"/>
  <c r="GU20" i="7"/>
  <c r="GU26" i="7" s="1"/>
  <c r="GU34" i="7"/>
  <c r="GU60" i="7"/>
  <c r="GU65" i="7" s="1"/>
  <c r="GX11" i="7"/>
  <c r="GX15" i="7"/>
  <c r="GX20" i="7"/>
  <c r="GX26" i="7" s="1"/>
  <c r="GX34" i="7"/>
  <c r="GX60" i="7"/>
  <c r="GX65" i="7" s="1"/>
  <c r="HA15" i="7"/>
  <c r="HA17" i="7" s="1"/>
  <c r="GZ38" i="7"/>
  <c r="HA20" i="7"/>
  <c r="HA26" i="7" s="1"/>
  <c r="HA34" i="7"/>
  <c r="HA60" i="7"/>
  <c r="HA65" i="7" s="1"/>
  <c r="HD15" i="7"/>
  <c r="HD17" i="7" s="1"/>
  <c r="HC38" i="7"/>
  <c r="HC42" i="7" s="1"/>
  <c r="HD20" i="7"/>
  <c r="HD26" i="7" s="1"/>
  <c r="HD34" i="7"/>
  <c r="HD60" i="7"/>
  <c r="HD65" i="7" s="1"/>
  <c r="HG15" i="7"/>
  <c r="HG17" i="7" s="1"/>
  <c r="HF38" i="7"/>
  <c r="HF42" i="7" s="1"/>
  <c r="HG20" i="7"/>
  <c r="HG26" i="7" s="1"/>
  <c r="HG34" i="7"/>
  <c r="HG60" i="7"/>
  <c r="HG65" i="7" s="1"/>
  <c r="HJ15" i="7"/>
  <c r="HJ17" i="7" s="1"/>
  <c r="HI38" i="7"/>
  <c r="HI42" i="7" s="1"/>
  <c r="HJ20" i="7"/>
  <c r="HJ26" i="7" s="1"/>
  <c r="HJ34" i="7"/>
  <c r="HJ60" i="7"/>
  <c r="HJ65" i="7" s="1"/>
  <c r="HM11" i="7"/>
  <c r="HM15" i="7"/>
  <c r="HM20" i="7"/>
  <c r="HM26" i="7" s="1"/>
  <c r="HM34" i="7"/>
  <c r="HM60" i="7"/>
  <c r="HM65" i="7" s="1"/>
  <c r="HP15" i="7"/>
  <c r="HP17" i="7" s="1"/>
  <c r="HO38" i="7"/>
  <c r="HP20" i="7"/>
  <c r="HP26" i="7" s="1"/>
  <c r="HP34" i="7"/>
  <c r="HP60" i="7"/>
  <c r="HP65" i="7" s="1"/>
  <c r="HS15" i="7"/>
  <c r="HS17" i="7" s="1"/>
  <c r="HR38" i="7"/>
  <c r="HR42" i="7" s="1"/>
  <c r="HS20" i="7"/>
  <c r="HS26" i="7" s="1"/>
  <c r="HS34" i="7"/>
  <c r="HS60" i="7"/>
  <c r="HS65" i="7" s="1"/>
  <c r="HV15" i="7"/>
  <c r="HV17" i="7" s="1"/>
  <c r="HV20" i="7"/>
  <c r="HV26" i="7" s="1"/>
  <c r="HV34" i="7"/>
  <c r="HV60" i="7"/>
  <c r="HV65" i="7" s="1"/>
  <c r="HY20" i="7"/>
  <c r="HY34" i="7"/>
  <c r="IB15" i="7"/>
  <c r="IB17" i="7" s="1"/>
  <c r="IA38" i="7"/>
  <c r="IB20" i="7"/>
  <c r="IB26" i="7" s="1"/>
  <c r="IB27" i="7"/>
  <c r="IB34" i="7"/>
  <c r="IB60" i="7"/>
  <c r="IB65" i="7" s="1"/>
  <c r="IE17" i="7"/>
  <c r="IE15" i="7"/>
  <c r="KM28" i="7"/>
  <c r="ID38" i="7"/>
  <c r="ID42" i="7" s="1"/>
  <c r="IE20" i="7"/>
  <c r="IE26" i="7" s="1"/>
  <c r="IE34" i="7"/>
  <c r="IE60" i="7"/>
  <c r="IE65" i="7" s="1"/>
  <c r="IH15" i="7"/>
  <c r="IH17" i="7" s="1"/>
  <c r="IG38" i="7"/>
  <c r="IG42" i="7" s="1"/>
  <c r="IH20" i="7"/>
  <c r="IH26" i="7" s="1"/>
  <c r="IH34" i="7"/>
  <c r="IH60" i="7"/>
  <c r="IH65" i="7" s="1"/>
  <c r="IK15" i="7"/>
  <c r="IK17" i="7" s="1"/>
  <c r="IJ38" i="7"/>
  <c r="IJ42" i="7" s="1"/>
  <c r="IK20" i="7"/>
  <c r="IK26" i="7" s="1"/>
  <c r="IK34" i="7"/>
  <c r="IK60" i="7"/>
  <c r="IK65" i="7" s="1"/>
  <c r="IN15" i="7"/>
  <c r="IN20" i="7"/>
  <c r="IN26" i="7" s="1"/>
  <c r="IN34" i="7"/>
  <c r="IN60" i="7"/>
  <c r="IN65" i="7" s="1"/>
  <c r="IQ15" i="7"/>
  <c r="IQ17" i="7" s="1"/>
  <c r="IP38" i="7"/>
  <c r="IQ34" i="7"/>
  <c r="IQ60" i="7"/>
  <c r="IQ65" i="7" s="1"/>
  <c r="IT15" i="7"/>
  <c r="IT17" i="7" s="1"/>
  <c r="IS38" i="7"/>
  <c r="IS42" i="7" s="1"/>
  <c r="IT20" i="7"/>
  <c r="IT26" i="7" s="1"/>
  <c r="IT34" i="7"/>
  <c r="IT60" i="7"/>
  <c r="IT65" i="7" s="1"/>
  <c r="IW15" i="7"/>
  <c r="IW17" i="7" s="1"/>
  <c r="IW34" i="7"/>
  <c r="IW60" i="7"/>
  <c r="IW65" i="7" s="1"/>
  <c r="IZ15" i="7"/>
  <c r="IZ17" i="7" s="1"/>
  <c r="IY38" i="7"/>
  <c r="IZ20" i="7"/>
  <c r="IZ26" i="7" s="1"/>
  <c r="IZ34" i="7"/>
  <c r="IZ60" i="7"/>
  <c r="IZ65" i="7" s="1"/>
  <c r="JC15" i="7"/>
  <c r="JC17" i="7" s="1"/>
  <c r="JB38" i="7"/>
  <c r="JB42" i="7" s="1"/>
  <c r="JC20" i="7"/>
  <c r="JC26" i="7" s="1"/>
  <c r="JC34" i="7"/>
  <c r="JC60" i="7"/>
  <c r="JC65" i="7" s="1"/>
  <c r="JF15" i="7"/>
  <c r="JF17" i="7" s="1"/>
  <c r="JE38" i="7"/>
  <c r="JE42" i="7" s="1"/>
  <c r="JF20" i="7"/>
  <c r="JF26" i="7" s="1"/>
  <c r="JF34" i="7"/>
  <c r="JF60" i="7"/>
  <c r="JF65" i="7" s="1"/>
  <c r="JI15" i="7"/>
  <c r="JI17" i="7" s="1"/>
  <c r="JH38" i="7"/>
  <c r="JH42" i="7" s="1"/>
  <c r="JI20" i="7"/>
  <c r="JI26" i="7" s="1"/>
  <c r="JI34" i="7"/>
  <c r="JI60" i="7"/>
  <c r="JI65" i="7" s="1"/>
  <c r="JL15" i="7"/>
  <c r="JL17" i="7" s="1"/>
  <c r="JL20" i="7"/>
  <c r="JL26" i="7" s="1"/>
  <c r="JL34" i="7"/>
  <c r="JL60" i="7"/>
  <c r="JL65" i="7" s="1"/>
  <c r="JO15" i="7"/>
  <c r="JO17" i="7" s="1"/>
  <c r="JN38" i="7"/>
  <c r="JO20" i="7"/>
  <c r="JO26" i="7" s="1"/>
  <c r="JO34" i="7"/>
  <c r="JO60" i="7"/>
  <c r="JO65" i="7" s="1"/>
  <c r="JR15" i="7"/>
  <c r="JR17" i="7" s="1"/>
  <c r="JQ38" i="7"/>
  <c r="JQ42" i="7" s="1"/>
  <c r="JR20" i="7"/>
  <c r="JR26" i="7" s="1"/>
  <c r="JR34" i="7"/>
  <c r="JR60" i="7"/>
  <c r="JR65" i="7" s="1"/>
  <c r="JU15" i="7"/>
  <c r="JU17" i="7" s="1"/>
  <c r="JT38" i="7"/>
  <c r="JT42" i="7" s="1"/>
  <c r="JU20" i="7"/>
  <c r="JU26" i="7" s="1"/>
  <c r="JU34" i="7"/>
  <c r="JU60" i="7"/>
  <c r="JU65" i="7" s="1"/>
  <c r="JX15" i="7"/>
  <c r="JX17" i="7" s="1"/>
  <c r="JX20" i="7"/>
  <c r="JX26" i="7" s="1"/>
  <c r="JX34" i="7"/>
  <c r="JX60" i="7"/>
  <c r="JX65" i="7" s="1"/>
  <c r="KA15" i="7"/>
  <c r="KA17" i="7" s="1"/>
  <c r="JZ38" i="7"/>
  <c r="KA20" i="7"/>
  <c r="KA26" i="7" s="1"/>
  <c r="KA34" i="7"/>
  <c r="KA60" i="7"/>
  <c r="KA65" i="7" s="1"/>
  <c r="KD15" i="7"/>
  <c r="KD17" i="7" s="1"/>
  <c r="KC38" i="7"/>
  <c r="KC42" i="7" s="1"/>
  <c r="KD20" i="7"/>
  <c r="KD26" i="7" s="1"/>
  <c r="KD34" i="7"/>
  <c r="KD60" i="7"/>
  <c r="KD65" i="7" s="1"/>
  <c r="KG15" i="7"/>
  <c r="KG17" i="7" s="1"/>
  <c r="KF38" i="7"/>
  <c r="KF42" i="7" s="1"/>
  <c r="KG20" i="7"/>
  <c r="KG26" i="7" s="1"/>
  <c r="KG34" i="7"/>
  <c r="KG60" i="7"/>
  <c r="KG65" i="7" s="1"/>
  <c r="KJ15" i="7"/>
  <c r="KJ17" i="7" s="1"/>
  <c r="KI38" i="7"/>
  <c r="KI42" i="7" s="1"/>
  <c r="KJ20" i="7"/>
  <c r="KJ26" i="7" s="1"/>
  <c r="KJ34" i="7"/>
  <c r="KJ60" i="7"/>
  <c r="KJ65" i="7" s="1"/>
  <c r="KM15" i="7"/>
  <c r="KM17" i="7" s="1"/>
  <c r="KM20" i="7"/>
  <c r="KM26" i="7" s="1"/>
  <c r="KM34" i="7"/>
  <c r="KM60" i="7"/>
  <c r="KM65" i="7" s="1"/>
  <c r="KP15" i="7"/>
  <c r="KP17" i="7" s="1"/>
  <c r="KO38" i="7"/>
  <c r="KP20" i="7"/>
  <c r="KP26" i="7" s="1"/>
  <c r="KP34" i="7"/>
  <c r="KP60" i="7"/>
  <c r="KP65" i="7" s="1"/>
  <c r="KS15" i="7"/>
  <c r="KS17" i="7" s="1"/>
  <c r="KR38" i="7"/>
  <c r="KR42" i="7" s="1"/>
  <c r="KS20" i="7"/>
  <c r="KS26" i="7" s="1"/>
  <c r="KS34" i="7"/>
  <c r="KS60" i="7"/>
  <c r="KS65" i="7" s="1"/>
  <c r="KV15" i="7"/>
  <c r="KV17" i="7" s="1"/>
  <c r="KU38" i="7"/>
  <c r="KU42" i="7" s="1"/>
  <c r="KV20" i="7"/>
  <c r="KV26" i="7" s="1"/>
  <c r="KV34" i="7"/>
  <c r="KV60" i="7"/>
  <c r="KV65" i="7" s="1"/>
  <c r="KY15" i="7"/>
  <c r="KY17" i="7" s="1"/>
  <c r="KY20" i="7"/>
  <c r="KY26" i="7" s="1"/>
  <c r="KY34" i="7"/>
  <c r="KY60" i="7"/>
  <c r="KY65" i="7" s="1"/>
  <c r="LB15" i="7"/>
  <c r="LB17" i="7" s="1"/>
  <c r="LA38" i="7"/>
  <c r="LB20" i="7"/>
  <c r="LB26" i="7" s="1"/>
  <c r="LB34" i="7"/>
  <c r="LB60" i="7"/>
  <c r="LB65" i="7" s="1"/>
  <c r="LE15" i="7"/>
  <c r="LE17" i="7" s="1"/>
  <c r="LD38" i="7"/>
  <c r="LD42" i="7" s="1"/>
  <c r="LE20" i="7"/>
  <c r="LE26" i="7" s="1"/>
  <c r="LE34" i="7"/>
  <c r="LE60" i="7"/>
  <c r="LE65" i="7" s="1"/>
  <c r="LH15" i="7"/>
  <c r="LH17" i="7" s="1"/>
  <c r="LG38" i="7"/>
  <c r="LG42" i="7" s="1"/>
  <c r="LH20" i="7"/>
  <c r="LH26" i="7" s="1"/>
  <c r="LH34" i="7"/>
  <c r="LH60" i="7"/>
  <c r="LH65" i="7" s="1"/>
  <c r="LK15" i="7"/>
  <c r="LK17" i="7" s="1"/>
  <c r="LJ38" i="7"/>
  <c r="LJ42" i="7" s="1"/>
  <c r="LK20" i="7"/>
  <c r="LK26" i="7" s="1"/>
  <c r="LK34" i="7"/>
  <c r="LK60" i="7"/>
  <c r="LK65" i="7" s="1"/>
  <c r="LN15" i="7"/>
  <c r="LN17" i="7" s="1"/>
  <c r="LM38" i="7"/>
  <c r="LM42" i="7" s="1"/>
  <c r="LN20" i="7"/>
  <c r="LN26" i="7" s="1"/>
  <c r="LN34" i="7"/>
  <c r="LQ15" i="7"/>
  <c r="LQ17" i="7" s="1"/>
  <c r="LP38" i="7"/>
  <c r="LP42" i="7" s="1"/>
  <c r="LQ20" i="7"/>
  <c r="LQ26" i="7" s="1"/>
  <c r="LQ34" i="7"/>
  <c r="LQ60" i="7"/>
  <c r="LQ65" i="7" s="1"/>
  <c r="LT15" i="7"/>
  <c r="LT17" i="7" s="1"/>
  <c r="LS38" i="7"/>
  <c r="LS42" i="7" s="1"/>
  <c r="LT20" i="7"/>
  <c r="LT26" i="7" s="1"/>
  <c r="LT34" i="7"/>
  <c r="LT60" i="7"/>
  <c r="LT65" i="7" s="1"/>
  <c r="LW15" i="7"/>
  <c r="LW17" i="7" s="1"/>
  <c r="LV38" i="7"/>
  <c r="LV42" i="7" s="1"/>
  <c r="LW20" i="7"/>
  <c r="LW26" i="7" s="1"/>
  <c r="LW34" i="7"/>
  <c r="LW60" i="7"/>
  <c r="LW65" i="7" s="1"/>
  <c r="LZ15" i="7"/>
  <c r="LZ17" i="7" s="1"/>
  <c r="LY38" i="7"/>
  <c r="LY42" i="7" s="1"/>
  <c r="LZ20" i="7"/>
  <c r="LZ26" i="7" s="1"/>
  <c r="LZ34" i="7"/>
  <c r="LZ60" i="7"/>
  <c r="LZ65" i="7" s="1"/>
  <c r="MC17" i="7"/>
  <c r="MC20" i="7"/>
  <c r="MC26" i="7" s="1"/>
  <c r="MC34" i="7"/>
  <c r="MC60" i="7"/>
  <c r="MC65" i="7" s="1"/>
  <c r="MF15" i="7"/>
  <c r="MF17" i="7" s="1"/>
  <c r="ME38" i="7"/>
  <c r="MF20" i="7"/>
  <c r="MF26" i="7" s="1"/>
  <c r="MF34" i="7"/>
  <c r="MF60" i="7"/>
  <c r="MF65" i="7" s="1"/>
  <c r="MI15" i="7"/>
  <c r="MI17" i="7" s="1"/>
  <c r="MH38" i="7"/>
  <c r="MH42" i="7" s="1"/>
  <c r="MI20" i="7"/>
  <c r="MI26" i="7" s="1"/>
  <c r="MI34" i="7"/>
  <c r="MI60" i="7"/>
  <c r="MI65" i="7" s="1"/>
  <c r="ML15" i="7"/>
  <c r="ML17" i="7" s="1"/>
  <c r="ML20" i="7"/>
  <c r="ML26" i="7" s="1"/>
  <c r="ML34" i="7"/>
  <c r="ML60" i="7"/>
  <c r="ML65" i="7" s="1"/>
  <c r="MO15" i="7"/>
  <c r="MO17" i="7" s="1"/>
  <c r="MN38" i="7"/>
  <c r="MN42" i="7" s="1"/>
  <c r="MO20" i="7"/>
  <c r="MO26" i="7" s="1"/>
  <c r="MO34" i="7"/>
  <c r="MO60" i="7"/>
  <c r="MO65" i="7" s="1"/>
  <c r="MU15" i="7"/>
  <c r="MU17" i="7" s="1"/>
  <c r="MT38" i="7"/>
  <c r="MU20" i="7"/>
  <c r="MU26" i="7" s="1"/>
  <c r="MU60" i="7"/>
  <c r="MU65" i="7" s="1"/>
  <c r="MX15" i="7"/>
  <c r="MX17" i="7" s="1"/>
  <c r="MW38" i="7"/>
  <c r="MX20" i="7"/>
  <c r="MX26" i="7" s="1"/>
  <c r="MX34" i="7"/>
  <c r="MX60" i="7"/>
  <c r="MX65" i="7" s="1"/>
  <c r="NA15" i="7"/>
  <c r="NA17" i="7" s="1"/>
  <c r="MZ38" i="7"/>
  <c r="MZ42" i="7" s="1"/>
  <c r="NA20" i="7"/>
  <c r="NA26" i="7" s="1"/>
  <c r="NA34" i="7"/>
  <c r="NA60" i="7"/>
  <c r="NA65" i="7" s="1"/>
  <c r="ND15" i="7"/>
  <c r="ND17" i="7" s="1"/>
  <c r="ND20" i="7"/>
  <c r="ND26" i="7" s="1"/>
  <c r="ND34" i="7"/>
  <c r="ND60" i="7"/>
  <c r="ND65" i="7" s="1"/>
  <c r="NG15" i="7"/>
  <c r="NG17" i="7" s="1"/>
  <c r="NF38" i="7"/>
  <c r="NF42" i="7" s="1"/>
  <c r="NG20" i="7"/>
  <c r="NG26" i="7" s="1"/>
  <c r="NG34" i="7"/>
  <c r="NG60" i="7"/>
  <c r="NG65" i="7" s="1"/>
  <c r="NJ15" i="7"/>
  <c r="NJ17" i="7" s="1"/>
  <c r="NI38" i="7"/>
  <c r="NI42" i="7" s="1"/>
  <c r="NJ20" i="7"/>
  <c r="NJ26" i="7" s="1"/>
  <c r="NJ34" i="7"/>
  <c r="NJ60" i="7"/>
  <c r="NJ65" i="7" s="1"/>
  <c r="NM15" i="7"/>
  <c r="NM17" i="7" s="1"/>
  <c r="NL38" i="7"/>
  <c r="NL42" i="7" s="1"/>
  <c r="NM20" i="7"/>
  <c r="NM26" i="7" s="1"/>
  <c r="NM34" i="7"/>
  <c r="NM60" i="7"/>
  <c r="NM65" i="7" s="1"/>
  <c r="NP15" i="7"/>
  <c r="NP17" i="7" s="1"/>
  <c r="NO38" i="7"/>
  <c r="NO42" i="7" s="1"/>
  <c r="NP20" i="7"/>
  <c r="NP26" i="7" s="1"/>
  <c r="NP34" i="7"/>
  <c r="NP60" i="7"/>
  <c r="NP65" i="7" s="1"/>
  <c r="NS15" i="7"/>
  <c r="NS17" i="7" s="1"/>
  <c r="NR38" i="7"/>
  <c r="NR42" i="7" s="1"/>
  <c r="NS20" i="7"/>
  <c r="NS26" i="7" s="1"/>
  <c r="NS34" i="7"/>
  <c r="NS60" i="7"/>
  <c r="NS65" i="7" s="1"/>
  <c r="NV15" i="7"/>
  <c r="NV17" i="7" s="1"/>
  <c r="NU38" i="7"/>
  <c r="NV20" i="7"/>
  <c r="NV26" i="7" s="1"/>
  <c r="NV34" i="7"/>
  <c r="NV60" i="7"/>
  <c r="NV65" i="7" s="1"/>
  <c r="NY15" i="7"/>
  <c r="NY17" i="7" s="1"/>
  <c r="NY20" i="7"/>
  <c r="NY26" i="7" s="1"/>
  <c r="NY34" i="7"/>
  <c r="NY60" i="7"/>
  <c r="NY65" i="7" s="1"/>
  <c r="OB15" i="7"/>
  <c r="OB17" i="7" s="1"/>
  <c r="OA38" i="7"/>
  <c r="OA42" i="7" s="1"/>
  <c r="OB20" i="7"/>
  <c r="OB26" i="7" s="1"/>
  <c r="OB34" i="7"/>
  <c r="OB60" i="7"/>
  <c r="OB65" i="7" s="1"/>
  <c r="OE15" i="7"/>
  <c r="OE17" i="7" s="1"/>
  <c r="OD38" i="7"/>
  <c r="OD42" i="7" s="1"/>
  <c r="OE20" i="7"/>
  <c r="OE26" i="7" s="1"/>
  <c r="OE34" i="7"/>
  <c r="OE60" i="7"/>
  <c r="OE65" i="7" s="1"/>
  <c r="I60" i="7"/>
  <c r="I65" i="7" s="1"/>
  <c r="BQ63" i="7"/>
  <c r="BE64" i="7"/>
  <c r="BE60" i="7"/>
  <c r="BQ44" i="7"/>
  <c r="BE41" i="7"/>
  <c r="BQ39" i="7"/>
  <c r="BW39" i="7" s="1"/>
  <c r="BE34" i="7"/>
  <c r="BQ31" i="7"/>
  <c r="BW31" i="7" s="1"/>
  <c r="BE24" i="7"/>
  <c r="BQ21" i="7"/>
  <c r="BW21" i="7" s="1"/>
  <c r="BQ18" i="7"/>
  <c r="BW18" i="7" s="1"/>
  <c r="BE20" i="7"/>
  <c r="BN26" i="7"/>
  <c r="BN38" i="7" s="1"/>
  <c r="BN42" i="7" s="1"/>
  <c r="OH24" i="7"/>
  <c r="OH26" i="7" s="1"/>
  <c r="OH41" i="7"/>
  <c r="OH51" i="7"/>
  <c r="OH58" i="7" s="1"/>
  <c r="OH60" i="7" s="1"/>
  <c r="OH65" i="7" s="1"/>
  <c r="OG65" i="7"/>
  <c r="OK24" i="7"/>
  <c r="OK26" i="7" s="1"/>
  <c r="OK41" i="7"/>
  <c r="OK51" i="7"/>
  <c r="OK58" i="7" s="1"/>
  <c r="ON24" i="7"/>
  <c r="ON26" i="7" s="1"/>
  <c r="ON38" i="7" s="1"/>
  <c r="ON41" i="7"/>
  <c r="ON51" i="7"/>
  <c r="ON58" i="7" s="1"/>
  <c r="OQ24" i="7"/>
  <c r="OQ26" i="7" s="1"/>
  <c r="OQ38" i="7" s="1"/>
  <c r="OQ41" i="7"/>
  <c r="OQ51" i="7"/>
  <c r="OQ58" i="7" s="1"/>
  <c r="OQ60" i="7" s="1"/>
  <c r="OQ65" i="7" s="1"/>
  <c r="OP65" i="7"/>
  <c r="OT24" i="7"/>
  <c r="OT26" i="7" s="1"/>
  <c r="OT38" i="7" s="1"/>
  <c r="OT41" i="7"/>
  <c r="OT51" i="7"/>
  <c r="OT58" i="7" s="1"/>
  <c r="OT60" i="7" s="1"/>
  <c r="OT65" i="7" s="1"/>
  <c r="OS65" i="7"/>
  <c r="OW24" i="7"/>
  <c r="OW26" i="7" s="1"/>
  <c r="OW41" i="7"/>
  <c r="OW51" i="7"/>
  <c r="OW58" i="7" s="1"/>
  <c r="OW60" i="7" s="1"/>
  <c r="OW65" i="7" s="1"/>
  <c r="OV65" i="7"/>
  <c r="OZ24" i="7"/>
  <c r="OZ26" i="7" s="1"/>
  <c r="OZ38" i="7" s="1"/>
  <c r="OZ41" i="7"/>
  <c r="OZ51" i="7"/>
  <c r="OZ58" i="7" s="1"/>
  <c r="OZ60" i="7" s="1"/>
  <c r="OZ65" i="7" s="1"/>
  <c r="OY65" i="7"/>
  <c r="PC24" i="7"/>
  <c r="PC26" i="7" s="1"/>
  <c r="PC41" i="7"/>
  <c r="PC51" i="7"/>
  <c r="PC58" i="7" s="1"/>
  <c r="PC60" i="7" s="1"/>
  <c r="PC65" i="7" s="1"/>
  <c r="PB65" i="7"/>
  <c r="PF24" i="7"/>
  <c r="PF26" i="7" s="1"/>
  <c r="PF38" i="7" s="1"/>
  <c r="PF41" i="7"/>
  <c r="PF51" i="7"/>
  <c r="PF58" i="7" s="1"/>
  <c r="PF60" i="7" s="1"/>
  <c r="PF65" i="7" s="1"/>
  <c r="PE65" i="7"/>
  <c r="PI24" i="7"/>
  <c r="PI26" i="7" s="1"/>
  <c r="PI41" i="7"/>
  <c r="PI51" i="7"/>
  <c r="PI58" i="7" s="1"/>
  <c r="PI60" i="7" s="1"/>
  <c r="PI65" i="7" s="1"/>
  <c r="PH65" i="7"/>
  <c r="PL24" i="7"/>
  <c r="PL26" i="7" s="1"/>
  <c r="PL38" i="7" s="1"/>
  <c r="PL41" i="7"/>
  <c r="PL51" i="7"/>
  <c r="PL58" i="7" s="1"/>
  <c r="PL60" i="7" s="1"/>
  <c r="PL65" i="7" s="1"/>
  <c r="PK65" i="7"/>
  <c r="PO24" i="7"/>
  <c r="PO26" i="7" s="1"/>
  <c r="PO41" i="7"/>
  <c r="PO51" i="7"/>
  <c r="PO58" i="7" s="1"/>
  <c r="PO60" i="7" s="1"/>
  <c r="PO65" i="7" s="1"/>
  <c r="PN65" i="7"/>
  <c r="PR24" i="7"/>
  <c r="PR26" i="7" s="1"/>
  <c r="PR38" i="7" s="1"/>
  <c r="PR41" i="7"/>
  <c r="PR51" i="7"/>
  <c r="PR58" i="7" s="1"/>
  <c r="PU24" i="7"/>
  <c r="PU26" i="7" s="1"/>
  <c r="PU38" i="7" s="1"/>
  <c r="PU41" i="7"/>
  <c r="PU51" i="7"/>
  <c r="PU58" i="7" s="1"/>
  <c r="PU60" i="7" s="1"/>
  <c r="PU65" i="7" s="1"/>
  <c r="PX24" i="7"/>
  <c r="PX26" i="7" s="1"/>
  <c r="PX38" i="7" s="1"/>
  <c r="PX41" i="7"/>
  <c r="PX51" i="7"/>
  <c r="PX58" i="7" s="1"/>
  <c r="PX60" i="7" s="1"/>
  <c r="PX65" i="7" s="1"/>
  <c r="PW65" i="7"/>
  <c r="QA24" i="7"/>
  <c r="QA26" i="7" s="1"/>
  <c r="QA41" i="7"/>
  <c r="QA51" i="7"/>
  <c r="QA58" i="7" s="1"/>
  <c r="QA60" i="7" s="1"/>
  <c r="QA65" i="7" s="1"/>
  <c r="PZ65" i="7"/>
  <c r="QD24" i="7"/>
  <c r="QD26" i="7" s="1"/>
  <c r="QD38" i="7" s="1"/>
  <c r="QD42" i="7" s="1"/>
  <c r="QD41" i="7"/>
  <c r="QD51" i="7"/>
  <c r="QD58" i="7" s="1"/>
  <c r="QD60" i="7" s="1"/>
  <c r="QD65" i="7" s="1"/>
  <c r="QC65" i="7"/>
  <c r="QG24" i="7"/>
  <c r="QG26" i="7" s="1"/>
  <c r="QG41" i="7"/>
  <c r="QG51" i="7"/>
  <c r="QG58" i="7" s="1"/>
  <c r="QG60" i="7" s="1"/>
  <c r="QG65" i="7" s="1"/>
  <c r="QF65" i="7"/>
  <c r="QJ24" i="7"/>
  <c r="QJ26" i="7" s="1"/>
  <c r="QJ38" i="7" s="1"/>
  <c r="QJ42" i="7" s="1"/>
  <c r="QJ41" i="7"/>
  <c r="QJ51" i="7"/>
  <c r="QJ58" i="7" s="1"/>
  <c r="QJ60" i="7" s="1"/>
  <c r="QJ65" i="7" s="1"/>
  <c r="QI65" i="7"/>
  <c r="QM24" i="7"/>
  <c r="QM26" i="7" s="1"/>
  <c r="QM38" i="7" s="1"/>
  <c r="QM42" i="7" s="1"/>
  <c r="QM41" i="7"/>
  <c r="QM51" i="7"/>
  <c r="QM58" i="7" s="1"/>
  <c r="QM60" i="7" s="1"/>
  <c r="QM65" i="7" s="1"/>
  <c r="QL65" i="7"/>
  <c r="QP24" i="7"/>
  <c r="QP26" i="7" s="1"/>
  <c r="QP41" i="7"/>
  <c r="QP51" i="7"/>
  <c r="QP58" i="7" s="1"/>
  <c r="QP60" i="7" s="1"/>
  <c r="QP65" i="7" s="1"/>
  <c r="QS24" i="7"/>
  <c r="QS26" i="7" s="1"/>
  <c r="QS41" i="7"/>
  <c r="QS51" i="7"/>
  <c r="QS58" i="7" s="1"/>
  <c r="QV24" i="7"/>
  <c r="QV26" i="7" s="1"/>
  <c r="QV38" i="7" s="1"/>
  <c r="QV41" i="7"/>
  <c r="QV51" i="7"/>
  <c r="QV58" i="7" s="1"/>
  <c r="QV60" i="7" s="1"/>
  <c r="QV65" i="7" s="1"/>
  <c r="QU65" i="7"/>
  <c r="QY24" i="7"/>
  <c r="QY26" i="7" s="1"/>
  <c r="QY41" i="7"/>
  <c r="QY51" i="7"/>
  <c r="QY58" i="7" s="1"/>
  <c r="QX65" i="7"/>
  <c r="RB24" i="7"/>
  <c r="RB26" i="7" s="1"/>
  <c r="RB38" i="7" s="1"/>
  <c r="RB41" i="7"/>
  <c r="RB51" i="7"/>
  <c r="RB58" i="7" s="1"/>
  <c r="RB60" i="7" s="1"/>
  <c r="RB65" i="7" s="1"/>
  <c r="RA65" i="7"/>
  <c r="RE24" i="7"/>
  <c r="RE26" i="7" s="1"/>
  <c r="RE41" i="7"/>
  <c r="RE51" i="7"/>
  <c r="RE58" i="7" s="1"/>
  <c r="RD65" i="7"/>
  <c r="RH24" i="7"/>
  <c r="RH26" i="7" s="1"/>
  <c r="RH38" i="7" s="1"/>
  <c r="RH41" i="7"/>
  <c r="RH51" i="7"/>
  <c r="RH58" i="7" s="1"/>
  <c r="RH60" i="7" s="1"/>
  <c r="RH65" i="7" s="1"/>
  <c r="RG65" i="7"/>
  <c r="RK24" i="7"/>
  <c r="RK26" i="7" s="1"/>
  <c r="RK38" i="7" s="1"/>
  <c r="RK41" i="7"/>
  <c r="RK51" i="7"/>
  <c r="RK58" i="7" s="1"/>
  <c r="RK60" i="7" s="1"/>
  <c r="RK65" i="7" s="1"/>
  <c r="RJ65" i="7"/>
  <c r="RN24" i="7"/>
  <c r="RN41" i="7"/>
  <c r="RN51" i="7"/>
  <c r="RN58" i="7" s="1"/>
  <c r="RN60" i="7" s="1"/>
  <c r="RN65" i="7" s="1"/>
  <c r="RM65" i="7"/>
  <c r="RQ24" i="7"/>
  <c r="RQ26" i="7" s="1"/>
  <c r="RQ41" i="7"/>
  <c r="RQ51" i="7"/>
  <c r="RQ58" i="7" s="1"/>
  <c r="RQ60" i="7" s="1"/>
  <c r="RQ65" i="7" s="1"/>
  <c r="RT24" i="7"/>
  <c r="RT51" i="7"/>
  <c r="RZ24" i="7"/>
  <c r="RZ41" i="7"/>
  <c r="BW35" i="7"/>
  <c r="BW32" i="7"/>
  <c r="BY32" i="7" s="1"/>
  <c r="BW30" i="7"/>
  <c r="BY30" i="7" s="1"/>
  <c r="BW28" i="7"/>
  <c r="BY28" i="7" s="1"/>
  <c r="BW22" i="7"/>
  <c r="BY22" i="7" s="1"/>
  <c r="BW16" i="7"/>
  <c r="BY16" i="7" s="1"/>
  <c r="BW13" i="7"/>
  <c r="I15" i="7"/>
  <c r="I17" i="7" s="1"/>
  <c r="I20" i="7"/>
  <c r="I26" i="7" s="1"/>
  <c r="I41" i="7"/>
  <c r="U15" i="7"/>
  <c r="U17" i="7" s="1"/>
  <c r="U20" i="7"/>
  <c r="U41" i="7"/>
  <c r="BW63" i="7"/>
  <c r="BW44" i="7"/>
  <c r="HW67" i="7"/>
  <c r="HW41" i="7"/>
  <c r="HW34" i="7"/>
  <c r="HW27" i="7"/>
  <c r="HY27" i="7" s="1"/>
  <c r="HW24" i="7"/>
  <c r="HW20" i="7"/>
  <c r="HW12" i="7"/>
  <c r="EB20" i="7"/>
  <c r="EN17" i="7"/>
  <c r="EN38" i="7" s="1"/>
  <c r="EN42" i="7" s="1"/>
  <c r="EN60" i="7"/>
  <c r="EN65" i="7" s="1"/>
  <c r="FC17" i="7"/>
  <c r="FC38" i="7" s="1"/>
  <c r="FC42" i="7" s="1"/>
  <c r="FC60" i="7"/>
  <c r="FC65" i="7" s="1"/>
  <c r="GV60" i="7"/>
  <c r="GV65" i="7" s="1"/>
  <c r="HT17" i="7"/>
  <c r="HT38" i="7" s="1"/>
  <c r="HT42" i="7" s="1"/>
  <c r="HT60" i="7"/>
  <c r="HT65" i="7" s="1"/>
  <c r="IU60" i="7"/>
  <c r="IU65" i="7" s="1"/>
  <c r="JJ17" i="7"/>
  <c r="JJ38" i="7" s="1"/>
  <c r="JJ42" i="7" s="1"/>
  <c r="JJ60" i="7"/>
  <c r="JJ65" i="7" s="1"/>
  <c r="JV17" i="7"/>
  <c r="JV60" i="7"/>
  <c r="JV65" i="7" s="1"/>
  <c r="KK17" i="7"/>
  <c r="KK60" i="7"/>
  <c r="KK65" i="7" s="1"/>
  <c r="QS60" i="7"/>
  <c r="QS65" i="7" s="1"/>
  <c r="QY60" i="7"/>
  <c r="QY65" i="7" s="1"/>
  <c r="RE60" i="7"/>
  <c r="RE65" i="7" s="1"/>
  <c r="RN26" i="7"/>
  <c r="U24" i="7"/>
  <c r="U34" i="7"/>
  <c r="U51" i="7"/>
  <c r="U58" i="7" s="1"/>
  <c r="U60" i="7" s="1"/>
  <c r="U64" i="7"/>
  <c r="HW49" i="7"/>
  <c r="EB51" i="7"/>
  <c r="EB58" i="7" s="1"/>
  <c r="EB60" i="7" s="1"/>
  <c r="HW45" i="7"/>
  <c r="EB41" i="7"/>
  <c r="GA60" i="7"/>
  <c r="GA65" i="7" s="1"/>
  <c r="GA26" i="7"/>
  <c r="GA38" i="7" s="1"/>
  <c r="GA42" i="7" s="1"/>
  <c r="GV26" i="7"/>
  <c r="HK60" i="7"/>
  <c r="HK65" i="7" s="1"/>
  <c r="HK26" i="7"/>
  <c r="JV34" i="7"/>
  <c r="JV26" i="7"/>
  <c r="KK26" i="7"/>
  <c r="KW15" i="7"/>
  <c r="KW17" i="7" s="1"/>
  <c r="KW26" i="7"/>
  <c r="EB24" i="7"/>
  <c r="EB34" i="7"/>
  <c r="MP63" i="7"/>
  <c r="MP61" i="7"/>
  <c r="RU61" i="7" s="1"/>
  <c r="SA61" i="7" s="1"/>
  <c r="MP57" i="7"/>
  <c r="MR57" i="7" s="1"/>
  <c r="MP55" i="7"/>
  <c r="MP53" i="7"/>
  <c r="RU53" i="7" s="1"/>
  <c r="SA53" i="7" s="1"/>
  <c r="MP50" i="7"/>
  <c r="MR50" i="7" s="1"/>
  <c r="MR51" i="7" s="1"/>
  <c r="MP48" i="7"/>
  <c r="MP46" i="7"/>
  <c r="MR46" i="7" s="1"/>
  <c r="MP44" i="7"/>
  <c r="MP39" i="7"/>
  <c r="MP41" i="7" s="1"/>
  <c r="MP36" i="7"/>
  <c r="MR36" i="7" s="1"/>
  <c r="MP33" i="7"/>
  <c r="MR33" i="7" s="1"/>
  <c r="MP31" i="7"/>
  <c r="MP29" i="7"/>
  <c r="MP23" i="7"/>
  <c r="MR23" i="7" s="1"/>
  <c r="MP21" i="7"/>
  <c r="MP18" i="7"/>
  <c r="MP20" i="7" s="1"/>
  <c r="MP14" i="7"/>
  <c r="RU14" i="7" s="1"/>
  <c r="SA14" i="7" s="1"/>
  <c r="MP12" i="7"/>
  <c r="IL24" i="7"/>
  <c r="IL34" i="7"/>
  <c r="IL51" i="7"/>
  <c r="IL58" i="7" s="1"/>
  <c r="IL60" i="7" s="1"/>
  <c r="IL64" i="7"/>
  <c r="KW51" i="7"/>
  <c r="KW58" i="7" s="1"/>
  <c r="KW60" i="7" s="1"/>
  <c r="KW65" i="7" s="1"/>
  <c r="MA17" i="7"/>
  <c r="MA60" i="7"/>
  <c r="MA65" i="7" s="1"/>
  <c r="MA26" i="7"/>
  <c r="MJ60" i="7"/>
  <c r="MJ65" i="7" s="1"/>
  <c r="MJ26" i="7"/>
  <c r="OI51" i="7"/>
  <c r="OI58" i="7" s="1"/>
  <c r="OI34" i="7"/>
  <c r="OI24" i="7"/>
  <c r="OI20" i="7"/>
  <c r="NW17" i="7"/>
  <c r="NW60" i="7"/>
  <c r="NW65" i="7" s="1"/>
  <c r="MP32" i="7"/>
  <c r="MP28" i="7"/>
  <c r="RU28" i="7" s="1"/>
  <c r="SA28" i="7" s="1"/>
  <c r="MP13" i="7"/>
  <c r="IL15" i="7"/>
  <c r="IL17" i="7" s="1"/>
  <c r="IL20" i="7"/>
  <c r="IL26" i="7" s="1"/>
  <c r="IL41" i="7"/>
  <c r="KW34" i="7"/>
  <c r="MJ17" i="7"/>
  <c r="NW26" i="7"/>
  <c r="NB15" i="7"/>
  <c r="NB17" i="7" s="1"/>
  <c r="NB20" i="7"/>
  <c r="NB41" i="7"/>
  <c r="OI11" i="7"/>
  <c r="OI63" i="7"/>
  <c r="OI44" i="7"/>
  <c r="PP17" i="7"/>
  <c r="RR34" i="7"/>
  <c r="RR24" i="7"/>
  <c r="RO26" i="7"/>
  <c r="NB24" i="7"/>
  <c r="NB34" i="7"/>
  <c r="NB51" i="7"/>
  <c r="NB58" i="7" s="1"/>
  <c r="NB60" i="7" s="1"/>
  <c r="NB65" i="7" s="1"/>
  <c r="PP26" i="7"/>
  <c r="RR51" i="7"/>
  <c r="RR58" i="7" s="1"/>
  <c r="RR60" i="7" s="1"/>
  <c r="RR65" i="7" s="1"/>
  <c r="RR15" i="7"/>
  <c r="QN24" i="7"/>
  <c r="QN26" i="7" s="1"/>
  <c r="QN34" i="7"/>
  <c r="QN51" i="7"/>
  <c r="QN58" i="7" s="1"/>
  <c r="QN60" i="7" s="1"/>
  <c r="QN65" i="7" s="1"/>
  <c r="QN64" i="7"/>
  <c r="RR39" i="7"/>
  <c r="RR18" i="7"/>
  <c r="QN15" i="7"/>
  <c r="QN17" i="7" s="1"/>
  <c r="RT13" i="7"/>
  <c r="RT15" i="7" s="1"/>
  <c r="RT31" i="7"/>
  <c r="RT34" i="7" s="1"/>
  <c r="RT55" i="7"/>
  <c r="RT58" i="7" s="1"/>
  <c r="RT60" i="7" s="1"/>
  <c r="RT62" i="7"/>
  <c r="RT67" i="7"/>
  <c r="OK36" i="7"/>
  <c r="SC61" i="7"/>
  <c r="MR12" i="7"/>
  <c r="MR14" i="7"/>
  <c r="MR22" i="7"/>
  <c r="MR35" i="7"/>
  <c r="MR37" i="7"/>
  <c r="MR40" i="7"/>
  <c r="BG12" i="7"/>
  <c r="BG14" i="7"/>
  <c r="BG16" i="7"/>
  <c r="BG30" i="7"/>
  <c r="BG45" i="7"/>
  <c r="BG49" i="7"/>
  <c r="BG67" i="7"/>
  <c r="BS30" i="7"/>
  <c r="SF54" i="7"/>
  <c r="BY45" i="7"/>
  <c r="C38" i="7"/>
  <c r="I38" i="7" s="1"/>
  <c r="BE11" i="7"/>
  <c r="PP45" i="7"/>
  <c r="PR45" i="7" s="1"/>
  <c r="E58" i="7"/>
  <c r="E60" i="7" s="1"/>
  <c r="E65" i="7" s="1"/>
  <c r="E41" i="7"/>
  <c r="E34" i="7"/>
  <c r="E24" i="7"/>
  <c r="E20" i="7"/>
  <c r="MP15" i="7" l="1"/>
  <c r="MR19" i="7"/>
  <c r="RU19" i="7"/>
  <c r="SA19" i="7" s="1"/>
  <c r="BZ65" i="7"/>
  <c r="DD65" i="7" s="1"/>
  <c r="DD60" i="7"/>
  <c r="BZ42" i="7"/>
  <c r="DD42" i="7" s="1"/>
  <c r="DD38" i="7"/>
  <c r="BQ25" i="7"/>
  <c r="BG25" i="7"/>
  <c r="CB58" i="7"/>
  <c r="DF58" i="7" s="1"/>
  <c r="DF51" i="7"/>
  <c r="CB17" i="7"/>
  <c r="DF17" i="7" s="1"/>
  <c r="MR53" i="7"/>
  <c r="RW53" i="7"/>
  <c r="U65" i="7"/>
  <c r="QS38" i="7"/>
  <c r="PU42" i="7"/>
  <c r="DC42" i="7"/>
  <c r="CH42" i="7"/>
  <c r="CE42" i="7"/>
  <c r="QP17" i="7"/>
  <c r="RS51" i="7"/>
  <c r="SB19" i="7"/>
  <c r="RW19" i="7"/>
  <c r="RU59" i="7"/>
  <c r="HY59" i="7"/>
  <c r="BQ55" i="7"/>
  <c r="BG55" i="7"/>
  <c r="BQ61" i="7"/>
  <c r="BG61" i="7"/>
  <c r="SB50" i="7"/>
  <c r="SE50" i="7" s="1"/>
  <c r="SB16" i="7"/>
  <c r="RW16" i="7"/>
  <c r="RN38" i="7"/>
  <c r="RE38" i="7"/>
  <c r="QY38" i="7"/>
  <c r="QG38" i="7"/>
  <c r="QG42" i="7" s="1"/>
  <c r="QA38" i="7"/>
  <c r="QA42" i="7" s="1"/>
  <c r="PO38" i="7"/>
  <c r="PI38" i="7"/>
  <c r="PC38" i="7"/>
  <c r="OW38" i="7"/>
  <c r="AS38" i="7"/>
  <c r="AS42" i="7" s="1"/>
  <c r="SB46" i="7"/>
  <c r="RW46" i="7"/>
  <c r="SB25" i="7"/>
  <c r="RW25" i="7"/>
  <c r="HY40" i="7"/>
  <c r="HY41" i="7" s="1"/>
  <c r="RU40" i="7"/>
  <c r="RU52" i="7"/>
  <c r="HY52" i="7"/>
  <c r="HY62" i="7"/>
  <c r="RU62" i="7"/>
  <c r="BQ53" i="7"/>
  <c r="BG53" i="7"/>
  <c r="BQ57" i="7"/>
  <c r="BG57" i="7"/>
  <c r="SB57" i="7"/>
  <c r="RW57" i="7"/>
  <c r="MR28" i="7"/>
  <c r="QN38" i="7"/>
  <c r="QN42" i="7" s="1"/>
  <c r="IL65" i="7"/>
  <c r="EB26" i="7"/>
  <c r="HW26" i="7"/>
  <c r="RV24" i="7"/>
  <c r="SB24" i="7" s="1"/>
  <c r="SE24" i="7" s="1"/>
  <c r="HY22" i="7"/>
  <c r="HY24" i="7" s="1"/>
  <c r="HY26" i="7" s="1"/>
  <c r="RU22" i="7"/>
  <c r="BQ23" i="7"/>
  <c r="BG23" i="7"/>
  <c r="BG24" i="7" s="1"/>
  <c r="BQ29" i="7"/>
  <c r="BG29" i="7"/>
  <c r="BQ33" i="7"/>
  <c r="BG33" i="7"/>
  <c r="BQ46" i="7"/>
  <c r="BG46" i="7"/>
  <c r="BQ50" i="7"/>
  <c r="BG50" i="7"/>
  <c r="BG51" i="7" s="1"/>
  <c r="BW14" i="7"/>
  <c r="BY14" i="7" s="1"/>
  <c r="HX34" i="7"/>
  <c r="RV34" i="7" s="1"/>
  <c r="SB34" i="7" s="1"/>
  <c r="SE34" i="7" s="1"/>
  <c r="HK38" i="7"/>
  <c r="HK42" i="7" s="1"/>
  <c r="U26" i="7"/>
  <c r="PX42" i="7"/>
  <c r="OH38" i="7"/>
  <c r="OH42" i="7" s="1"/>
  <c r="BE26" i="7"/>
  <c r="IQ38" i="7"/>
  <c r="IQ42" i="7" s="1"/>
  <c r="RU30" i="7"/>
  <c r="HY30" i="7"/>
  <c r="HY35" i="7"/>
  <c r="RU35" i="7"/>
  <c r="BQ27" i="7"/>
  <c r="BG27" i="7"/>
  <c r="BG34" i="7"/>
  <c r="BQ36" i="7"/>
  <c r="BG36" i="7"/>
  <c r="BQ48" i="7"/>
  <c r="BG48" i="7"/>
  <c r="BW12" i="7"/>
  <c r="BY12" i="7" s="1"/>
  <c r="HX41" i="7"/>
  <c r="RV41" i="7" s="1"/>
  <c r="SB41" i="7" s="1"/>
  <c r="SE41" i="7" s="1"/>
  <c r="E26" i="7"/>
  <c r="E38" i="7" s="1"/>
  <c r="E42" i="7" s="1"/>
  <c r="MR61" i="7"/>
  <c r="RW61" i="7"/>
  <c r="SD16" i="7"/>
  <c r="MJ38" i="7"/>
  <c r="MJ42" i="7" s="1"/>
  <c r="IL38" i="7"/>
  <c r="IL42" i="7" s="1"/>
  <c r="MP51" i="7"/>
  <c r="MP58" i="7" s="1"/>
  <c r="MP34" i="7"/>
  <c r="KW38" i="7"/>
  <c r="KW42" i="7" s="1"/>
  <c r="GV38" i="7"/>
  <c r="GV42" i="7" s="1"/>
  <c r="RN42" i="7"/>
  <c r="RH42" i="7"/>
  <c r="RB42" i="7"/>
  <c r="QV42" i="7"/>
  <c r="KK38" i="7"/>
  <c r="KK42" i="7" s="1"/>
  <c r="U38" i="7"/>
  <c r="U42" i="7" s="1"/>
  <c r="RK42" i="7"/>
  <c r="RE42" i="7"/>
  <c r="QY42" i="7"/>
  <c r="QS42" i="7"/>
  <c r="PO42" i="7"/>
  <c r="PL42" i="7"/>
  <c r="PI42" i="7"/>
  <c r="PF42" i="7"/>
  <c r="PC42" i="7"/>
  <c r="OZ42" i="7"/>
  <c r="OW42" i="7"/>
  <c r="OT42" i="7"/>
  <c r="OQ42" i="7"/>
  <c r="ON42" i="7"/>
  <c r="NU42" i="7"/>
  <c r="NX42" i="7" s="1"/>
  <c r="NX38" i="7"/>
  <c r="MW42" i="7"/>
  <c r="NC42" i="7" s="1"/>
  <c r="NC38" i="7"/>
  <c r="OJ38" i="7" s="1"/>
  <c r="MU38" i="7"/>
  <c r="MU42" i="7" s="1"/>
  <c r="MI38" i="7"/>
  <c r="MI42" i="7" s="1"/>
  <c r="ME42" i="7"/>
  <c r="MK42" i="7" s="1"/>
  <c r="MK38" i="7"/>
  <c r="IP42" i="7"/>
  <c r="IV42" i="7" s="1"/>
  <c r="IV38" i="7"/>
  <c r="IA42" i="7"/>
  <c r="IM42" i="7" s="1"/>
  <c r="IM38" i="7"/>
  <c r="HS38" i="7"/>
  <c r="HS42" i="7" s="1"/>
  <c r="HO42" i="7"/>
  <c r="HU42" i="7" s="1"/>
  <c r="HU38" i="7"/>
  <c r="HG38" i="7"/>
  <c r="HG42" i="7" s="1"/>
  <c r="HA38" i="7"/>
  <c r="HA42" i="7" s="1"/>
  <c r="GU38" i="7"/>
  <c r="GU42" i="7" s="1"/>
  <c r="GO38" i="7"/>
  <c r="GO42" i="7" s="1"/>
  <c r="GI38" i="7"/>
  <c r="GI42" i="7" s="1"/>
  <c r="DX42" i="7"/>
  <c r="DU42" i="7"/>
  <c r="DR42" i="7"/>
  <c r="DO42" i="7"/>
  <c r="DL42" i="7"/>
  <c r="DI42" i="7"/>
  <c r="BV38" i="7"/>
  <c r="BV42" i="7" s="1"/>
  <c r="BD38" i="7"/>
  <c r="BD42" i="7" s="1"/>
  <c r="AX38" i="7"/>
  <c r="AX42" i="7" s="1"/>
  <c r="AR38" i="7"/>
  <c r="AR42" i="7" s="1"/>
  <c r="AL38" i="7"/>
  <c r="AL42" i="7" s="1"/>
  <c r="AF38" i="7"/>
  <c r="AF42" i="7" s="1"/>
  <c r="Z38" i="7"/>
  <c r="Z42" i="7" s="1"/>
  <c r="T38" i="7"/>
  <c r="T42" i="7" s="1"/>
  <c r="N38" i="7"/>
  <c r="N42" i="7" s="1"/>
  <c r="H38" i="7"/>
  <c r="H42" i="7" s="1"/>
  <c r="ON60" i="7"/>
  <c r="ON65" i="7" s="1"/>
  <c r="PT60" i="7"/>
  <c r="QO58" i="7"/>
  <c r="OM38" i="7"/>
  <c r="PQ17" i="7"/>
  <c r="MT60" i="7"/>
  <c r="OJ26" i="7"/>
  <c r="OJ17" i="7"/>
  <c r="ER60" i="7"/>
  <c r="FD58" i="7"/>
  <c r="HX20" i="7"/>
  <c r="HX15" i="7"/>
  <c r="BI60" i="7"/>
  <c r="BO58" i="7"/>
  <c r="Y60" i="7"/>
  <c r="AT58" i="7"/>
  <c r="M60" i="7"/>
  <c r="V58" i="7"/>
  <c r="BF58" i="7" s="1"/>
  <c r="BR58" i="7" s="1"/>
  <c r="BQ19" i="7"/>
  <c r="BG19" i="7"/>
  <c r="BG20" i="7" s="1"/>
  <c r="QR38" i="7"/>
  <c r="RP17" i="7"/>
  <c r="RS26" i="7"/>
  <c r="PT38" i="7"/>
  <c r="QO17" i="7"/>
  <c r="OM60" i="7"/>
  <c r="PQ58" i="7"/>
  <c r="NU60" i="7"/>
  <c r="NX58" i="7"/>
  <c r="MW60" i="7"/>
  <c r="NC58" i="7"/>
  <c r="OJ58" i="7" s="1"/>
  <c r="ME60" i="7"/>
  <c r="MK58" i="7"/>
  <c r="LA60" i="7"/>
  <c r="MB58" i="7"/>
  <c r="KO60" i="7"/>
  <c r="KX58" i="7"/>
  <c r="JZ60" i="7"/>
  <c r="KL58" i="7"/>
  <c r="JN60" i="7"/>
  <c r="JW58" i="7"/>
  <c r="MQ51" i="7"/>
  <c r="MQ20" i="7"/>
  <c r="MQ15" i="7"/>
  <c r="GZ60" i="7"/>
  <c r="HL58" i="7"/>
  <c r="DH60" i="7"/>
  <c r="EC58" i="7"/>
  <c r="CA38" i="7"/>
  <c r="DE38" i="7" s="1"/>
  <c r="BF20" i="7"/>
  <c r="BR20" i="7" s="1"/>
  <c r="BX20" i="7" s="1"/>
  <c r="BF15" i="7"/>
  <c r="BR15" i="7" s="1"/>
  <c r="BX15" i="7" s="1"/>
  <c r="MT42" i="7"/>
  <c r="MO38" i="7"/>
  <c r="MO42" i="7" s="1"/>
  <c r="MF38" i="7"/>
  <c r="MF42" i="7" s="1"/>
  <c r="LA42" i="7"/>
  <c r="MB42" i="7" s="1"/>
  <c r="MB38" i="7"/>
  <c r="KO42" i="7"/>
  <c r="KX42" i="7" s="1"/>
  <c r="KX38" i="7"/>
  <c r="JZ42" i="7"/>
  <c r="KL42" i="7" s="1"/>
  <c r="KL38" i="7"/>
  <c r="JN42" i="7"/>
  <c r="JW42" i="7" s="1"/>
  <c r="JW38" i="7"/>
  <c r="IY42" i="7"/>
  <c r="JK42" i="7" s="1"/>
  <c r="JK38" i="7"/>
  <c r="IT38" i="7"/>
  <c r="IT42" i="7" s="1"/>
  <c r="IK38" i="7"/>
  <c r="IK42" i="7" s="1"/>
  <c r="IB38" i="7"/>
  <c r="IB42" i="7" s="1"/>
  <c r="HP38" i="7"/>
  <c r="HP42" i="7" s="1"/>
  <c r="HJ38" i="7"/>
  <c r="HJ42" i="7" s="1"/>
  <c r="HD38" i="7"/>
  <c r="HD42" i="7" s="1"/>
  <c r="GZ42" i="7"/>
  <c r="HL42" i="7" s="1"/>
  <c r="HL38" i="7"/>
  <c r="GR38" i="7"/>
  <c r="GR42" i="7" s="1"/>
  <c r="GL38" i="7"/>
  <c r="GL42" i="7" s="1"/>
  <c r="GE42" i="7"/>
  <c r="GW42" i="7" s="1"/>
  <c r="GW38" i="7"/>
  <c r="FG42" i="7"/>
  <c r="GB42" i="7" s="1"/>
  <c r="GB38" i="7"/>
  <c r="ER42" i="7"/>
  <c r="FD42" i="7" s="1"/>
  <c r="FD38" i="7"/>
  <c r="EF42" i="7"/>
  <c r="EO42" i="7" s="1"/>
  <c r="EO38" i="7"/>
  <c r="BI42" i="7"/>
  <c r="BO42" i="7" s="1"/>
  <c r="BO38" i="7"/>
  <c r="BA38" i="7"/>
  <c r="BA42" i="7" s="1"/>
  <c r="AO38" i="7"/>
  <c r="AO42" i="7" s="1"/>
  <c r="AI38" i="7"/>
  <c r="AI42" i="7" s="1"/>
  <c r="AC38" i="7"/>
  <c r="AC42" i="7" s="1"/>
  <c r="Y42" i="7"/>
  <c r="AT42" i="7" s="1"/>
  <c r="AT38" i="7"/>
  <c r="Q38" i="7"/>
  <c r="Q42" i="7" s="1"/>
  <c r="M42" i="7"/>
  <c r="V42" i="7" s="1"/>
  <c r="V38" i="7"/>
  <c r="D38" i="7"/>
  <c r="J26" i="7"/>
  <c r="QR60" i="7"/>
  <c r="RP58" i="7"/>
  <c r="IY60" i="7"/>
  <c r="JK58" i="7"/>
  <c r="IP60" i="7"/>
  <c r="IV58" i="7"/>
  <c r="GE60" i="7"/>
  <c r="GW58" i="7"/>
  <c r="FG60" i="7"/>
  <c r="GB58" i="7"/>
  <c r="EF60" i="7"/>
  <c r="EO58" i="7"/>
  <c r="HX26" i="7"/>
  <c r="DH38" i="7"/>
  <c r="EC17" i="7"/>
  <c r="HX17" i="7" s="1"/>
  <c r="CA60" i="7"/>
  <c r="DE60" i="7" s="1"/>
  <c r="BF51" i="7"/>
  <c r="BR51" i="7" s="1"/>
  <c r="BX51" i="7" s="1"/>
  <c r="D60" i="7"/>
  <c r="J58" i="7"/>
  <c r="BX58" i="7" s="1"/>
  <c r="RS20" i="7"/>
  <c r="RS15" i="7"/>
  <c r="IA60" i="7"/>
  <c r="IM58" i="7"/>
  <c r="MQ26" i="7"/>
  <c r="MQ17" i="7"/>
  <c r="HO60" i="7"/>
  <c r="HU58" i="7"/>
  <c r="HX51" i="7"/>
  <c r="RV51" i="7" s="1"/>
  <c r="SB51" i="7" s="1"/>
  <c r="BF26" i="7"/>
  <c r="BR26" i="7" s="1"/>
  <c r="BF17" i="7"/>
  <c r="BR17" i="7" s="1"/>
  <c r="BX17" i="7" s="1"/>
  <c r="RY60" i="7"/>
  <c r="RY42" i="7"/>
  <c r="PR42" i="7"/>
  <c r="ML38" i="7"/>
  <c r="ML42" i="7" s="1"/>
  <c r="HV38" i="7"/>
  <c r="HV42" i="7" s="1"/>
  <c r="BP17" i="7"/>
  <c r="BP38" i="7" s="1"/>
  <c r="BP42" i="7" s="1"/>
  <c r="IH38" i="7"/>
  <c r="IH42" i="7" s="1"/>
  <c r="BY31" i="7"/>
  <c r="BW41" i="7"/>
  <c r="BY39" i="7"/>
  <c r="BY41" i="7" s="1"/>
  <c r="RW28" i="7"/>
  <c r="SD28" i="7"/>
  <c r="SF28" i="7" s="1"/>
  <c r="RX49" i="7"/>
  <c r="BY49" i="7"/>
  <c r="RR41" i="7"/>
  <c r="RT39" i="7"/>
  <c r="RT41" i="7" s="1"/>
  <c r="OI60" i="7"/>
  <c r="OK44" i="7"/>
  <c r="OK60" i="7" s="1"/>
  <c r="NB26" i="7"/>
  <c r="NB38" i="7" s="1"/>
  <c r="NB42" i="7" s="1"/>
  <c r="NW38" i="7"/>
  <c r="NW42" i="7" s="1"/>
  <c r="MP60" i="7"/>
  <c r="RU44" i="7"/>
  <c r="MR44" i="7"/>
  <c r="RU48" i="7"/>
  <c r="MR48" i="7"/>
  <c r="BQ11" i="7"/>
  <c r="BE17" i="7"/>
  <c r="BG11" i="7"/>
  <c r="SC53" i="7"/>
  <c r="RR20" i="7"/>
  <c r="RR26" i="7" s="1"/>
  <c r="RT18" i="7"/>
  <c r="RT20" i="7" s="1"/>
  <c r="RT26" i="7" s="1"/>
  <c r="PP60" i="7"/>
  <c r="PP65" i="7" s="1"/>
  <c r="PP38" i="7"/>
  <c r="PP42" i="7" s="1"/>
  <c r="OI64" i="7"/>
  <c r="OK63" i="7"/>
  <c r="OK64" i="7" s="1"/>
  <c r="OI26" i="7"/>
  <c r="MA38" i="7"/>
  <c r="MA42" i="7" s="1"/>
  <c r="RW14" i="7"/>
  <c r="SD14" i="7"/>
  <c r="SF14" i="7" s="1"/>
  <c r="MP24" i="7"/>
  <c r="MP26" i="7" s="1"/>
  <c r="RU29" i="7"/>
  <c r="SA29" i="7" s="1"/>
  <c r="MR29" i="7"/>
  <c r="MR55" i="7"/>
  <c r="MR58" i="7" s="1"/>
  <c r="MR60" i="7" s="1"/>
  <c r="RU55" i="7"/>
  <c r="RU45" i="7"/>
  <c r="HY45" i="7"/>
  <c r="HW51" i="7"/>
  <c r="HY49" i="7"/>
  <c r="HY51" i="7" s="1"/>
  <c r="HY58" i="7" s="1"/>
  <c r="RU12" i="7"/>
  <c r="SA12" i="7" s="1"/>
  <c r="HY12" i="7"/>
  <c r="BY35" i="7"/>
  <c r="BQ20" i="7"/>
  <c r="BS18" i="7"/>
  <c r="BE65" i="7"/>
  <c r="BQ64" i="7"/>
  <c r="BS63" i="7"/>
  <c r="BS64" i="7" s="1"/>
  <c r="HM17" i="7"/>
  <c r="HM38" i="7" s="1"/>
  <c r="HM42" i="7" s="1"/>
  <c r="GX17" i="7"/>
  <c r="GX38" i="7" s="1"/>
  <c r="GX42" i="7" s="1"/>
  <c r="AU17" i="7"/>
  <c r="AU38" i="7" s="1"/>
  <c r="AU42" i="7" s="1"/>
  <c r="W17" i="7"/>
  <c r="W38" i="7" s="1"/>
  <c r="W42" i="7" s="1"/>
  <c r="K17" i="7"/>
  <c r="K38" i="7" s="1"/>
  <c r="K42" i="7" s="1"/>
  <c r="RO38" i="7"/>
  <c r="RO42" i="7" s="1"/>
  <c r="RX20" i="7"/>
  <c r="RX26" i="7" s="1"/>
  <c r="RX38" i="7" s="1"/>
  <c r="RX42" i="7" s="1"/>
  <c r="RZ18" i="7"/>
  <c r="RZ20" i="7" s="1"/>
  <c r="RZ26" i="7" s="1"/>
  <c r="RZ38" i="7" s="1"/>
  <c r="RZ42" i="7" s="1"/>
  <c r="EB65" i="7"/>
  <c r="RR17" i="7"/>
  <c r="RR38" i="7" s="1"/>
  <c r="RR42" i="7" s="1"/>
  <c r="RT11" i="7"/>
  <c r="RT17" i="7" s="1"/>
  <c r="RT38" i="7" s="1"/>
  <c r="RT42" i="7" s="1"/>
  <c r="OI37" i="7"/>
  <c r="ND37" i="7"/>
  <c r="IN17" i="7"/>
  <c r="MP17" i="7"/>
  <c r="MR11" i="7"/>
  <c r="DY38" i="7"/>
  <c r="DY42" i="7" s="1"/>
  <c r="EA38" i="7"/>
  <c r="EA42" i="7" s="1"/>
  <c r="CB60" i="7"/>
  <c r="OI17" i="7"/>
  <c r="OK11" i="7"/>
  <c r="OK17" i="7" s="1"/>
  <c r="MP64" i="7"/>
  <c r="RU64" i="7" s="1"/>
  <c r="RU63" i="7"/>
  <c r="MR63" i="7"/>
  <c r="MR64" i="7" s="1"/>
  <c r="JV38" i="7"/>
  <c r="JV42" i="7" s="1"/>
  <c r="RU67" i="7"/>
  <c r="HY67" i="7"/>
  <c r="BY21" i="7"/>
  <c r="BY44" i="7"/>
  <c r="BW64" i="7"/>
  <c r="BY63" i="7"/>
  <c r="BY64" i="7" s="1"/>
  <c r="BQ24" i="7"/>
  <c r="BS21" i="7"/>
  <c r="BQ34" i="7"/>
  <c r="BS31" i="7"/>
  <c r="BQ41" i="7"/>
  <c r="BS39" i="7"/>
  <c r="BS41" i="7" s="1"/>
  <c r="BS44" i="7"/>
  <c r="BY18" i="7"/>
  <c r="OE38" i="7"/>
  <c r="OE42" i="7" s="1"/>
  <c r="OB38" i="7"/>
  <c r="OB42" i="7" s="1"/>
  <c r="NY38" i="7"/>
  <c r="NY42" i="7" s="1"/>
  <c r="NV38" i="7"/>
  <c r="NV42" i="7" s="1"/>
  <c r="NS38" i="7"/>
  <c r="NS42" i="7" s="1"/>
  <c r="NP38" i="7"/>
  <c r="NP42" i="7" s="1"/>
  <c r="NM38" i="7"/>
  <c r="NM42" i="7" s="1"/>
  <c r="NJ38" i="7"/>
  <c r="NJ42" i="7" s="1"/>
  <c r="NG38" i="7"/>
  <c r="NG42" i="7" s="1"/>
  <c r="ND38" i="7"/>
  <c r="ND42" i="7" s="1"/>
  <c r="NA38" i="7"/>
  <c r="NA42" i="7" s="1"/>
  <c r="MX38" i="7"/>
  <c r="MX42" i="7" s="1"/>
  <c r="MC38" i="7"/>
  <c r="MC42" i="7" s="1"/>
  <c r="LZ38" i="7"/>
  <c r="LZ42" i="7" s="1"/>
  <c r="LW38" i="7"/>
  <c r="LW42" i="7" s="1"/>
  <c r="LT38" i="7"/>
  <c r="LT42" i="7" s="1"/>
  <c r="LQ38" i="7"/>
  <c r="LQ42" i="7" s="1"/>
  <c r="LN38" i="7"/>
  <c r="LN42" i="7" s="1"/>
  <c r="LK38" i="7"/>
  <c r="LK42" i="7" s="1"/>
  <c r="LH38" i="7"/>
  <c r="LH42" i="7" s="1"/>
  <c r="LE38" i="7"/>
  <c r="LE42" i="7" s="1"/>
  <c r="LB38" i="7"/>
  <c r="LB42" i="7" s="1"/>
  <c r="KY38" i="7"/>
  <c r="KY42" i="7" s="1"/>
  <c r="KV38" i="7"/>
  <c r="KV42" i="7" s="1"/>
  <c r="KS38" i="7"/>
  <c r="KS42" i="7" s="1"/>
  <c r="KP38" i="7"/>
  <c r="KP42" i="7" s="1"/>
  <c r="KM38" i="7"/>
  <c r="KM42" i="7" s="1"/>
  <c r="KJ38" i="7"/>
  <c r="KJ42" i="7" s="1"/>
  <c r="KG38" i="7"/>
  <c r="KG42" i="7" s="1"/>
  <c r="KD38" i="7"/>
  <c r="KD42" i="7" s="1"/>
  <c r="KA38" i="7"/>
  <c r="KA42" i="7" s="1"/>
  <c r="JX38" i="7"/>
  <c r="JX42" i="7" s="1"/>
  <c r="JU38" i="7"/>
  <c r="JU42" i="7" s="1"/>
  <c r="JR38" i="7"/>
  <c r="JR42" i="7" s="1"/>
  <c r="JO38" i="7"/>
  <c r="JO42" i="7" s="1"/>
  <c r="JL38" i="7"/>
  <c r="JL42" i="7" s="1"/>
  <c r="JI38" i="7"/>
  <c r="JI42" i="7" s="1"/>
  <c r="JF38" i="7"/>
  <c r="JF42" i="7" s="1"/>
  <c r="JC38" i="7"/>
  <c r="JC42" i="7" s="1"/>
  <c r="IZ38" i="7"/>
  <c r="IZ42" i="7" s="1"/>
  <c r="IE38" i="7"/>
  <c r="IE42" i="7" s="1"/>
  <c r="GF38" i="7"/>
  <c r="GF42" i="7" s="1"/>
  <c r="GC38" i="7"/>
  <c r="GC42" i="7" s="1"/>
  <c r="FZ38" i="7"/>
  <c r="FZ42" i="7" s="1"/>
  <c r="FW38" i="7"/>
  <c r="FW42" i="7" s="1"/>
  <c r="FT38" i="7"/>
  <c r="FT42" i="7" s="1"/>
  <c r="FQ38" i="7"/>
  <c r="FQ42" i="7" s="1"/>
  <c r="FN38" i="7"/>
  <c r="FN42" i="7" s="1"/>
  <c r="FK38" i="7"/>
  <c r="FK42" i="7" s="1"/>
  <c r="FH38" i="7"/>
  <c r="FH42" i="7" s="1"/>
  <c r="FE38" i="7"/>
  <c r="FE42" i="7" s="1"/>
  <c r="FB38" i="7"/>
  <c r="FB42" i="7" s="1"/>
  <c r="EY38" i="7"/>
  <c r="EY42" i="7" s="1"/>
  <c r="EV38" i="7"/>
  <c r="EV42" i="7" s="1"/>
  <c r="ES38" i="7"/>
  <c r="ES42" i="7" s="1"/>
  <c r="EP38" i="7"/>
  <c r="EP42" i="7" s="1"/>
  <c r="EM38" i="7"/>
  <c r="EM42" i="7" s="1"/>
  <c r="EJ38" i="7"/>
  <c r="EJ42" i="7" s="1"/>
  <c r="EG38" i="7"/>
  <c r="EG42" i="7" s="1"/>
  <c r="BM38" i="7"/>
  <c r="BM42" i="7" s="1"/>
  <c r="BJ38" i="7"/>
  <c r="BJ42" i="7" s="1"/>
  <c r="RQ38" i="7"/>
  <c r="RQ42" i="7" s="1"/>
  <c r="RU36" i="7"/>
  <c r="SA36" i="7" s="1"/>
  <c r="IU20" i="7"/>
  <c r="IU26" i="7" s="1"/>
  <c r="IU38" i="7" s="1"/>
  <c r="IU42" i="7" s="1"/>
  <c r="IW18" i="7"/>
  <c r="IW20" i="7" s="1"/>
  <c r="IW26" i="7" s="1"/>
  <c r="IW38" i="7" s="1"/>
  <c r="IW42" i="7" s="1"/>
  <c r="MP27" i="7"/>
  <c r="MR27" i="7" s="1"/>
  <c r="IN27" i="7"/>
  <c r="RU11" i="7"/>
  <c r="HY11" i="7"/>
  <c r="RU47" i="7"/>
  <c r="PR47" i="7"/>
  <c r="PR60" i="7" s="1"/>
  <c r="PR65" i="7" s="1"/>
  <c r="HW13" i="7"/>
  <c r="RU13" i="7" s="1"/>
  <c r="SA13" i="7" s="1"/>
  <c r="SA15" i="7" s="1"/>
  <c r="EB15" i="7"/>
  <c r="EB17" i="7" s="1"/>
  <c r="EB38" i="7" s="1"/>
  <c r="EB42" i="7" s="1"/>
  <c r="ED13" i="7"/>
  <c r="ED15" i="7" s="1"/>
  <c r="ED17" i="7" s="1"/>
  <c r="ED38" i="7" s="1"/>
  <c r="ED42" i="7" s="1"/>
  <c r="BQ51" i="7"/>
  <c r="BQ58" i="7" s="1"/>
  <c r="BQ60" i="7" s="1"/>
  <c r="BQ65" i="7" s="1"/>
  <c r="BS49" i="7"/>
  <c r="QP38" i="7"/>
  <c r="QP42" i="7" s="1"/>
  <c r="RT65" i="7"/>
  <c r="RU41" i="7"/>
  <c r="RU39" i="7"/>
  <c r="SA39" i="7" s="1"/>
  <c r="MR39" i="7"/>
  <c r="MR41" i="7" s="1"/>
  <c r="RU32" i="7"/>
  <c r="MR32" i="7"/>
  <c r="RU31" i="7"/>
  <c r="SA31" i="7" s="1"/>
  <c r="MR31" i="7"/>
  <c r="RU24" i="7"/>
  <c r="RU21" i="7"/>
  <c r="SA21" i="7" s="1"/>
  <c r="MR21" i="7"/>
  <c r="MR24" i="7" s="1"/>
  <c r="MR13" i="7"/>
  <c r="MR15" i="7" s="1"/>
  <c r="MR17" i="7" s="1"/>
  <c r="BG13" i="7"/>
  <c r="BG15" i="7" s="1"/>
  <c r="BG17" i="7" s="1"/>
  <c r="RZ49" i="7"/>
  <c r="SC28" i="7"/>
  <c r="SC14" i="7"/>
  <c r="C42" i="7"/>
  <c r="I42" i="7" s="1"/>
  <c r="RU34" i="7"/>
  <c r="BS25" i="7" l="1"/>
  <c r="BW25" i="7"/>
  <c r="CB65" i="7"/>
  <c r="DF65" i="7" s="1"/>
  <c r="DF60" i="7"/>
  <c r="CB38" i="7"/>
  <c r="DF38" i="7" s="1"/>
  <c r="BE38" i="7"/>
  <c r="BE42" i="7" s="1"/>
  <c r="BG58" i="7"/>
  <c r="BG60" i="7" s="1"/>
  <c r="BG65" i="7" s="1"/>
  <c r="BG26" i="7"/>
  <c r="BG38" i="7" s="1"/>
  <c r="BG42" i="7" s="1"/>
  <c r="MR34" i="7"/>
  <c r="OI38" i="7"/>
  <c r="OI42" i="7" s="1"/>
  <c r="MQ58" i="7"/>
  <c r="SA62" i="7"/>
  <c r="RW62" i="7"/>
  <c r="RW40" i="7"/>
  <c r="SA40" i="7"/>
  <c r="SC16" i="7"/>
  <c r="SE16" i="7"/>
  <c r="SF16" i="7" s="1"/>
  <c r="SC57" i="7"/>
  <c r="SE57" i="7"/>
  <c r="BS57" i="7"/>
  <c r="BW57" i="7"/>
  <c r="BS53" i="7"/>
  <c r="BW53" i="7"/>
  <c r="SA52" i="7"/>
  <c r="RW52" i="7"/>
  <c r="SC25" i="7"/>
  <c r="SE25" i="7"/>
  <c r="SC46" i="7"/>
  <c r="SE46" i="7"/>
  <c r="BS61" i="7"/>
  <c r="BW61" i="7"/>
  <c r="BS55" i="7"/>
  <c r="BW55" i="7"/>
  <c r="BY55" i="7" s="1"/>
  <c r="SA59" i="7"/>
  <c r="RW59" i="7"/>
  <c r="SC19" i="7"/>
  <c r="SE19" i="7"/>
  <c r="BF38" i="7"/>
  <c r="BR38" i="7" s="1"/>
  <c r="BS27" i="7"/>
  <c r="BW27" i="7"/>
  <c r="BY27" i="7" s="1"/>
  <c r="SA35" i="7"/>
  <c r="RW35" i="7"/>
  <c r="BS50" i="7"/>
  <c r="BW50" i="7"/>
  <c r="BS46" i="7"/>
  <c r="BW46" i="7"/>
  <c r="BS33" i="7"/>
  <c r="BS34" i="7" s="1"/>
  <c r="BW33" i="7"/>
  <c r="BS29" i="7"/>
  <c r="BW29" i="7"/>
  <c r="BY29" i="7" s="1"/>
  <c r="BS23" i="7"/>
  <c r="BS24" i="7" s="1"/>
  <c r="BW23" i="7"/>
  <c r="BS51" i="7"/>
  <c r="BS48" i="7"/>
  <c r="BW48" i="7"/>
  <c r="BY48" i="7" s="1"/>
  <c r="BS36" i="7"/>
  <c r="BW36" i="7"/>
  <c r="BY36" i="7" s="1"/>
  <c r="SA30" i="7"/>
  <c r="RW30" i="7"/>
  <c r="SA22" i="7"/>
  <c r="RW22" i="7"/>
  <c r="BW15" i="7"/>
  <c r="SE51" i="7"/>
  <c r="OJ42" i="7"/>
  <c r="SA32" i="7"/>
  <c r="SA34" i="7" s="1"/>
  <c r="CA65" i="7"/>
  <c r="DE65" i="7" s="1"/>
  <c r="DH42" i="7"/>
  <c r="EC42" i="7" s="1"/>
  <c r="HX42" i="7" s="1"/>
  <c r="EC38" i="7"/>
  <c r="HX38" i="7" s="1"/>
  <c r="D42" i="7"/>
  <c r="J42" i="7" s="1"/>
  <c r="J38" i="7"/>
  <c r="BF42" i="7"/>
  <c r="BR42" i="7" s="1"/>
  <c r="CA42" i="7"/>
  <c r="DE42" i="7" s="1"/>
  <c r="EC60" i="7"/>
  <c r="DH65" i="7"/>
  <c r="EC65" i="7" s="1"/>
  <c r="GZ65" i="7"/>
  <c r="HL65" i="7" s="1"/>
  <c r="HL60" i="7"/>
  <c r="RS17" i="7"/>
  <c r="QR42" i="7"/>
  <c r="RP42" i="7" s="1"/>
  <c r="RP38" i="7"/>
  <c r="BS19" i="7"/>
  <c r="BS20" i="7" s="1"/>
  <c r="BW19" i="7"/>
  <c r="RV15" i="7"/>
  <c r="SB15" i="7" s="1"/>
  <c r="SE15" i="7" s="1"/>
  <c r="RS58" i="7"/>
  <c r="MQ38" i="7"/>
  <c r="HO65" i="7"/>
  <c r="HU65" i="7" s="1"/>
  <c r="HU60" i="7"/>
  <c r="IA65" i="7"/>
  <c r="IM65" i="7" s="1"/>
  <c r="IM60" i="7"/>
  <c r="D65" i="7"/>
  <c r="J65" i="7" s="1"/>
  <c r="J60" i="7"/>
  <c r="RV17" i="7"/>
  <c r="SB17" i="7" s="1"/>
  <c r="SE17" i="7" s="1"/>
  <c r="RV26" i="7"/>
  <c r="SB26" i="7" s="1"/>
  <c r="EF65" i="7"/>
  <c r="EO65" i="7" s="1"/>
  <c r="EO60" i="7"/>
  <c r="FG65" i="7"/>
  <c r="GB65" i="7" s="1"/>
  <c r="GB60" i="7"/>
  <c r="GE65" i="7"/>
  <c r="GW65" i="7" s="1"/>
  <c r="GW60" i="7"/>
  <c r="IP65" i="7"/>
  <c r="IV65" i="7" s="1"/>
  <c r="IV60" i="7"/>
  <c r="IY65" i="7"/>
  <c r="JK65" i="7" s="1"/>
  <c r="JK60" i="7"/>
  <c r="RP60" i="7"/>
  <c r="QR65" i="7"/>
  <c r="RP65" i="7" s="1"/>
  <c r="BX26" i="7"/>
  <c r="HX58" i="7"/>
  <c r="JN65" i="7"/>
  <c r="JW65" i="7" s="1"/>
  <c r="JW60" i="7"/>
  <c r="JZ65" i="7"/>
  <c r="KL65" i="7" s="1"/>
  <c r="KL60" i="7"/>
  <c r="KO65" i="7"/>
  <c r="KX65" i="7" s="1"/>
  <c r="KX60" i="7"/>
  <c r="LA65" i="7"/>
  <c r="MB65" i="7" s="1"/>
  <c r="MB60" i="7"/>
  <c r="ME65" i="7"/>
  <c r="MK65" i="7" s="1"/>
  <c r="MK60" i="7"/>
  <c r="MW65" i="7"/>
  <c r="NC65" i="7" s="1"/>
  <c r="NC60" i="7"/>
  <c r="OJ60" i="7" s="1"/>
  <c r="NU65" i="7"/>
  <c r="NX65" i="7" s="1"/>
  <c r="NX60" i="7"/>
  <c r="PQ60" i="7"/>
  <c r="OM65" i="7"/>
  <c r="PQ65" i="7" s="1"/>
  <c r="PT42" i="7"/>
  <c r="QO42" i="7" s="1"/>
  <c r="QO38" i="7"/>
  <c r="RS38" i="7" s="1"/>
  <c r="M65" i="7"/>
  <c r="V65" i="7" s="1"/>
  <c r="V60" i="7"/>
  <c r="Y65" i="7"/>
  <c r="AT65" i="7" s="1"/>
  <c r="AT60" i="7"/>
  <c r="BI65" i="7"/>
  <c r="BO65" i="7" s="1"/>
  <c r="BO60" i="7"/>
  <c r="RV20" i="7"/>
  <c r="SB20" i="7" s="1"/>
  <c r="SE20" i="7" s="1"/>
  <c r="ER65" i="7"/>
  <c r="FD65" i="7" s="1"/>
  <c r="FD60" i="7"/>
  <c r="MT65" i="7"/>
  <c r="OM42" i="7"/>
  <c r="PQ42" i="7" s="1"/>
  <c r="PQ38" i="7"/>
  <c r="QO60" i="7"/>
  <c r="RS60" i="7" s="1"/>
  <c r="PT65" i="7"/>
  <c r="QO65" i="7" s="1"/>
  <c r="MQ42" i="7"/>
  <c r="RY65" i="7"/>
  <c r="MR65" i="7"/>
  <c r="SD13" i="7"/>
  <c r="SD15" i="7" s="1"/>
  <c r="SD21" i="7"/>
  <c r="RW11" i="7"/>
  <c r="SA11" i="7"/>
  <c r="SA17" i="7" s="1"/>
  <c r="SA63" i="7"/>
  <c r="RW63" i="7"/>
  <c r="RW64" i="7" s="1"/>
  <c r="IN38" i="7"/>
  <c r="IN42" i="7" s="1"/>
  <c r="RU37" i="7"/>
  <c r="SA37" i="7" s="1"/>
  <c r="OK37" i="7"/>
  <c r="OK38" i="7" s="1"/>
  <c r="OK42" i="7" s="1"/>
  <c r="RU27" i="7"/>
  <c r="SA27" i="7" s="1"/>
  <c r="BQ26" i="7"/>
  <c r="HY60" i="7"/>
  <c r="HY65" i="7" s="1"/>
  <c r="SA55" i="7"/>
  <c r="RW55" i="7"/>
  <c r="RW58" i="7" s="1"/>
  <c r="MP65" i="7"/>
  <c r="OI65" i="7"/>
  <c r="SD31" i="7"/>
  <c r="SD39" i="7"/>
  <c r="HW15" i="7"/>
  <c r="HW17" i="7" s="1"/>
  <c r="HW38" i="7" s="1"/>
  <c r="HW42" i="7" s="1"/>
  <c r="HY13" i="7"/>
  <c r="HY15" i="7" s="1"/>
  <c r="HY17" i="7" s="1"/>
  <c r="HY38" i="7" s="1"/>
  <c r="HY42" i="7" s="1"/>
  <c r="RW47" i="7"/>
  <c r="SA47" i="7"/>
  <c r="RW36" i="7"/>
  <c r="RW67" i="7"/>
  <c r="SA67" i="7"/>
  <c r="MP38" i="7"/>
  <c r="MP42" i="7" s="1"/>
  <c r="RW12" i="7"/>
  <c r="HW58" i="7"/>
  <c r="RU51" i="7"/>
  <c r="RW45" i="7"/>
  <c r="SA45" i="7"/>
  <c r="RW29" i="7"/>
  <c r="BW11" i="7"/>
  <c r="BQ17" i="7"/>
  <c r="BS11" i="7"/>
  <c r="SA48" i="7"/>
  <c r="RW48" i="7"/>
  <c r="SA44" i="7"/>
  <c r="RW44" i="7"/>
  <c r="OK65" i="7"/>
  <c r="SA49" i="7"/>
  <c r="RU18" i="7"/>
  <c r="SA18" i="7" s="1"/>
  <c r="SA20" i="7" s="1"/>
  <c r="MR18" i="7"/>
  <c r="MR20" i="7" s="1"/>
  <c r="MR26" i="7" s="1"/>
  <c r="RW13" i="7"/>
  <c r="RW15" i="7" s="1"/>
  <c r="SC13" i="7"/>
  <c r="SC15" i="7" s="1"/>
  <c r="RW21" i="7"/>
  <c r="RW24" i="7" s="1"/>
  <c r="RW31" i="7"/>
  <c r="RW32" i="7"/>
  <c r="RW39" i="7"/>
  <c r="RW41" i="7" s="1"/>
  <c r="BS13" i="7"/>
  <c r="BS15" i="7" s="1"/>
  <c r="RU15" i="7" l="1"/>
  <c r="BY25" i="7"/>
  <c r="SF25" i="7"/>
  <c r="MR38" i="7"/>
  <c r="MR42" i="7" s="1"/>
  <c r="CB42" i="7"/>
  <c r="DF42" i="7" s="1"/>
  <c r="RV58" i="7"/>
  <c r="SB58" i="7" s="1"/>
  <c r="SE58" i="7" s="1"/>
  <c r="SC59" i="7"/>
  <c r="SD59" i="7"/>
  <c r="SF59" i="7" s="1"/>
  <c r="SC52" i="7"/>
  <c r="SD52" i="7"/>
  <c r="SF52" i="7" s="1"/>
  <c r="SD40" i="7"/>
  <c r="SF40" i="7" s="1"/>
  <c r="SC40" i="7"/>
  <c r="BS17" i="7"/>
  <c r="RU17" i="7"/>
  <c r="BQ38" i="7"/>
  <c r="BQ42" i="7" s="1"/>
  <c r="RS65" i="7"/>
  <c r="RS42" i="7"/>
  <c r="RV42" i="7" s="1"/>
  <c r="SB42" i="7" s="1"/>
  <c r="BX38" i="7"/>
  <c r="BS58" i="7"/>
  <c r="BS60" i="7" s="1"/>
  <c r="BS65" i="7" s="1"/>
  <c r="BY61" i="7"/>
  <c r="SD61" i="7"/>
  <c r="SF61" i="7" s="1"/>
  <c r="BY53" i="7"/>
  <c r="SD53" i="7"/>
  <c r="SF53" i="7" s="1"/>
  <c r="SD57" i="7"/>
  <c r="SF57" i="7" s="1"/>
  <c r="BY57" i="7"/>
  <c r="SA41" i="7"/>
  <c r="SD62" i="7"/>
  <c r="SF62" i="7" s="1"/>
  <c r="SC62" i="7"/>
  <c r="BS26" i="7"/>
  <c r="SC22" i="7"/>
  <c r="SD22" i="7"/>
  <c r="SF22" i="7" s="1"/>
  <c r="SD30" i="7"/>
  <c r="SF30" i="7" s="1"/>
  <c r="SC30" i="7"/>
  <c r="SA26" i="7"/>
  <c r="SA38" i="7" s="1"/>
  <c r="SA42" i="7" s="1"/>
  <c r="SD35" i="7"/>
  <c r="SF35" i="7" s="1"/>
  <c r="SC35" i="7"/>
  <c r="BY23" i="7"/>
  <c r="BY24" i="7" s="1"/>
  <c r="SD23" i="7"/>
  <c r="SF23" i="7" s="1"/>
  <c r="BW24" i="7"/>
  <c r="BY33" i="7"/>
  <c r="BY34" i="7" s="1"/>
  <c r="SD33" i="7"/>
  <c r="SF33" i="7" s="1"/>
  <c r="BW34" i="7"/>
  <c r="SD46" i="7"/>
  <c r="SF46" i="7" s="1"/>
  <c r="BY46" i="7"/>
  <c r="BY50" i="7"/>
  <c r="BY51" i="7" s="1"/>
  <c r="BW51" i="7"/>
  <c r="BW58" i="7" s="1"/>
  <c r="BW60" i="7" s="1"/>
  <c r="BW65" i="7" s="1"/>
  <c r="RX50" i="7"/>
  <c r="SE26" i="7"/>
  <c r="BF65" i="7"/>
  <c r="BR65" i="7" s="1"/>
  <c r="BX65" i="7" s="1"/>
  <c r="MQ65" i="7"/>
  <c r="HX65" i="7"/>
  <c r="SD32" i="7"/>
  <c r="SF32" i="7" s="1"/>
  <c r="OJ65" i="7"/>
  <c r="BF60" i="7"/>
  <c r="BR60" i="7" s="1"/>
  <c r="BX60" i="7" s="1"/>
  <c r="MQ60" i="7"/>
  <c r="BY19" i="7"/>
  <c r="BY20" i="7" s="1"/>
  <c r="BY26" i="7" s="1"/>
  <c r="SD19" i="7"/>
  <c r="SF19" i="7" s="1"/>
  <c r="BW20" i="7"/>
  <c r="BW26" i="7" s="1"/>
  <c r="HX60" i="7"/>
  <c r="BX42" i="7"/>
  <c r="RV38" i="7"/>
  <c r="SB38" i="7" s="1"/>
  <c r="SC44" i="7"/>
  <c r="SD44" i="7"/>
  <c r="SF44" i="7" s="1"/>
  <c r="SC48" i="7"/>
  <c r="SD48" i="7"/>
  <c r="SF48" i="7" s="1"/>
  <c r="SD29" i="7"/>
  <c r="SF29" i="7" s="1"/>
  <c r="SC29" i="7"/>
  <c r="SD12" i="7"/>
  <c r="SF12" i="7" s="1"/>
  <c r="SC12" i="7"/>
  <c r="SD67" i="7"/>
  <c r="SF67" i="7" s="1"/>
  <c r="SC67" i="7"/>
  <c r="SD47" i="7"/>
  <c r="SF47" i="7" s="1"/>
  <c r="SC47" i="7"/>
  <c r="RW27" i="7"/>
  <c r="RW37" i="7"/>
  <c r="RW17" i="7"/>
  <c r="RW18" i="7"/>
  <c r="RW20" i="7" s="1"/>
  <c r="SD49" i="7"/>
  <c r="SC49" i="7"/>
  <c r="RW60" i="7"/>
  <c r="RW65" i="7" s="1"/>
  <c r="BW17" i="7"/>
  <c r="BY11" i="7"/>
  <c r="SD11" i="7"/>
  <c r="HW60" i="7"/>
  <c r="RU58" i="7"/>
  <c r="SD36" i="7"/>
  <c r="SF36" i="7" s="1"/>
  <c r="SC36" i="7"/>
  <c r="SD55" i="7"/>
  <c r="SF55" i="7" s="1"/>
  <c r="SC55" i="7"/>
  <c r="SA64" i="7"/>
  <c r="SC63" i="7"/>
  <c r="SC64" i="7" s="1"/>
  <c r="SD63" i="7"/>
  <c r="SC11" i="7"/>
  <c r="SC17" i="7" s="1"/>
  <c r="SD45" i="7"/>
  <c r="SF45" i="7" s="1"/>
  <c r="SC45" i="7"/>
  <c r="SC39" i="7"/>
  <c r="SC41" i="7" s="1"/>
  <c r="SF39" i="7"/>
  <c r="SC32" i="7"/>
  <c r="SC31" i="7"/>
  <c r="SF31" i="7"/>
  <c r="SC21" i="7"/>
  <c r="SC24" i="7" s="1"/>
  <c r="SF21" i="7"/>
  <c r="RU20" i="7"/>
  <c r="RW34" i="7"/>
  <c r="RW26" i="7"/>
  <c r="BY13" i="7"/>
  <c r="BY15" i="7" s="1"/>
  <c r="SF13" i="7"/>
  <c r="SF15" i="7" s="1"/>
  <c r="SD34" i="7" l="1"/>
  <c r="BS38" i="7"/>
  <c r="BS42" i="7" s="1"/>
  <c r="SC34" i="7"/>
  <c r="BY17" i="7"/>
  <c r="BY38" i="7" s="1"/>
  <c r="BY42" i="7" s="1"/>
  <c r="SF24" i="7"/>
  <c r="SF34" i="7"/>
  <c r="SF41" i="7"/>
  <c r="BW38" i="7"/>
  <c r="BW42" i="7" s="1"/>
  <c r="SE38" i="7"/>
  <c r="BY58" i="7"/>
  <c r="BY60" i="7" s="1"/>
  <c r="BY65" i="7" s="1"/>
  <c r="SD41" i="7"/>
  <c r="SE42" i="7"/>
  <c r="RZ50" i="7"/>
  <c r="RZ51" i="7" s="1"/>
  <c r="RZ58" i="7" s="1"/>
  <c r="RZ60" i="7" s="1"/>
  <c r="RZ65" i="7" s="1"/>
  <c r="RX51" i="7"/>
  <c r="RX58" i="7" s="1"/>
  <c r="RX60" i="7" s="1"/>
  <c r="RX65" i="7" s="1"/>
  <c r="SA50" i="7"/>
  <c r="SD24" i="7"/>
  <c r="RV60" i="7"/>
  <c r="SB60" i="7" s="1"/>
  <c r="SE60" i="7" s="1"/>
  <c r="RW38" i="7"/>
  <c r="RW42" i="7" s="1"/>
  <c r="RV65" i="7"/>
  <c r="SB65" i="7" s="1"/>
  <c r="SE65" i="7" s="1"/>
  <c r="SD17" i="7"/>
  <c r="SF11" i="7"/>
  <c r="SF17" i="7" s="1"/>
  <c r="SD27" i="7"/>
  <c r="SF27" i="7" s="1"/>
  <c r="SC27" i="7"/>
  <c r="SD64" i="7"/>
  <c r="SF63" i="7"/>
  <c r="SF64" i="7" s="1"/>
  <c r="HW65" i="7"/>
  <c r="RU65" i="7" s="1"/>
  <c r="RU60" i="7"/>
  <c r="SF49" i="7"/>
  <c r="SC18" i="7"/>
  <c r="SC20" i="7" s="1"/>
  <c r="SC26" i="7" s="1"/>
  <c r="SD18" i="7"/>
  <c r="SD37" i="7"/>
  <c r="SF37" i="7" s="1"/>
  <c r="SC37" i="7"/>
  <c r="RU26" i="7"/>
  <c r="SC50" i="7" l="1"/>
  <c r="SC51" i="7" s="1"/>
  <c r="SC58" i="7" s="1"/>
  <c r="SC60" i="7" s="1"/>
  <c r="SC65" i="7" s="1"/>
  <c r="SD50" i="7"/>
  <c r="SA51" i="7"/>
  <c r="SA58" i="7" s="1"/>
  <c r="SA60" i="7" s="1"/>
  <c r="SA65" i="7" s="1"/>
  <c r="SC38" i="7"/>
  <c r="SC42" i="7" s="1"/>
  <c r="SF18" i="7"/>
  <c r="SF20" i="7" s="1"/>
  <c r="SF26" i="7" s="1"/>
  <c r="SF38" i="7" s="1"/>
  <c r="SF42" i="7" s="1"/>
  <c r="SD20" i="7"/>
  <c r="SD26" i="7" s="1"/>
  <c r="SD38" i="7" s="1"/>
  <c r="SD42" i="7" s="1"/>
  <c r="RU42" i="7"/>
  <c r="RU38" i="7"/>
  <c r="SF50" i="7" l="1"/>
  <c r="SF51" i="7" s="1"/>
  <c r="SF58" i="7" s="1"/>
  <c r="SF60" i="7" s="1"/>
  <c r="SF65" i="7" s="1"/>
  <c r="SD51" i="7"/>
  <c r="SD58" i="7" s="1"/>
  <c r="SD60" i="7" s="1"/>
  <c r="SD65" i="7" s="1"/>
</calcChain>
</file>

<file path=xl/sharedStrings.xml><?xml version="1.0" encoding="utf-8"?>
<sst xmlns="http://schemas.openxmlformats.org/spreadsheetml/2006/main" count="886" uniqueCount="387">
  <si>
    <t>Sorszám</t>
  </si>
  <si>
    <t xml:space="preserve">C Í M R E N D </t>
  </si>
  <si>
    <t>K I A D Á S O K</t>
  </si>
  <si>
    <t>Személyi juttatások</t>
  </si>
  <si>
    <t xml:space="preserve">   ebből: céljellegű élelmezés + áfa előirányzat</t>
  </si>
  <si>
    <t>Intézményi működési kiadások összesen (1+2+5)</t>
  </si>
  <si>
    <t xml:space="preserve">Támogatásértékű működési kiadás </t>
  </si>
  <si>
    <t>Előző évi előirányzat-maradvány, pénzmaradvány átadása</t>
  </si>
  <si>
    <t>Működési célú pénzeszközátadás államháztartáson kívülre</t>
  </si>
  <si>
    <t>Felhalmozási célú pénzeszközátadás államháztartáson kívülre</t>
  </si>
  <si>
    <t>Ellátottak pénzbeli juttatásai</t>
  </si>
  <si>
    <t>Általános tartalék</t>
  </si>
  <si>
    <t>Céltartalékok</t>
  </si>
  <si>
    <t>B E V É T E L E K</t>
  </si>
  <si>
    <t>Önkormányzatok sajátos működési bevételei</t>
  </si>
  <si>
    <t>Intézményi felhalmozási kiadások támogatása</t>
  </si>
  <si>
    <t>Önkormányzatok költségvetési támogatása</t>
  </si>
  <si>
    <t xml:space="preserve">Támogatásértékű felhalmozási bevétel </t>
  </si>
  <si>
    <t>Előző évi központi költségvetési kiegészítések, visszatérülések</t>
  </si>
  <si>
    <t>Előző évi előirányzat-maradvány, pénzmaradvány átvétel</t>
  </si>
  <si>
    <t>Hosszú lejáratú hitelek felvétele</t>
  </si>
  <si>
    <t>Költségvetési engedélyezett létszámkeret (fő)</t>
  </si>
  <si>
    <t xml:space="preserve">Támogatásértékű müködési bevétel </t>
  </si>
  <si>
    <t>Közhatalmi bevételek</t>
  </si>
  <si>
    <t>Irányító szerv alá tartozó költségvetési szerveknek folyósított működési támogatás</t>
  </si>
  <si>
    <t>Irányító szerv alá tartozó költségvetési szerveknek folyósított felhalmozási támogatás</t>
  </si>
  <si>
    <t>Társadalom-, szociálpolitikai és egyéb juttatás, támogatás</t>
  </si>
  <si>
    <t>Előző évek pénzmaradványának működési célú igénybevétele (pénzforgalom nélküli bevételek)</t>
  </si>
  <si>
    <t>Előző évek pénzmaradványának felhalmozású célú igénybevétele (pénzforgalom nélküli bevételek)</t>
  </si>
  <si>
    <t>Munkaadókat terhelő járulékok és szociális hozzájárulási adó</t>
  </si>
  <si>
    <t xml:space="preserve">   Dologi jellegű kiadások</t>
  </si>
  <si>
    <t>Dologi kiadások mindösszesen (3+4)</t>
  </si>
  <si>
    <t xml:space="preserve">   Dologi kiadások</t>
  </si>
  <si>
    <t>Támogatások folyósítása összesen (8+9)</t>
  </si>
  <si>
    <t xml:space="preserve">Támogatásértékű beruházási kiadás </t>
  </si>
  <si>
    <t>Támogatásértékű felújítási kiadás</t>
  </si>
  <si>
    <t>Támogatásértékű kiadások összesen (11+12+13)</t>
  </si>
  <si>
    <t>Támogatási kölcsönök nyújtása államháztartáson kívülre</t>
  </si>
  <si>
    <t>Hosszú lejáratú hitelek visszafízetése, törlesztése</t>
  </si>
  <si>
    <t>Kötvények beváltása</t>
  </si>
  <si>
    <t>Kiadások összesen (28+31)</t>
  </si>
  <si>
    <t>Államháztartáson belüli támogatások és támogatás jellegű kiadások összesen (10+14+15)</t>
  </si>
  <si>
    <t>Felújítási kiadások</t>
  </si>
  <si>
    <t>Beruházási kiadások</t>
  </si>
  <si>
    <t>Tárgyévi költségvetési kiadások összesen (7+16+17+..+20+24+25+..+27)</t>
  </si>
  <si>
    <t>Finanszírozási célú pénzügyi műveletek kiadásai összesen (29+30)</t>
  </si>
  <si>
    <t>Felhalmozási kiadások összesen (21+22+23)</t>
  </si>
  <si>
    <t>Intézményi működési költségvetés támogatása</t>
  </si>
  <si>
    <t>Irányító szervtől kapott támogatás (37+38)</t>
  </si>
  <si>
    <t>Támogatások, támogatásértékű bevételek, kiegészítések összesen (39+..+41+43+..+45)</t>
  </si>
  <si>
    <t>Támogatási kölcsönök visszatérülése</t>
  </si>
  <si>
    <t>Tárgyévi költségvetési bevételek összesen (32+…+36+46+47)</t>
  </si>
  <si>
    <t>Bevételek összesen (48+49+50+52)</t>
  </si>
  <si>
    <t>Mükődési célú pénzeszközátvétel államháztartáson kívülről</t>
  </si>
  <si>
    <t>Felhalmozási és tőkejellegű bevételek
 (pénzügyi befektetések, felhalmozási célú pénzeszközátvétel áht-n kívülről bevételekkel együtt)</t>
  </si>
  <si>
    <t>Befektetések kiadásai</t>
  </si>
  <si>
    <t>Finanszírozási célú pénzügyi műveletek bevételei összesen (51)</t>
  </si>
  <si>
    <t>1101</t>
  </si>
  <si>
    <t>2101</t>
  </si>
  <si>
    <t>Baross Gábor Általános Iskola</t>
  </si>
  <si>
    <t>3101</t>
  </si>
  <si>
    <t>A</t>
  </si>
  <si>
    <t>5101</t>
  </si>
  <si>
    <t>5102</t>
  </si>
  <si>
    <t>Önkormányzati testületek kiadásai</t>
  </si>
  <si>
    <t>5106</t>
  </si>
  <si>
    <t>Informatikai kiadások</t>
  </si>
  <si>
    <t>5199</t>
  </si>
  <si>
    <t>Önkormányzati feladatok személyi juttatásai és járulékai</t>
  </si>
  <si>
    <t>B (5100)</t>
  </si>
  <si>
    <t>5201</t>
  </si>
  <si>
    <t>Parkosítás, zöldövezet gondozása</t>
  </si>
  <si>
    <t>5202</t>
  </si>
  <si>
    <t>Közutak üzemeltetése, fenntartása</t>
  </si>
  <si>
    <t>5203</t>
  </si>
  <si>
    <t>Településtisztasági és közterületi feladatok</t>
  </si>
  <si>
    <t>5204</t>
  </si>
  <si>
    <t>Környezetvédelmi feladatok</t>
  </si>
  <si>
    <t>5205</t>
  </si>
  <si>
    <t>Műszaki hatósági feladatok</t>
  </si>
  <si>
    <t>5206</t>
  </si>
  <si>
    <t>Főépítészi feladatok</t>
  </si>
  <si>
    <t>5207</t>
  </si>
  <si>
    <t>Egyéb városüzemeltetési feladatok</t>
  </si>
  <si>
    <t>5200</t>
  </si>
  <si>
    <t>5301</t>
  </si>
  <si>
    <t>Önkormányzati épületek, lakások, helyiségek kezelése, üzemeltetése</t>
  </si>
  <si>
    <t>5302</t>
  </si>
  <si>
    <t>Társasházak közös költsége</t>
  </si>
  <si>
    <t>5303</t>
  </si>
  <si>
    <t>Társasházak részére pályázatok költségei</t>
  </si>
  <si>
    <t>5300</t>
  </si>
  <si>
    <t>Önkormányzati lakásgazdálkodási feladatok összesen</t>
  </si>
  <si>
    <t>5401</t>
  </si>
  <si>
    <t>Vagyongazdálkodással kapcsolatos közvetlen kiadások</t>
  </si>
  <si>
    <t>5402</t>
  </si>
  <si>
    <t>Lakáselidegenítéssel kapcsolatos feladatok</t>
  </si>
  <si>
    <t>5403</t>
  </si>
  <si>
    <t>Garay téri Piac üzemeltetése</t>
  </si>
  <si>
    <t>5404</t>
  </si>
  <si>
    <t>Vagyonértékesítéssel kapcsolatos közvetlen kiadások</t>
  </si>
  <si>
    <t>5400</t>
  </si>
  <si>
    <t>Vagyongazdálkodással kapcsolatos feladatok összesen</t>
  </si>
  <si>
    <t>5601</t>
  </si>
  <si>
    <t>Rendszeres szociális pénzbeli ellátások</t>
  </si>
  <si>
    <t>5602</t>
  </si>
  <si>
    <t>Rendszeres gyermekvédelmi pénzbeli ellátások</t>
  </si>
  <si>
    <t>5603</t>
  </si>
  <si>
    <t>Aktív korú személyek ellátása</t>
  </si>
  <si>
    <t>5604</t>
  </si>
  <si>
    <t>Eseti pénzbeli szociális ellátások</t>
  </si>
  <si>
    <t>5605</t>
  </si>
  <si>
    <t>5606</t>
  </si>
  <si>
    <t>Egyéb szociális és gyermekjóléti szolgáltatás</t>
  </si>
  <si>
    <t>5607</t>
  </si>
  <si>
    <t>Közfoglalkoztatás</t>
  </si>
  <si>
    <t>5600</t>
  </si>
  <si>
    <t>Szociális és gyermekvédelmi ellátások, egyéb szociális feladatok összesen</t>
  </si>
  <si>
    <t>5701</t>
  </si>
  <si>
    <t>Oktatási, közművelődési és egyéb feladatok</t>
  </si>
  <si>
    <t>5702</t>
  </si>
  <si>
    <t>Diáksport és egyéb sport feladatok</t>
  </si>
  <si>
    <t>5703</t>
  </si>
  <si>
    <t>Üdülők üzemeltetése</t>
  </si>
  <si>
    <t>5704</t>
  </si>
  <si>
    <t>Sporttelep üzemeltetése</t>
  </si>
  <si>
    <t>5705</t>
  </si>
  <si>
    <t>Erzsébetvárosi televízió műsorszolgáltatás</t>
  </si>
  <si>
    <t>5706</t>
  </si>
  <si>
    <t>Erzsébetvárosi folyóirat, időszaki kiadvány</t>
  </si>
  <si>
    <t>5700</t>
  </si>
  <si>
    <t>Oktatási, közművelődési, diáksport és egyéb feladatok összesen</t>
  </si>
  <si>
    <t>5801</t>
  </si>
  <si>
    <t>Polgárvédelmi feladatok</t>
  </si>
  <si>
    <t>5802</t>
  </si>
  <si>
    <t>Állategészségügyi tevékenység</t>
  </si>
  <si>
    <t>5803</t>
  </si>
  <si>
    <t>Foglalkoztatás egészségügyi ellátások</t>
  </si>
  <si>
    <t>5804</t>
  </si>
  <si>
    <t>Önkormányzat által alapított kitüntetések, díjak</t>
  </si>
  <si>
    <t>5800</t>
  </si>
  <si>
    <t>Hatósági, jogszabályi és egyéb kötelezettségek összesen</t>
  </si>
  <si>
    <t>5901</t>
  </si>
  <si>
    <t>Önkormányzati sajátos bevételekkel összefüggő áfa előirányzat</t>
  </si>
  <si>
    <t>5903</t>
  </si>
  <si>
    <t>Bérleti díjakkal kapcsolatos áfa előirányzat</t>
  </si>
  <si>
    <t>5900</t>
  </si>
  <si>
    <t>Általános forgalmi adóval kapcsolatos feladatok összesen</t>
  </si>
  <si>
    <t>6103</t>
  </si>
  <si>
    <t>Sportegyesületek és szervezetek támogatása</t>
  </si>
  <si>
    <t>6105</t>
  </si>
  <si>
    <t>Ellátási szerződések alapján nyújtott támogatások és egyéb pénzeszközátadások</t>
  </si>
  <si>
    <t>6106</t>
  </si>
  <si>
    <t>Támogatásértékű működési kiadások</t>
  </si>
  <si>
    <t>6107</t>
  </si>
  <si>
    <t>Támogatásértékű felhalmozási kiadások</t>
  </si>
  <si>
    <t>6100</t>
  </si>
  <si>
    <t>Egyéb feladatok összesen</t>
  </si>
  <si>
    <t>6201</t>
  </si>
  <si>
    <t>Irányító szerv alá tartozó költségvetési szervnek folyósított támogatás</t>
  </si>
  <si>
    <t>6202</t>
  </si>
  <si>
    <t>Előző évi pénzmaradvány átadása (támogatásjellegű kiadás)</t>
  </si>
  <si>
    <t>6200</t>
  </si>
  <si>
    <t>Költségvetési szervnek nyújtott támogatás összesen</t>
  </si>
  <si>
    <t>6301</t>
  </si>
  <si>
    <t>Intézményi felújítások</t>
  </si>
  <si>
    <t>6302</t>
  </si>
  <si>
    <t>Útfelújítás</t>
  </si>
  <si>
    <t>6303</t>
  </si>
  <si>
    <t>Lakóház és egyéb épület felújítása</t>
  </si>
  <si>
    <t>6305</t>
  </si>
  <si>
    <t>Parkfelújítás</t>
  </si>
  <si>
    <t>6300</t>
  </si>
  <si>
    <t>Felújítási feladatok összesen</t>
  </si>
  <si>
    <t>6401</t>
  </si>
  <si>
    <t>Intézményi beruházások</t>
  </si>
  <si>
    <t>6403</t>
  </si>
  <si>
    <t>Százház utcai Rekreációs Központ építése</t>
  </si>
  <si>
    <t>6404</t>
  </si>
  <si>
    <t>Önkormányzati beruházások</t>
  </si>
  <si>
    <t>6400</t>
  </si>
  <si>
    <t>Önkormányzati beruházások összesen</t>
  </si>
  <si>
    <t>6501</t>
  </si>
  <si>
    <t>Társasházak felújításához támogatás és kölcsön nyújtása</t>
  </si>
  <si>
    <t>6502</t>
  </si>
  <si>
    <t>Lakás vásárláshoz, építéshez támogatás és kölcsön nyújtása</t>
  </si>
  <si>
    <t>6503</t>
  </si>
  <si>
    <t>6504</t>
  </si>
  <si>
    <t>Egyéb felhalmozási célú pénzeszközátadások, kölcsön nyújtások</t>
  </si>
  <si>
    <t>6500</t>
  </si>
  <si>
    <t>Önkormányzati forrásból finanszírozott lakás célú támogatások, kölcsönök nyújtása, törlesztése összesen</t>
  </si>
  <si>
    <t>6601</t>
  </si>
  <si>
    <t>Hosszú lejáratú hitelek visszafizetése, kamatkiadás</t>
  </si>
  <si>
    <t>6602</t>
  </si>
  <si>
    <t>Rövid lejáratú és likviditási célú hitelek adósságszolgálata</t>
  </si>
  <si>
    <t>6603</t>
  </si>
  <si>
    <t>Kötvények beváltása, kamatkiadás</t>
  </si>
  <si>
    <t>6600</t>
  </si>
  <si>
    <t>Belföldi finanszírozás előirányzatai összesen</t>
  </si>
  <si>
    <t>6701</t>
  </si>
  <si>
    <t>Bolgár Nemzetiségi Önkormányzat</t>
  </si>
  <si>
    <t>6702</t>
  </si>
  <si>
    <t>Görög Nemzetiségi Önkormányzat</t>
  </si>
  <si>
    <t>6703</t>
  </si>
  <si>
    <t>Horvát Nemzetiségi Önkormányzat</t>
  </si>
  <si>
    <t>6704</t>
  </si>
  <si>
    <t>Lengyel Nemzetiségi Önkormányzat</t>
  </si>
  <si>
    <t>6706</t>
  </si>
  <si>
    <t>Örmény Nemzetiségi Önkormányzat</t>
  </si>
  <si>
    <t>6707</t>
  </si>
  <si>
    <t>Cigány Nemzetiségi Önkormányzat</t>
  </si>
  <si>
    <t>6708</t>
  </si>
  <si>
    <t>Román Nemzetiségi Önkormányzat</t>
  </si>
  <si>
    <t>6709</t>
  </si>
  <si>
    <t>Ruszin Nemzetiségi Önkormányzat</t>
  </si>
  <si>
    <t>6710</t>
  </si>
  <si>
    <t>Szerb Nemzetiségi Önkormányzat</t>
  </si>
  <si>
    <t xml:space="preserve">6700 </t>
  </si>
  <si>
    <t>Erzsébetvárosi Nemzetiségi Önkormányzatok előirányzatai összesen</t>
  </si>
  <si>
    <t>6801</t>
  </si>
  <si>
    <t>Pénzügytechnikai elszámolások előirányzatai</t>
  </si>
  <si>
    <t>6802</t>
  </si>
  <si>
    <t>Egyéb pénzügyi műveletek előirányzata</t>
  </si>
  <si>
    <t>6800</t>
  </si>
  <si>
    <t>Pénzügyi műveletek és egyéb pénzügytechnikai elszámolások összesen</t>
  </si>
  <si>
    <t>6901=6900</t>
  </si>
  <si>
    <t>6000</t>
  </si>
  <si>
    <t>Önkormányzati kiadások mindösszesen</t>
  </si>
  <si>
    <t>7100</t>
  </si>
  <si>
    <t>7201</t>
  </si>
  <si>
    <t>Központilag kezelt ágazati feladatok</t>
  </si>
  <si>
    <t>7203</t>
  </si>
  <si>
    <t>7200</t>
  </si>
  <si>
    <t>Polgármesterre átruházott döntési hatáskörű céltartalékok előirányzata összesen</t>
  </si>
  <si>
    <t>7301</t>
  </si>
  <si>
    <t>Központilag kezelt oktatási pályázatok és feladatok</t>
  </si>
  <si>
    <t>7302</t>
  </si>
  <si>
    <t>Központilag kezelt közművelődési pályázatok és feladatok</t>
  </si>
  <si>
    <t>7303</t>
  </si>
  <si>
    <t>Központilag kezelt sport pályázatok és feladatok</t>
  </si>
  <si>
    <t>7304</t>
  </si>
  <si>
    <t>Központilag kezelt szociális és egészségügyi pályázatok és feladatok</t>
  </si>
  <si>
    <t>7305</t>
  </si>
  <si>
    <t>Központilag kezelt kerület-fejlesztési pályázatok és feladatok</t>
  </si>
  <si>
    <t>7306</t>
  </si>
  <si>
    <t>Központilag kezelt környezetvédelmi, közrendvédelmi pályázatok és feladatok</t>
  </si>
  <si>
    <t>7300</t>
  </si>
  <si>
    <t>Bizottságokra átruházott döntési hatáskörű céltartalékok előirányzata összesen</t>
  </si>
  <si>
    <t>7401=7400</t>
  </si>
  <si>
    <t>Központilag kezelt beruházási célú tartalék</t>
  </si>
  <si>
    <t>7501=7500</t>
  </si>
  <si>
    <t>Önkormányzati biztonsági tartalék</t>
  </si>
  <si>
    <t>7601=7600</t>
  </si>
  <si>
    <t>Környzetvédelmi Alap</t>
  </si>
  <si>
    <t>7000</t>
  </si>
  <si>
    <t>Tartalék előirányzat összesen</t>
  </si>
  <si>
    <t>8101</t>
  </si>
  <si>
    <t>8102</t>
  </si>
  <si>
    <t>Felhalmozási és tőkejellegű bevételek</t>
  </si>
  <si>
    <t>8103</t>
  </si>
  <si>
    <t>8104</t>
  </si>
  <si>
    <t>Támogatásértékű bevételek (működési, felújítási és beruházási)</t>
  </si>
  <si>
    <t>8105</t>
  </si>
  <si>
    <t>Pénzeszközátvétel államháztartáson kívülről (működési és felhalmozási)</t>
  </si>
  <si>
    <t>8106</t>
  </si>
  <si>
    <t>Előző évek pénzmaradványának elszámolásával kapcsolatos kiegészítések, visszatérülések</t>
  </si>
  <si>
    <t>8107</t>
  </si>
  <si>
    <t>Támogatási kölcsön visszatérülése államháztartáson kívülről</t>
  </si>
  <si>
    <t>8108</t>
  </si>
  <si>
    <t>Előző évek pénzmaradványának igénybevétele (pénzforgalom nélküli bevétel)</t>
  </si>
  <si>
    <t>8109</t>
  </si>
  <si>
    <t>Hitelfelvétel államháztartáson kívülről</t>
  </si>
  <si>
    <t>8110</t>
  </si>
  <si>
    <t>Rövid lejáratú értékpapírok értékesítése</t>
  </si>
  <si>
    <t>8100=8000</t>
  </si>
  <si>
    <t>Önkormányzati bevételek összesen</t>
  </si>
  <si>
    <t>9107</t>
  </si>
  <si>
    <t>Kultúra utcája pályázat</t>
  </si>
  <si>
    <t>9108</t>
  </si>
  <si>
    <t>Agglomerációs Környezetinformációs-technológiai Rendszer (KMOP-3.3.4/C-2008-0003)</t>
  </si>
  <si>
    <t>9109</t>
  </si>
  <si>
    <t>Érik a Cseresznye … ! TÁMOP pályázat</t>
  </si>
  <si>
    <t>9110</t>
  </si>
  <si>
    <t>Egyenlő esélyű hozzáférés a közszolgáltatásokhoz (Akadálymentesítés) KMOP-4.5.3-10-11</t>
  </si>
  <si>
    <t>9111</t>
  </si>
  <si>
    <t>"A muzsikálás öröme" című programsorozat megvalósítása a Molnár Antal Zeneiskolában TÁMOP-3.2.11/10-1/KMR-2010-0035</t>
  </si>
  <si>
    <t>9112</t>
  </si>
  <si>
    <t>Akadálymentesítés az Erzsébetvárosi Közösségi Házban TÁMOP-1.1.1.</t>
  </si>
  <si>
    <t>9113</t>
  </si>
  <si>
    <t>Esély a szülőknek, lehetőség a gyermekeknek</t>
  </si>
  <si>
    <t>9100</t>
  </si>
  <si>
    <t>Európai Unió által finanszírozott pályázatok összesen</t>
  </si>
  <si>
    <t>9310</t>
  </si>
  <si>
    <t>Kábítószerügyi Egyeztető Fórumok működése (KAB-KEF-10-KA-0024)</t>
  </si>
  <si>
    <t>9311</t>
  </si>
  <si>
    <t>Köztes átmenetek - a drog című drogprevenciós kiállítás (KAB-KEF-10-PP-0013)</t>
  </si>
  <si>
    <t>9313</t>
  </si>
  <si>
    <t>9314</t>
  </si>
  <si>
    <t>9315</t>
  </si>
  <si>
    <t>Univerzális, célzott és javallott kábítószer prevenciós program támogatása (KAB-ME-11-A/B/C)</t>
  </si>
  <si>
    <t>9316</t>
  </si>
  <si>
    <t>Kábítószerügyi Egyeztető Fórumok működési feltételeinek biztosítása, valamint a drogprobléma kezelését célzó helyi stratégiák megvalósításának előmozdítása (KAB-KEF-11/A)</t>
  </si>
  <si>
    <t>9317</t>
  </si>
  <si>
    <t>Kábítószerügyi Egyeztető Fórumok működési feltételeinek biztosítása, valamint a drogprobléma kezelését célzó helyi stratégiák megvalósításának előmozdítása (KAB-KEF-11/B)</t>
  </si>
  <si>
    <t>9318</t>
  </si>
  <si>
    <t>Kábítószerügyi Egyeztető Fórumok működési feltételeinek biztosítása, valamint a drogprobléma kezelését célzó helyi stratégiák megvalósításának előmozdítása (KAB-KEF-11/C)</t>
  </si>
  <si>
    <t>9300</t>
  </si>
  <si>
    <t>Minisztériumok által finanszírozott pályázatok összesen</t>
  </si>
  <si>
    <t>9000</t>
  </si>
  <si>
    <t>Pályázatok előirányzatai összesen</t>
  </si>
  <si>
    <t>Önkormányzat összesen</t>
  </si>
  <si>
    <t>Közművelődés összesen</t>
  </si>
  <si>
    <t>Erzsébetvárosi Közösségi Ház</t>
  </si>
  <si>
    <t>Róth Miksa Emlékház és Gyűjtemény</t>
  </si>
  <si>
    <t>Nevelés-oktatás összesen</t>
  </si>
  <si>
    <t>Erzsébetvárosi Nevelési Tanácsadó és Egységes Pedagógiai Szakszolgálat</t>
  </si>
  <si>
    <t>"EPSZK" Erzsébetvárosi Pedagógiai-Szakmai Szolgáltató Intézmény</t>
  </si>
  <si>
    <t xml:space="preserve">"Molnár Antal Zeneiskola" Alapfokú Művészetoktatási Intézmény </t>
  </si>
  <si>
    <t>Óvodai nevelés összesen</t>
  </si>
  <si>
    <t>Csicsergő Óvoda</t>
  </si>
  <si>
    <t>Dob Óvoda</t>
  </si>
  <si>
    <t>Magonc Óvoda</t>
  </si>
  <si>
    <t xml:space="preserve">Bóbita Óvoda </t>
  </si>
  <si>
    <t xml:space="preserve">Brunszvik Teréz Óvoda  </t>
  </si>
  <si>
    <t>Nefelejcs Óvoda</t>
  </si>
  <si>
    <t>Kópévár Óvoda</t>
  </si>
  <si>
    <t>Iskolai oktatás összesen</t>
  </si>
  <si>
    <t xml:space="preserve">Erzsébetvárosi Kéttannyelvű Általános Iskola, Szakiskola és Szakközépiskola </t>
  </si>
  <si>
    <t xml:space="preserve">Alsóerdősori Bárdos Lajos Általános Iskola és Gimnázium </t>
  </si>
  <si>
    <t>2101-42</t>
  </si>
  <si>
    <t>2101-41</t>
  </si>
  <si>
    <t>2101-33</t>
  </si>
  <si>
    <t>2101-32</t>
  </si>
  <si>
    <t>2101-31</t>
  </si>
  <si>
    <t>2101-27</t>
  </si>
  <si>
    <t>2101-26</t>
  </si>
  <si>
    <t>2101-25</t>
  </si>
  <si>
    <t>2101-24</t>
  </si>
  <si>
    <t>2101-23</t>
  </si>
  <si>
    <t>2101-22</t>
  </si>
  <si>
    <t>2101-21</t>
  </si>
  <si>
    <t>2101-11</t>
  </si>
  <si>
    <t>Erzsébetvárosi Közterület - felügyelet</t>
  </si>
  <si>
    <t>Polgármesteri Hivatal működésével kapcsolatos feladatok összesen</t>
  </si>
  <si>
    <t>Kommunális, városüzemeltetési és városgazdálkodási feladatok működési kiadásai összesen</t>
  </si>
  <si>
    <t>1100</t>
  </si>
  <si>
    <t>Nevelési, oktatási és közművelődési ágazat összesen</t>
  </si>
  <si>
    <t>2100</t>
  </si>
  <si>
    <t>Önállóan működő és gazdálkodó, valamint önállóan működő költségvetési szervek összesen</t>
  </si>
  <si>
    <t>1101-1</t>
  </si>
  <si>
    <t>Szociális és Egészségügyi ágazat MINDÖSSZESEN</t>
  </si>
  <si>
    <t>2101-12</t>
  </si>
  <si>
    <t>Igazgatási apparátus és Polgármesteri Hivatal működési előirányzata</t>
  </si>
  <si>
    <t>Eseti pénzbeli gyermekvédelmi ellátások</t>
  </si>
  <si>
    <t>Dolgozói lakás vásárláshoz, építéshez támogatás és kölcsön nyújtása</t>
  </si>
  <si>
    <t>Gyermek és ifjúsági közösségek, ifjúsági civil szervezetek kompetencia fejlesztő képzéseinek támogatása (IFJ-GY-11-C)</t>
  </si>
  <si>
    <t xml:space="preserve">Gyermek és ifjúsági közösségek, ifjúsági civil szervezetek rendezvényeinek (tábor, ifjúsági program, fesztivál) támogatása (IFJ-GY-11-A) </t>
  </si>
  <si>
    <t xml:space="preserve">      ebből: Egészségbiztosítási Alaptól átvett pénzeszköz</t>
  </si>
  <si>
    <t>Önkormányzat ágazati feladatok összesen</t>
  </si>
  <si>
    <t>C1</t>
  </si>
  <si>
    <t>Erzsébetváros Önkormányzat összesen</t>
  </si>
  <si>
    <t>C2</t>
  </si>
  <si>
    <t>Erzsébetváros Önkormányzat korrigálva</t>
  </si>
  <si>
    <t>C=C1+C2</t>
  </si>
  <si>
    <t>D=A+B+C</t>
  </si>
  <si>
    <t>5200-5900</t>
  </si>
  <si>
    <t>Költségvetési szerveknek folyósított támogatás miatti korrekció</t>
  </si>
  <si>
    <t xml:space="preserve">"Erzsébet terv" Fejlesztési program </t>
  </si>
  <si>
    <t>Budapest Főváros VII. Kerület Erzsébetváros Önkormányzata
feladatai és költségvetési szervei 2012. évi tervezett  előirányzatai</t>
  </si>
  <si>
    <t>ERESZ (Erzsébetvárosi Egészségügyi Szolgálat)</t>
  </si>
  <si>
    <t>2012. évi módosítás</t>
  </si>
  <si>
    <t>2012. évi módosított előirányzat</t>
  </si>
  <si>
    <t>Intézményi működési bevételek</t>
  </si>
  <si>
    <t>2012. évi érvényes előirányzat</t>
  </si>
  <si>
    <t>Bischitz Johanna Integrált Humán Szolgáltató Központ</t>
  </si>
  <si>
    <t>5123</t>
  </si>
  <si>
    <t>Polgármesteri Hivatalnál rendszeres szociális pénzbeli ellátások</t>
  </si>
  <si>
    <t>5124</t>
  </si>
  <si>
    <t>Polgármesteri Hivatalnál rendszeres gyermekvédelmi pénzbeli ellátások</t>
  </si>
  <si>
    <t>5125</t>
  </si>
  <si>
    <t>Polgármesteri Hivatalnál aktív korú személyek ellátása</t>
  </si>
  <si>
    <t>5126</t>
  </si>
  <si>
    <t>Polgármesteri Hivatalnál eseti pénzbeli szociális ellátások</t>
  </si>
  <si>
    <t>5127</t>
  </si>
  <si>
    <t>Polgármesteri Hivatalnál eseti pénzbeli gyermekvédelmi ellátások</t>
  </si>
  <si>
    <t>5122</t>
  </si>
  <si>
    <t>Központilag kezelt pályázati önrész és előfinanszírozás, közbeszerzések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</si>
</sst>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* #,##0.00\ &quot;Ft&quot;_-;\-* #,##0.00\ &quot;Ft&quot;_-;_-* &quot;-&quot;??\ &quot;Ft&quot;_-;_-@_-"/>
  </numFmts>
  <fonts count="16" x14ac:knownFonts="1">
    <font>
      <sz val="11"/>
      <color theme="1"/>
      <name val="Calibri"/>
      <family val="2"/>
      <charset val="238"/>
      <scheme val="minor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i/>
      <sz val="12"/>
      <name val="Times New Roman"/>
      <family val="1"/>
      <charset val="238"/>
    </font>
    <font>
      <sz val="10"/>
      <name val="Arial"/>
      <family val="2"/>
      <charset val="238"/>
    </font>
    <font>
      <sz val="11"/>
      <name val="Arial"/>
      <family val="2"/>
      <charset val="238"/>
    </font>
    <font>
      <b/>
      <i/>
      <sz val="12"/>
      <name val="Times New Roman"/>
      <family val="1"/>
      <charset val="238"/>
    </font>
    <font>
      <b/>
      <sz val="10"/>
      <name val="Arial"/>
      <family val="2"/>
      <charset val="238"/>
    </font>
    <font>
      <sz val="11"/>
      <name val="Arial CE"/>
      <family val="2"/>
      <charset val="238"/>
    </font>
    <font>
      <b/>
      <sz val="14"/>
      <name val="Arial CE"/>
      <family val="2"/>
      <charset val="238"/>
    </font>
    <font>
      <sz val="8"/>
      <name val="Calibri"/>
      <family val="2"/>
      <charset val="238"/>
    </font>
    <font>
      <b/>
      <sz val="14"/>
      <name val="Times New Roman"/>
      <family val="1"/>
      <charset val="238"/>
    </font>
    <font>
      <sz val="11"/>
      <color theme="1"/>
      <name val="Calibri"/>
      <family val="2"/>
      <charset val="238"/>
      <scheme val="minor"/>
    </font>
    <font>
      <sz val="11"/>
      <name val="Times New Roman"/>
      <family val="1"/>
      <charset val="238"/>
    </font>
    <font>
      <b/>
      <sz val="14"/>
      <color rgb="FFFF0000"/>
      <name val="Times New Roman"/>
      <family val="1"/>
      <charset val="238"/>
    </font>
    <font>
      <i/>
      <sz val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70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6">
    <xf numFmtId="0" fontId="0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9" fontId="12" fillId="0" borderId="0" applyFont="0" applyFill="0" applyBorder="0" applyAlignment="0" applyProtection="0"/>
    <xf numFmtId="44" fontId="12" fillId="0" borderId="0" applyFont="0" applyFill="0" applyBorder="0" applyAlignment="0" applyProtection="0"/>
  </cellStyleXfs>
  <cellXfs count="228">
    <xf numFmtId="0" fontId="0" fillId="0" borderId="0" xfId="0"/>
    <xf numFmtId="0" fontId="2" fillId="0" borderId="16" xfId="1" applyFont="1" applyFill="1" applyBorder="1" applyAlignment="1">
      <alignment horizontal="left"/>
    </xf>
    <xf numFmtId="0" fontId="2" fillId="0" borderId="22" xfId="1" applyFont="1" applyFill="1" applyBorder="1" applyAlignment="1">
      <alignment horizontal="center"/>
    </xf>
    <xf numFmtId="3" fontId="2" fillId="0" borderId="23" xfId="1" applyNumberFormat="1" applyFont="1" applyFill="1" applyBorder="1"/>
    <xf numFmtId="0" fontId="4" fillId="0" borderId="23" xfId="1" applyFont="1" applyFill="1" applyBorder="1"/>
    <xf numFmtId="0" fontId="2" fillId="0" borderId="16" xfId="1" applyFont="1" applyFill="1" applyBorder="1" applyAlignment="1">
      <alignment horizontal="center"/>
    </xf>
    <xf numFmtId="3" fontId="2" fillId="0" borderId="11" xfId="1" applyNumberFormat="1" applyFont="1" applyFill="1" applyBorder="1"/>
    <xf numFmtId="0" fontId="4" fillId="0" borderId="11" xfId="1" applyFont="1" applyFill="1" applyBorder="1"/>
    <xf numFmtId="0" fontId="2" fillId="0" borderId="45" xfId="1" applyFont="1" applyFill="1" applyBorder="1" applyAlignment="1">
      <alignment horizontal="center"/>
    </xf>
    <xf numFmtId="3" fontId="2" fillId="0" borderId="29" xfId="1" applyNumberFormat="1" applyFont="1" applyFill="1" applyBorder="1"/>
    <xf numFmtId="0" fontId="4" fillId="0" borderId="29" xfId="1" applyFont="1" applyFill="1" applyBorder="1"/>
    <xf numFmtId="0" fontId="3" fillId="0" borderId="45" xfId="1" applyFont="1" applyFill="1" applyBorder="1" applyAlignment="1">
      <alignment horizontal="center"/>
    </xf>
    <xf numFmtId="3" fontId="3" fillId="0" borderId="29" xfId="1" applyNumberFormat="1" applyFont="1" applyFill="1" applyBorder="1"/>
    <xf numFmtId="3" fontId="1" fillId="0" borderId="31" xfId="1" applyNumberFormat="1" applyFont="1" applyFill="1" applyBorder="1"/>
    <xf numFmtId="3" fontId="1" fillId="0" borderId="32" xfId="1" applyNumberFormat="1" applyFont="1" applyFill="1" applyBorder="1"/>
    <xf numFmtId="0" fontId="7" fillId="0" borderId="33" xfId="1" applyFont="1" applyFill="1" applyBorder="1"/>
    <xf numFmtId="3" fontId="2" fillId="0" borderId="44" xfId="1" applyNumberFormat="1" applyFont="1" applyFill="1" applyBorder="1"/>
    <xf numFmtId="3" fontId="2" fillId="0" borderId="10" xfId="1" applyNumberFormat="1" applyFont="1" applyFill="1" applyBorder="1"/>
    <xf numFmtId="3" fontId="2" fillId="0" borderId="54" xfId="1" applyNumberFormat="1" applyFont="1" applyFill="1" applyBorder="1"/>
    <xf numFmtId="3" fontId="1" fillId="0" borderId="34" xfId="1" applyNumberFormat="1" applyFont="1" applyFill="1" applyBorder="1"/>
    <xf numFmtId="3" fontId="1" fillId="0" borderId="3" xfId="1" applyNumberFormat="1" applyFont="1" applyFill="1" applyBorder="1"/>
    <xf numFmtId="3" fontId="1" fillId="0" borderId="37" xfId="1" applyNumberFormat="1" applyFont="1" applyFill="1" applyBorder="1"/>
    <xf numFmtId="0" fontId="2" fillId="0" borderId="44" xfId="1" applyFont="1" applyFill="1" applyBorder="1" applyAlignment="1">
      <alignment horizontal="center"/>
    </xf>
    <xf numFmtId="0" fontId="2" fillId="0" borderId="54" xfId="1" applyFont="1" applyFill="1" applyBorder="1" applyAlignment="1">
      <alignment horizontal="center"/>
    </xf>
    <xf numFmtId="3" fontId="1" fillId="0" borderId="8" xfId="1" applyNumberFormat="1" applyFont="1" applyFill="1" applyBorder="1"/>
    <xf numFmtId="0" fontId="7" fillId="0" borderId="0" xfId="1" applyFont="1" applyFill="1"/>
    <xf numFmtId="0" fontId="3" fillId="0" borderId="16" xfId="1" applyFont="1" applyFill="1" applyBorder="1" applyAlignment="1">
      <alignment horizontal="center"/>
    </xf>
    <xf numFmtId="3" fontId="3" fillId="0" borderId="11" xfId="1" applyNumberFormat="1" applyFont="1" applyFill="1" applyBorder="1"/>
    <xf numFmtId="0" fontId="2" fillId="0" borderId="21" xfId="1" applyFont="1" applyFill="1" applyBorder="1" applyAlignment="1">
      <alignment horizontal="center"/>
    </xf>
    <xf numFmtId="3" fontId="2" fillId="0" borderId="8" xfId="1" applyNumberFormat="1" applyFont="1" applyFill="1" applyBorder="1"/>
    <xf numFmtId="0" fontId="4" fillId="0" borderId="0" xfId="1" applyFont="1" applyFill="1"/>
    <xf numFmtId="3" fontId="6" fillId="0" borderId="23" xfId="1" applyNumberFormat="1" applyFont="1" applyFill="1" applyBorder="1"/>
    <xf numFmtId="0" fontId="7" fillId="0" borderId="23" xfId="1" applyFont="1" applyFill="1" applyBorder="1"/>
    <xf numFmtId="3" fontId="6" fillId="0" borderId="11" xfId="1" applyNumberFormat="1" applyFont="1" applyFill="1" applyBorder="1"/>
    <xf numFmtId="0" fontId="7" fillId="0" borderId="11" xfId="1" applyFont="1" applyFill="1" applyBorder="1"/>
    <xf numFmtId="2" fontId="7" fillId="0" borderId="5" xfId="1" applyNumberFormat="1" applyFont="1" applyFill="1" applyBorder="1"/>
    <xf numFmtId="0" fontId="5" fillId="0" borderId="0" xfId="1" applyFont="1" applyFill="1" applyBorder="1" applyAlignment="1"/>
    <xf numFmtId="0" fontId="4" fillId="0" borderId="0" xfId="1" applyFont="1" applyFill="1" applyBorder="1"/>
    <xf numFmtId="0" fontId="4" fillId="0" borderId="0" xfId="1" applyFont="1" applyFill="1" applyBorder="1" applyAlignment="1">
      <alignment horizontal="center"/>
    </xf>
    <xf numFmtId="0" fontId="4" fillId="0" borderId="0" xfId="1" applyFont="1" applyFill="1" applyBorder="1" applyAlignment="1">
      <alignment horizontal="right"/>
    </xf>
    <xf numFmtId="10" fontId="4" fillId="0" borderId="0" xfId="1" applyNumberFormat="1" applyFont="1" applyFill="1" applyBorder="1" applyAlignment="1">
      <alignment horizontal="right"/>
    </xf>
    <xf numFmtId="0" fontId="13" fillId="0" borderId="0" xfId="1" applyFont="1" applyFill="1" applyBorder="1" applyAlignment="1">
      <alignment horizontal="right"/>
    </xf>
    <xf numFmtId="10" fontId="4" fillId="0" borderId="0" xfId="1" applyNumberFormat="1" applyFont="1" applyFill="1" applyBorder="1"/>
    <xf numFmtId="0" fontId="4" fillId="0" borderId="5" xfId="1" applyFont="1" applyFill="1" applyBorder="1"/>
    <xf numFmtId="0" fontId="4" fillId="0" borderId="33" xfId="1" applyFont="1" applyFill="1" applyBorder="1"/>
    <xf numFmtId="0" fontId="4" fillId="0" borderId="1" xfId="1" applyFont="1" applyFill="1" applyBorder="1"/>
    <xf numFmtId="0" fontId="4" fillId="0" borderId="21" xfId="1" applyFont="1" applyFill="1" applyBorder="1" applyAlignment="1">
      <alignment horizontal="center"/>
    </xf>
    <xf numFmtId="0" fontId="4" fillId="0" borderId="6" xfId="1" applyFont="1" applyFill="1" applyBorder="1" applyAlignment="1">
      <alignment horizontal="left"/>
    </xf>
    <xf numFmtId="10" fontId="4" fillId="0" borderId="0" xfId="1" applyNumberFormat="1" applyFont="1" applyFill="1"/>
    <xf numFmtId="0" fontId="4" fillId="0" borderId="21" xfId="1" applyFont="1" applyFill="1" applyBorder="1"/>
    <xf numFmtId="0" fontId="4" fillId="0" borderId="6" xfId="1" applyFont="1" applyFill="1" applyBorder="1"/>
    <xf numFmtId="0" fontId="2" fillId="0" borderId="22" xfId="1" applyFont="1" applyFill="1" applyBorder="1" applyAlignment="1">
      <alignment horizontal="left"/>
    </xf>
    <xf numFmtId="0" fontId="2" fillId="0" borderId="16" xfId="1" applyFont="1" applyFill="1" applyBorder="1" applyAlignment="1"/>
    <xf numFmtId="0" fontId="3" fillId="0" borderId="45" xfId="1" applyFont="1" applyFill="1" applyBorder="1" applyAlignment="1">
      <alignment horizontal="left"/>
    </xf>
    <xf numFmtId="0" fontId="1" fillId="0" borderId="31" xfId="1" applyFont="1" applyFill="1" applyBorder="1" applyAlignment="1">
      <alignment horizontal="left"/>
    </xf>
    <xf numFmtId="0" fontId="2" fillId="0" borderId="22" xfId="1" applyFont="1" applyFill="1" applyBorder="1" applyAlignment="1">
      <alignment horizontal="left" vertical="center" wrapText="1"/>
    </xf>
    <xf numFmtId="0" fontId="2" fillId="0" borderId="16" xfId="1" applyFont="1" applyFill="1" applyBorder="1" applyAlignment="1">
      <alignment horizontal="left" vertical="center" wrapText="1"/>
    </xf>
    <xf numFmtId="0" fontId="2" fillId="0" borderId="45" xfId="1" applyFont="1" applyFill="1" applyBorder="1" applyAlignment="1">
      <alignment horizontal="left"/>
    </xf>
    <xf numFmtId="0" fontId="2" fillId="0" borderId="52" xfId="1" applyFont="1" applyFill="1" applyBorder="1" applyAlignment="1"/>
    <xf numFmtId="0" fontId="2" fillId="0" borderId="55" xfId="1" applyFont="1" applyFill="1" applyBorder="1" applyAlignment="1"/>
    <xf numFmtId="0" fontId="3" fillId="0" borderId="16" xfId="1" applyFont="1" applyFill="1" applyBorder="1" applyAlignment="1">
      <alignment horizontal="left"/>
    </xf>
    <xf numFmtId="0" fontId="2" fillId="0" borderId="16" xfId="1" applyFont="1" applyFill="1" applyBorder="1"/>
    <xf numFmtId="0" fontId="2" fillId="0" borderId="45" xfId="1" applyFont="1" applyFill="1" applyBorder="1"/>
    <xf numFmtId="0" fontId="2" fillId="0" borderId="21" xfId="1" applyFont="1" applyFill="1" applyBorder="1" applyAlignment="1"/>
    <xf numFmtId="2" fontId="1" fillId="0" borderId="2" xfId="1" applyNumberFormat="1" applyFont="1" applyFill="1" applyBorder="1" applyAlignment="1"/>
    <xf numFmtId="0" fontId="4" fillId="0" borderId="48" xfId="1" applyFont="1" applyFill="1" applyBorder="1"/>
    <xf numFmtId="0" fontId="4" fillId="0" borderId="13" xfId="1" applyFont="1" applyFill="1" applyBorder="1"/>
    <xf numFmtId="0" fontId="4" fillId="0" borderId="41" xfId="1" applyFont="1" applyFill="1" applyBorder="1"/>
    <xf numFmtId="0" fontId="7" fillId="0" borderId="48" xfId="1" applyFont="1" applyFill="1" applyBorder="1"/>
    <xf numFmtId="0" fontId="7" fillId="0" borderId="13" xfId="1" applyFont="1" applyFill="1" applyBorder="1"/>
    <xf numFmtId="3" fontId="8" fillId="0" borderId="0" xfId="1" applyNumberFormat="1" applyFont="1" applyFill="1" applyBorder="1"/>
    <xf numFmtId="0" fontId="4" fillId="0" borderId="52" xfId="1" applyFont="1" applyFill="1" applyBorder="1"/>
    <xf numFmtId="0" fontId="8" fillId="0" borderId="0" xfId="1" applyFont="1" applyFill="1" applyBorder="1"/>
    <xf numFmtId="10" fontId="8" fillId="0" borderId="0" xfId="1" applyNumberFormat="1" applyFont="1" applyFill="1" applyBorder="1"/>
    <xf numFmtId="0" fontId="9" fillId="0" borderId="0" xfId="1" applyFont="1" applyFill="1" applyBorder="1"/>
    <xf numFmtId="3" fontId="9" fillId="0" borderId="0" xfId="1" applyNumberFormat="1" applyFont="1" applyFill="1" applyBorder="1"/>
    <xf numFmtId="10" fontId="9" fillId="0" borderId="0" xfId="1" applyNumberFormat="1" applyFont="1" applyFill="1" applyBorder="1"/>
    <xf numFmtId="3" fontId="2" fillId="0" borderId="65" xfId="1" applyNumberFormat="1" applyFont="1" applyFill="1" applyBorder="1"/>
    <xf numFmtId="0" fontId="4" fillId="0" borderId="64" xfId="1" applyFont="1" applyFill="1" applyBorder="1"/>
    <xf numFmtId="3" fontId="4" fillId="0" borderId="18" xfId="1" applyNumberFormat="1" applyFont="1" applyFill="1" applyBorder="1" applyAlignment="1">
      <alignment horizontal="center"/>
    </xf>
    <xf numFmtId="3" fontId="4" fillId="0" borderId="39" xfId="1" applyNumberFormat="1" applyFont="1" applyFill="1" applyBorder="1" applyAlignment="1">
      <alignment horizontal="center"/>
    </xf>
    <xf numFmtId="3" fontId="4" fillId="0" borderId="37" xfId="1" applyNumberFormat="1" applyFont="1" applyFill="1" applyBorder="1" applyAlignment="1">
      <alignment horizontal="center"/>
    </xf>
    <xf numFmtId="3" fontId="11" fillId="0" borderId="0" xfId="0" applyNumberFormat="1" applyFont="1" applyFill="1" applyBorder="1" applyAlignment="1">
      <alignment horizontal="center" wrapText="1"/>
    </xf>
    <xf numFmtId="0" fontId="1" fillId="0" borderId="52" xfId="1" applyFont="1" applyFill="1" applyBorder="1" applyAlignment="1">
      <alignment vertical="center" wrapText="1"/>
    </xf>
    <xf numFmtId="0" fontId="2" fillId="0" borderId="16" xfId="1" applyFont="1" applyFill="1" applyBorder="1" applyAlignment="1">
      <alignment horizontal="center" vertical="center"/>
    </xf>
    <xf numFmtId="0" fontId="1" fillId="0" borderId="44" xfId="1" applyFont="1" applyFill="1" applyBorder="1" applyAlignment="1">
      <alignment horizontal="center" vertical="center"/>
    </xf>
    <xf numFmtId="0" fontId="1" fillId="0" borderId="10" xfId="1" applyFont="1" applyFill="1" applyBorder="1" applyAlignment="1">
      <alignment horizontal="center" vertical="center"/>
    </xf>
    <xf numFmtId="49" fontId="1" fillId="0" borderId="2" xfId="1" applyNumberFormat="1" applyFont="1" applyFill="1" applyBorder="1" applyAlignment="1">
      <alignment horizontal="center"/>
    </xf>
    <xf numFmtId="0" fontId="11" fillId="0" borderId="0" xfId="0" applyFont="1" applyFill="1" applyBorder="1" applyAlignment="1">
      <alignment horizontal="center" wrapText="1"/>
    </xf>
    <xf numFmtId="3" fontId="2" fillId="0" borderId="52" xfId="4" applyNumberFormat="1" applyFont="1" applyFill="1" applyBorder="1"/>
    <xf numFmtId="3" fontId="2" fillId="0" borderId="38" xfId="4" applyNumberFormat="1" applyFont="1" applyFill="1" applyBorder="1"/>
    <xf numFmtId="3" fontId="2" fillId="0" borderId="55" xfId="4" applyNumberFormat="1" applyFont="1" applyFill="1" applyBorder="1"/>
    <xf numFmtId="3" fontId="1" fillId="0" borderId="49" xfId="4" applyNumberFormat="1" applyFont="1" applyFill="1" applyBorder="1"/>
    <xf numFmtId="3" fontId="1" fillId="0" borderId="0" xfId="4" applyNumberFormat="1" applyFont="1" applyFill="1" applyBorder="1"/>
    <xf numFmtId="3" fontId="2" fillId="0" borderId="0" xfId="4" applyNumberFormat="1" applyFont="1" applyFill="1" applyBorder="1"/>
    <xf numFmtId="3" fontId="6" fillId="0" borderId="52" xfId="4" applyNumberFormat="1" applyFont="1" applyFill="1" applyBorder="1"/>
    <xf numFmtId="3" fontId="6" fillId="0" borderId="38" xfId="4" applyNumberFormat="1" applyFont="1" applyFill="1" applyBorder="1"/>
    <xf numFmtId="3" fontId="2" fillId="0" borderId="64" xfId="4" applyNumberFormat="1" applyFont="1" applyFill="1" applyBorder="1"/>
    <xf numFmtId="3" fontId="4" fillId="0" borderId="68" xfId="1" applyNumberFormat="1" applyFont="1" applyFill="1" applyBorder="1" applyAlignment="1">
      <alignment horizontal="center"/>
    </xf>
    <xf numFmtId="3" fontId="3" fillId="0" borderId="38" xfId="4" applyNumberFormat="1" applyFont="1" applyFill="1" applyBorder="1"/>
    <xf numFmtId="3" fontId="3" fillId="0" borderId="10" xfId="1" applyNumberFormat="1" applyFont="1" applyFill="1" applyBorder="1"/>
    <xf numFmtId="0" fontId="15" fillId="0" borderId="13" xfId="1" applyFont="1" applyFill="1" applyBorder="1"/>
    <xf numFmtId="0" fontId="15" fillId="0" borderId="11" xfId="1" applyFont="1" applyFill="1" applyBorder="1"/>
    <xf numFmtId="0" fontId="1" fillId="0" borderId="40" xfId="1" applyFont="1" applyFill="1" applyBorder="1" applyAlignment="1">
      <alignment vertical="center" wrapText="1"/>
    </xf>
    <xf numFmtId="3" fontId="2" fillId="0" borderId="51" xfId="4" applyNumberFormat="1" applyFont="1" applyFill="1" applyBorder="1"/>
    <xf numFmtId="3" fontId="2" fillId="0" borderId="12" xfId="4" applyNumberFormat="1" applyFont="1" applyFill="1" applyBorder="1"/>
    <xf numFmtId="3" fontId="3" fillId="0" borderId="54" xfId="1" applyNumberFormat="1" applyFont="1" applyFill="1" applyBorder="1"/>
    <xf numFmtId="3" fontId="2" fillId="0" borderId="17" xfId="4" applyNumberFormat="1" applyFont="1" applyFill="1" applyBorder="1"/>
    <xf numFmtId="3" fontId="1" fillId="0" borderId="46" xfId="4" applyNumberFormat="1" applyFont="1" applyFill="1" applyBorder="1"/>
    <xf numFmtId="3" fontId="1" fillId="0" borderId="7" xfId="1" applyNumberFormat="1" applyFont="1" applyFill="1" applyBorder="1"/>
    <xf numFmtId="3" fontId="1" fillId="0" borderId="15" xfId="4" applyNumberFormat="1" applyFont="1" applyFill="1" applyBorder="1"/>
    <xf numFmtId="3" fontId="3" fillId="0" borderId="12" xfId="4" applyNumberFormat="1" applyFont="1" applyFill="1" applyBorder="1"/>
    <xf numFmtId="3" fontId="2" fillId="0" borderId="7" xfId="1" applyNumberFormat="1" applyFont="1" applyFill="1" applyBorder="1"/>
    <xf numFmtId="3" fontId="2" fillId="0" borderId="15" xfId="4" applyNumberFormat="1" applyFont="1" applyFill="1" applyBorder="1"/>
    <xf numFmtId="3" fontId="6" fillId="0" borderId="44" xfId="1" applyNumberFormat="1" applyFont="1" applyFill="1" applyBorder="1"/>
    <xf numFmtId="3" fontId="6" fillId="0" borderId="51" xfId="4" applyNumberFormat="1" applyFont="1" applyFill="1" applyBorder="1"/>
    <xf numFmtId="3" fontId="6" fillId="0" borderId="10" xfId="1" applyNumberFormat="1" applyFont="1" applyFill="1" applyBorder="1"/>
    <xf numFmtId="3" fontId="6" fillId="0" borderId="12" xfId="4" applyNumberFormat="1" applyFont="1" applyFill="1" applyBorder="1"/>
    <xf numFmtId="3" fontId="2" fillId="0" borderId="67" xfId="1" applyNumberFormat="1" applyFont="1" applyFill="1" applyBorder="1"/>
    <xf numFmtId="3" fontId="2" fillId="0" borderId="66" xfId="4" applyNumberFormat="1" applyFont="1" applyFill="1" applyBorder="1"/>
    <xf numFmtId="3" fontId="1" fillId="0" borderId="4" xfId="4" applyNumberFormat="1" applyFont="1" applyFill="1" applyBorder="1"/>
    <xf numFmtId="2" fontId="1" fillId="0" borderId="37" xfId="1" applyNumberFormat="1" applyFont="1" applyFill="1" applyBorder="1"/>
    <xf numFmtId="3" fontId="2" fillId="0" borderId="44" xfId="2" applyNumberFormat="1" applyFont="1" applyFill="1" applyBorder="1"/>
    <xf numFmtId="3" fontId="2" fillId="0" borderId="10" xfId="2" applyNumberFormat="1" applyFont="1" applyFill="1" applyBorder="1"/>
    <xf numFmtId="3" fontId="2" fillId="0" borderId="54" xfId="2" applyNumberFormat="1" applyFont="1" applyFill="1" applyBorder="1"/>
    <xf numFmtId="3" fontId="1" fillId="0" borderId="34" xfId="2" applyNumberFormat="1" applyFont="1" applyFill="1" applyBorder="1"/>
    <xf numFmtId="3" fontId="3" fillId="0" borderId="10" xfId="2" applyNumberFormat="1" applyFont="1" applyFill="1" applyBorder="1"/>
    <xf numFmtId="3" fontId="2" fillId="0" borderId="7" xfId="2" applyNumberFormat="1" applyFont="1" applyFill="1" applyBorder="1"/>
    <xf numFmtId="3" fontId="1" fillId="0" borderId="44" xfId="2" applyNumberFormat="1" applyFont="1" applyFill="1" applyBorder="1"/>
    <xf numFmtId="3" fontId="1" fillId="0" borderId="10" xfId="2" applyNumberFormat="1" applyFont="1" applyFill="1" applyBorder="1"/>
    <xf numFmtId="2" fontId="1" fillId="0" borderId="37" xfId="2" applyNumberFormat="1" applyFont="1" applyFill="1" applyBorder="1"/>
    <xf numFmtId="3" fontId="1" fillId="0" borderId="44" xfId="1" applyNumberFormat="1" applyFont="1" applyFill="1" applyBorder="1"/>
    <xf numFmtId="3" fontId="1" fillId="0" borderId="10" xfId="1" applyNumberFormat="1" applyFont="1" applyFill="1" applyBorder="1"/>
    <xf numFmtId="3" fontId="1" fillId="0" borderId="37" xfId="2" applyNumberFormat="1" applyFont="1" applyFill="1" applyBorder="1"/>
    <xf numFmtId="3" fontId="2" fillId="0" borderId="63" xfId="1" applyNumberFormat="1" applyFont="1" applyFill="1" applyBorder="1"/>
    <xf numFmtId="0" fontId="4" fillId="0" borderId="0" xfId="1" applyFont="1" applyFill="1" applyBorder="1" applyAlignment="1">
      <alignment horizontal="left"/>
    </xf>
    <xf numFmtId="44" fontId="4" fillId="0" borderId="0" xfId="5" applyFont="1" applyFill="1" applyBorder="1"/>
    <xf numFmtId="3" fontId="2" fillId="0" borderId="48" xfId="1" applyNumberFormat="1" applyFont="1" applyFill="1" applyBorder="1"/>
    <xf numFmtId="2" fontId="1" fillId="0" borderId="69" xfId="1" applyNumberFormat="1" applyFont="1" applyFill="1" applyBorder="1"/>
    <xf numFmtId="0" fontId="11" fillId="0" borderId="0" xfId="0" applyFont="1" applyFill="1" applyBorder="1" applyAlignment="1">
      <alignment horizontal="center" wrapText="1"/>
    </xf>
    <xf numFmtId="3" fontId="2" fillId="0" borderId="20" xfId="1" applyNumberFormat="1" applyFont="1" applyFill="1" applyBorder="1"/>
    <xf numFmtId="0" fontId="11" fillId="0" borderId="0" xfId="0" applyFont="1" applyFill="1" applyBorder="1" applyAlignment="1">
      <alignment horizontal="center" wrapText="1"/>
    </xf>
    <xf numFmtId="0" fontId="11" fillId="0" borderId="0" xfId="0" applyFont="1" applyFill="1" applyBorder="1" applyAlignment="1">
      <alignment horizontal="center" wrapText="1"/>
    </xf>
    <xf numFmtId="49" fontId="1" fillId="0" borderId="3" xfId="1" applyNumberFormat="1" applyFont="1" applyFill="1" applyBorder="1" applyAlignment="1">
      <alignment horizontal="right"/>
    </xf>
    <xf numFmtId="2" fontId="1" fillId="0" borderId="3" xfId="1" applyNumberFormat="1" applyFont="1" applyFill="1" applyBorder="1" applyAlignment="1">
      <alignment horizontal="right"/>
    </xf>
    <xf numFmtId="0" fontId="1" fillId="0" borderId="31" xfId="1" applyFont="1" applyFill="1" applyBorder="1" applyAlignment="1">
      <alignment horizontal="center" vertical="center"/>
    </xf>
    <xf numFmtId="0" fontId="1" fillId="0" borderId="31" xfId="1" applyFont="1" applyFill="1" applyBorder="1" applyAlignment="1">
      <alignment horizontal="center"/>
    </xf>
    <xf numFmtId="0" fontId="2" fillId="0" borderId="19" xfId="1" applyFont="1" applyFill="1" applyBorder="1" applyAlignment="1">
      <alignment horizontal="center"/>
    </xf>
    <xf numFmtId="0" fontId="2" fillId="0" borderId="19" xfId="1" applyFont="1" applyFill="1" applyBorder="1" applyAlignment="1">
      <alignment horizontal="left"/>
    </xf>
    <xf numFmtId="3" fontId="2" fillId="0" borderId="14" xfId="2" applyNumberFormat="1" applyFont="1" applyFill="1" applyBorder="1"/>
    <xf numFmtId="3" fontId="2" fillId="0" borderId="20" xfId="2" applyNumberFormat="1" applyFont="1" applyFill="1" applyBorder="1"/>
    <xf numFmtId="3" fontId="2" fillId="0" borderId="35" xfId="4" applyNumberFormat="1" applyFont="1" applyFill="1" applyBorder="1"/>
    <xf numFmtId="3" fontId="2" fillId="0" borderId="14" xfId="1" applyNumberFormat="1" applyFont="1" applyFill="1" applyBorder="1"/>
    <xf numFmtId="3" fontId="2" fillId="0" borderId="40" xfId="4" applyNumberFormat="1" applyFont="1" applyFill="1" applyBorder="1"/>
    <xf numFmtId="0" fontId="4" fillId="0" borderId="56" xfId="1" applyFont="1" applyFill="1" applyBorder="1"/>
    <xf numFmtId="0" fontId="4" fillId="0" borderId="20" xfId="1" applyFont="1" applyFill="1" applyBorder="1"/>
    <xf numFmtId="0" fontId="1" fillId="0" borderId="31" xfId="1" applyFont="1" applyFill="1" applyBorder="1" applyAlignment="1">
      <alignment horizontal="left" vertical="center" wrapText="1"/>
    </xf>
    <xf numFmtId="0" fontId="1" fillId="0" borderId="2" xfId="1" applyFont="1" applyFill="1" applyBorder="1" applyAlignment="1">
      <alignment horizontal="center"/>
    </xf>
    <xf numFmtId="0" fontId="1" fillId="0" borderId="2" xfId="1" applyFont="1" applyFill="1" applyBorder="1" applyAlignment="1">
      <alignment horizontal="left"/>
    </xf>
    <xf numFmtId="3" fontId="1" fillId="0" borderId="18" xfId="4" applyNumberFormat="1" applyFont="1" applyFill="1" applyBorder="1"/>
    <xf numFmtId="3" fontId="1" fillId="0" borderId="2" xfId="1" applyNumberFormat="1" applyFont="1" applyFill="1" applyBorder="1"/>
    <xf numFmtId="3" fontId="1" fillId="0" borderId="39" xfId="4" applyNumberFormat="1" applyFont="1" applyFill="1" applyBorder="1"/>
    <xf numFmtId="0" fontId="7" fillId="0" borderId="5" xfId="1" applyFont="1" applyFill="1" applyBorder="1"/>
    <xf numFmtId="0" fontId="1" fillId="0" borderId="36" xfId="1" applyFont="1" applyFill="1" applyBorder="1" applyAlignment="1">
      <alignment horizontal="center"/>
    </xf>
    <xf numFmtId="0" fontId="1" fillId="0" borderId="36" xfId="1" applyFont="1" applyFill="1" applyBorder="1" applyAlignment="1">
      <alignment horizontal="left"/>
    </xf>
    <xf numFmtId="3" fontId="1" fillId="0" borderId="42" xfId="1" applyNumberFormat="1" applyFont="1" applyFill="1" applyBorder="1"/>
    <xf numFmtId="3" fontId="1" fillId="0" borderId="30" xfId="1" applyNumberFormat="1" applyFont="1" applyFill="1" applyBorder="1"/>
    <xf numFmtId="3" fontId="1" fillId="0" borderId="43" xfId="4" applyNumberFormat="1" applyFont="1" applyFill="1" applyBorder="1"/>
    <xf numFmtId="3" fontId="1" fillId="0" borderId="50" xfId="4" applyNumberFormat="1" applyFont="1" applyFill="1" applyBorder="1"/>
    <xf numFmtId="0" fontId="7" fillId="0" borderId="1" xfId="1" applyFont="1" applyFill="1" applyBorder="1"/>
    <xf numFmtId="3" fontId="1" fillId="0" borderId="61" xfId="1" applyNumberFormat="1" applyFont="1" applyFill="1" applyBorder="1" applyAlignment="1">
      <alignment vertical="center"/>
    </xf>
    <xf numFmtId="3" fontId="1" fillId="0" borderId="59" xfId="1" applyNumberFormat="1" applyFont="1" applyFill="1" applyBorder="1" applyAlignment="1">
      <alignment vertical="center"/>
    </xf>
    <xf numFmtId="3" fontId="1" fillId="0" borderId="60" xfId="4" applyNumberFormat="1" applyFont="1" applyFill="1" applyBorder="1"/>
    <xf numFmtId="3" fontId="1" fillId="0" borderId="62" xfId="4" applyNumberFormat="1" applyFont="1" applyFill="1" applyBorder="1"/>
    <xf numFmtId="0" fontId="7" fillId="0" borderId="58" xfId="1" applyFont="1" applyFill="1" applyBorder="1"/>
    <xf numFmtId="3" fontId="2" fillId="0" borderId="11" xfId="2" applyNumberFormat="1" applyFont="1" applyFill="1" applyBorder="1"/>
    <xf numFmtId="0" fontId="1" fillId="0" borderId="2" xfId="1" applyFont="1" applyFill="1" applyBorder="1" applyAlignment="1">
      <alignment vertical="center" wrapText="1"/>
    </xf>
    <xf numFmtId="0" fontId="1" fillId="0" borderId="39" xfId="1" applyFont="1" applyFill="1" applyBorder="1" applyAlignment="1">
      <alignment horizontal="left"/>
    </xf>
    <xf numFmtId="3" fontId="6" fillId="0" borderId="42" xfId="1" applyNumberFormat="1" applyFont="1" applyFill="1" applyBorder="1"/>
    <xf numFmtId="3" fontId="6" fillId="0" borderId="30" xfId="1" applyNumberFormat="1" applyFont="1" applyFill="1" applyBorder="1"/>
    <xf numFmtId="3" fontId="6" fillId="0" borderId="28" xfId="4" applyNumberFormat="1" applyFont="1" applyFill="1" applyBorder="1"/>
    <xf numFmtId="3" fontId="6" fillId="0" borderId="1" xfId="4" applyNumberFormat="1" applyFont="1" applyFill="1" applyBorder="1"/>
    <xf numFmtId="3" fontId="1" fillId="0" borderId="53" xfId="1" applyNumberFormat="1" applyFont="1" applyFill="1" applyBorder="1"/>
    <xf numFmtId="3" fontId="1" fillId="0" borderId="25" xfId="1" applyNumberFormat="1" applyFont="1" applyFill="1" applyBorder="1"/>
    <xf numFmtId="3" fontId="1" fillId="0" borderId="27" xfId="4" applyNumberFormat="1" applyFont="1" applyFill="1" applyBorder="1"/>
    <xf numFmtId="3" fontId="1" fillId="0" borderId="24" xfId="1" applyNumberFormat="1" applyFont="1" applyFill="1" applyBorder="1"/>
    <xf numFmtId="3" fontId="1" fillId="0" borderId="47" xfId="4" applyNumberFormat="1" applyFont="1" applyFill="1" applyBorder="1"/>
    <xf numFmtId="0" fontId="7" fillId="0" borderId="26" xfId="1" applyFont="1" applyFill="1" applyBorder="1"/>
    <xf numFmtId="0" fontId="1" fillId="0" borderId="34" xfId="2" applyFont="1" applyFill="1" applyBorder="1" applyAlignment="1">
      <alignment horizontal="center" vertical="center" wrapText="1"/>
    </xf>
    <xf numFmtId="0" fontId="1" fillId="0" borderId="42" xfId="2" applyFont="1" applyFill="1" applyBorder="1" applyAlignment="1">
      <alignment horizontal="center" vertical="center" wrapText="1"/>
    </xf>
    <xf numFmtId="0" fontId="1" fillId="0" borderId="32" xfId="2" applyFont="1" applyFill="1" applyBorder="1" applyAlignment="1">
      <alignment horizontal="center" vertical="center" wrapText="1"/>
    </xf>
    <xf numFmtId="0" fontId="1" fillId="0" borderId="30" xfId="2" applyFont="1" applyFill="1" applyBorder="1" applyAlignment="1">
      <alignment horizontal="center" vertical="center" wrapText="1"/>
    </xf>
    <xf numFmtId="10" fontId="1" fillId="0" borderId="46" xfId="2" applyNumberFormat="1" applyFont="1" applyFill="1" applyBorder="1" applyAlignment="1">
      <alignment horizontal="center" vertical="center" wrapText="1"/>
    </xf>
    <xf numFmtId="10" fontId="1" fillId="0" borderId="43" xfId="2" applyNumberFormat="1" applyFont="1" applyFill="1" applyBorder="1" applyAlignment="1">
      <alignment horizontal="center" vertical="center" wrapText="1"/>
    </xf>
    <xf numFmtId="0" fontId="1" fillId="0" borderId="31" xfId="1" applyFont="1" applyFill="1" applyBorder="1" applyAlignment="1">
      <alignment horizontal="center" vertical="center" wrapText="1"/>
    </xf>
    <xf numFmtId="0" fontId="2" fillId="0" borderId="33" xfId="1" applyFont="1" applyFill="1" applyBorder="1" applyAlignment="1">
      <alignment wrapText="1"/>
    </xf>
    <xf numFmtId="0" fontId="2" fillId="0" borderId="9" xfId="1" applyFont="1" applyFill="1" applyBorder="1" applyAlignment="1">
      <alignment wrapText="1"/>
    </xf>
    <xf numFmtId="0" fontId="2" fillId="0" borderId="36" xfId="1" applyFont="1" applyFill="1" applyBorder="1" applyAlignment="1">
      <alignment wrapText="1"/>
    </xf>
    <xf numFmtId="0" fontId="2" fillId="0" borderId="1" xfId="1" applyFont="1" applyFill="1" applyBorder="1" applyAlignment="1">
      <alignment wrapText="1"/>
    </xf>
    <xf numFmtId="0" fontId="2" fillId="0" borderId="28" xfId="1" applyFont="1" applyFill="1" applyBorder="1" applyAlignment="1">
      <alignment wrapText="1"/>
    </xf>
    <xf numFmtId="0" fontId="11" fillId="0" borderId="0" xfId="0" applyFont="1" applyFill="1" applyBorder="1" applyAlignment="1">
      <alignment horizontal="center" wrapText="1"/>
    </xf>
    <xf numFmtId="49" fontId="1" fillId="0" borderId="2" xfId="1" applyNumberFormat="1" applyFont="1" applyFill="1" applyBorder="1" applyAlignment="1">
      <alignment horizontal="center" vertical="center"/>
    </xf>
    <xf numFmtId="49" fontId="1" fillId="0" borderId="5" xfId="1" applyNumberFormat="1" applyFont="1" applyFill="1" applyBorder="1" applyAlignment="1">
      <alignment horizontal="center" vertical="center"/>
    </xf>
    <xf numFmtId="49" fontId="1" fillId="0" borderId="4" xfId="1" applyNumberFormat="1" applyFont="1" applyFill="1" applyBorder="1" applyAlignment="1">
      <alignment horizontal="center" vertical="center"/>
    </xf>
    <xf numFmtId="0" fontId="1" fillId="0" borderId="33" xfId="1" applyFont="1" applyFill="1" applyBorder="1" applyAlignment="1">
      <alignment horizontal="center" vertical="center" wrapText="1"/>
    </xf>
    <xf numFmtId="0" fontId="1" fillId="0" borderId="9" xfId="1" applyFont="1" applyFill="1" applyBorder="1" applyAlignment="1">
      <alignment horizontal="center" vertical="center" wrapText="1"/>
    </xf>
    <xf numFmtId="0" fontId="1" fillId="0" borderId="36" xfId="1" applyFont="1" applyFill="1" applyBorder="1" applyAlignment="1">
      <alignment horizontal="center" vertical="center" wrapText="1"/>
    </xf>
    <xf numFmtId="0" fontId="1" fillId="0" borderId="1" xfId="1" applyFont="1" applyFill="1" applyBorder="1" applyAlignment="1">
      <alignment horizontal="center" vertical="center" wrapText="1"/>
    </xf>
    <xf numFmtId="0" fontId="1" fillId="0" borderId="28" xfId="1" applyFont="1" applyFill="1" applyBorder="1" applyAlignment="1">
      <alignment horizontal="center" vertical="center" wrapText="1"/>
    </xf>
    <xf numFmtId="0" fontId="2" fillId="0" borderId="63" xfId="1" applyFont="1" applyFill="1" applyBorder="1" applyAlignment="1">
      <alignment horizontal="center"/>
    </xf>
    <xf numFmtId="0" fontId="2" fillId="0" borderId="64" xfId="1" applyFont="1" applyFill="1" applyBorder="1" applyAlignment="1">
      <alignment horizontal="center"/>
    </xf>
    <xf numFmtId="0" fontId="1" fillId="0" borderId="24" xfId="1" applyFont="1" applyFill="1" applyBorder="1" applyAlignment="1">
      <alignment horizontal="center"/>
    </xf>
    <xf numFmtId="0" fontId="1" fillId="0" borderId="26" xfId="1" applyFont="1" applyFill="1" applyBorder="1" applyAlignment="1">
      <alignment horizontal="center"/>
    </xf>
    <xf numFmtId="0" fontId="1" fillId="0" borderId="21" xfId="1" applyFont="1" applyFill="1" applyBorder="1" applyAlignment="1">
      <alignment horizontal="center"/>
    </xf>
    <xf numFmtId="0" fontId="1" fillId="0" borderId="0" xfId="1" applyFont="1" applyFill="1" applyBorder="1" applyAlignment="1">
      <alignment horizontal="center"/>
    </xf>
    <xf numFmtId="0" fontId="1" fillId="0" borderId="21" xfId="1" applyFont="1" applyFill="1" applyBorder="1" applyAlignment="1">
      <alignment horizontal="center" vertical="center" wrapText="1"/>
    </xf>
    <xf numFmtId="0" fontId="1" fillId="0" borderId="31" xfId="1" applyFont="1" applyFill="1" applyBorder="1" applyAlignment="1">
      <alignment horizontal="center" vertical="center"/>
    </xf>
    <xf numFmtId="0" fontId="1" fillId="0" borderId="21" xfId="1" applyFont="1" applyFill="1" applyBorder="1" applyAlignment="1">
      <alignment horizontal="center" vertical="center"/>
    </xf>
    <xf numFmtId="0" fontId="1" fillId="0" borderId="36" xfId="1" applyFont="1" applyFill="1" applyBorder="1" applyAlignment="1">
      <alignment horizontal="center" vertical="center"/>
    </xf>
    <xf numFmtId="0" fontId="1" fillId="0" borderId="31" xfId="1" applyFont="1" applyFill="1" applyBorder="1" applyAlignment="1">
      <alignment horizontal="center"/>
    </xf>
    <xf numFmtId="0" fontId="1" fillId="0" borderId="33" xfId="1" applyFont="1" applyFill="1" applyBorder="1" applyAlignment="1">
      <alignment horizontal="center"/>
    </xf>
    <xf numFmtId="0" fontId="1" fillId="0" borderId="57" xfId="1" applyFont="1" applyFill="1" applyBorder="1" applyAlignment="1">
      <alignment horizontal="center" vertical="center"/>
    </xf>
    <xf numFmtId="0" fontId="1" fillId="0" borderId="58" xfId="1" applyFont="1" applyFill="1" applyBorder="1" applyAlignment="1">
      <alignment horizontal="center" vertical="center"/>
    </xf>
    <xf numFmtId="10" fontId="1" fillId="0" borderId="49" xfId="2" applyNumberFormat="1" applyFont="1" applyFill="1" applyBorder="1" applyAlignment="1">
      <alignment horizontal="center" vertical="center" wrapText="1"/>
    </xf>
    <xf numFmtId="10" fontId="1" fillId="0" borderId="50" xfId="2" applyNumberFormat="1" applyFont="1" applyFill="1" applyBorder="1" applyAlignment="1">
      <alignment horizontal="center" vertical="center" wrapText="1"/>
    </xf>
    <xf numFmtId="0" fontId="1" fillId="0" borderId="0" xfId="1" applyFont="1" applyFill="1" applyBorder="1" applyAlignment="1">
      <alignment horizontal="center" vertical="center" wrapText="1"/>
    </xf>
    <xf numFmtId="0" fontId="1" fillId="0" borderId="15" xfId="1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center" wrapText="1"/>
    </xf>
  </cellXfs>
  <cellStyles count="6">
    <cellStyle name="Normál" xfId="0" builtinId="0"/>
    <cellStyle name="Normál 2" xfId="1"/>
    <cellStyle name="Normál_részb._önáll._Címrend_2006_Gabor" xfId="2"/>
    <cellStyle name="Pénznem" xfId="5" builtinId="4"/>
    <cellStyle name="Százalék" xfId="4" builtinId="5"/>
    <cellStyle name="Százalék 2" xfId="3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C0C0C0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J276"/>
  <sheetViews>
    <sheetView tabSelected="1" view="pageBreakPreview" zoomScale="70" zoomScaleNormal="70" zoomScaleSheetLayoutView="70" workbookViewId="0">
      <pane xSplit="2" ySplit="9" topLeftCell="BX34" activePane="bottomRight" state="frozen"/>
      <selection pane="topRight" activeCell="C1" sqref="C1"/>
      <selection pane="bottomLeft" activeCell="A10" sqref="A10"/>
      <selection pane="bottomRight" activeCell="CA51" sqref="CA51"/>
    </sheetView>
  </sheetViews>
  <sheetFormatPr defaultColWidth="14.42578125" defaultRowHeight="12.75" x14ac:dyDescent="0.2"/>
  <cols>
    <col min="1" max="1" width="11.85546875" style="49" bestFit="1" customWidth="1"/>
    <col min="2" max="2" width="95.5703125" style="50" customWidth="1"/>
    <col min="3" max="4" width="16.7109375" style="30" customWidth="1"/>
    <col min="5" max="11" width="16.7109375" style="48" customWidth="1"/>
    <col min="12" max="13" width="16.7109375" style="30" customWidth="1"/>
    <col min="14" max="14" width="16.7109375" style="48" customWidth="1"/>
    <col min="15" max="16" width="16.7109375" style="30" customWidth="1"/>
    <col min="17" max="17" width="16.7109375" style="48" customWidth="1"/>
    <col min="18" max="19" width="16.7109375" style="30" customWidth="1"/>
    <col min="20" max="20" width="16.7109375" style="48" customWidth="1"/>
    <col min="21" max="25" width="16.7109375" style="30" customWidth="1"/>
    <col min="26" max="26" width="16.7109375" style="48" customWidth="1"/>
    <col min="27" max="28" width="16.7109375" style="30" customWidth="1"/>
    <col min="29" max="29" width="16.7109375" style="48" customWidth="1"/>
    <col min="30" max="31" width="16.7109375" style="30" customWidth="1"/>
    <col min="32" max="32" width="16.7109375" style="48" customWidth="1"/>
    <col min="33" max="34" width="16.7109375" style="30" customWidth="1"/>
    <col min="35" max="35" width="16.7109375" style="48" customWidth="1"/>
    <col min="36" max="37" width="16.7109375" style="30" customWidth="1"/>
    <col min="38" max="38" width="16.7109375" style="48" customWidth="1"/>
    <col min="39" max="40" width="16.7109375" style="30" customWidth="1"/>
    <col min="41" max="41" width="16.7109375" style="48" customWidth="1"/>
    <col min="42" max="43" width="16.7109375" style="30" customWidth="1"/>
    <col min="44" max="44" width="16.7109375" style="48" customWidth="1"/>
    <col min="45" max="46" width="16.7109375" style="30" customWidth="1"/>
    <col min="47" max="47" width="16.7109375" style="48" customWidth="1"/>
    <col min="48" max="49" width="16.7109375" style="30" customWidth="1"/>
    <col min="50" max="50" width="16.7109375" style="48" customWidth="1"/>
    <col min="51" max="52" width="16.7109375" style="30" customWidth="1"/>
    <col min="53" max="53" width="16.7109375" style="48" customWidth="1"/>
    <col min="54" max="55" width="16.7109375" style="30" customWidth="1"/>
    <col min="56" max="56" width="16.7109375" style="48" customWidth="1"/>
    <col min="57" max="58" width="16.7109375" style="30" customWidth="1"/>
    <col min="59" max="59" width="16.7109375" style="48" customWidth="1"/>
    <col min="60" max="61" width="16.7109375" style="30" customWidth="1"/>
    <col min="62" max="62" width="16.7109375" style="48" customWidth="1"/>
    <col min="63" max="64" width="16.7109375" style="30" customWidth="1"/>
    <col min="65" max="65" width="16.7109375" style="48" customWidth="1"/>
    <col min="66" max="67" width="16.7109375" style="30" customWidth="1"/>
    <col min="68" max="68" width="16.7109375" style="48" customWidth="1"/>
    <col min="69" max="70" width="16.7109375" style="30" customWidth="1"/>
    <col min="71" max="77" width="16.7109375" style="48" customWidth="1"/>
    <col min="78" max="79" width="16.7109375" style="30" customWidth="1"/>
    <col min="80" max="143" width="16.7109375" style="48" customWidth="1"/>
    <col min="144" max="145" width="16.7109375" style="30" customWidth="1"/>
    <col min="146" max="146" width="16.7109375" style="48" customWidth="1"/>
    <col min="147" max="148" width="16.7109375" style="30" customWidth="1"/>
    <col min="149" max="149" width="16.7109375" style="48" customWidth="1"/>
    <col min="150" max="151" width="16.7109375" style="30" customWidth="1"/>
    <col min="152" max="152" width="16.7109375" style="48" customWidth="1"/>
    <col min="153" max="154" width="16.7109375" style="30" customWidth="1"/>
    <col min="155" max="155" width="16.7109375" style="48" customWidth="1"/>
    <col min="156" max="157" width="16.7109375" style="30" customWidth="1"/>
    <col min="158" max="158" width="16.7109375" style="48" customWidth="1"/>
    <col min="159" max="160" width="16.7109375" style="30" customWidth="1"/>
    <col min="161" max="161" width="16.7109375" style="48" customWidth="1"/>
    <col min="162" max="163" width="16.7109375" style="30" customWidth="1"/>
    <col min="164" max="164" width="16.7109375" style="48" customWidth="1"/>
    <col min="165" max="166" width="16.7109375" style="30" customWidth="1"/>
    <col min="167" max="167" width="16.7109375" style="48" customWidth="1"/>
    <col min="168" max="169" width="16.7109375" style="30" customWidth="1"/>
    <col min="170" max="170" width="16.7109375" style="48" customWidth="1"/>
    <col min="171" max="172" width="16.7109375" style="30" customWidth="1"/>
    <col min="173" max="173" width="16.7109375" style="48" customWidth="1"/>
    <col min="174" max="175" width="16.7109375" style="30" customWidth="1"/>
    <col min="176" max="176" width="16.7109375" style="48" customWidth="1"/>
    <col min="177" max="178" width="16.7109375" style="30" customWidth="1"/>
    <col min="179" max="179" width="16.7109375" style="48" customWidth="1"/>
    <col min="180" max="181" width="16.7109375" style="30" customWidth="1"/>
    <col min="182" max="182" width="16.7109375" style="48" customWidth="1"/>
    <col min="183" max="184" width="16.7109375" style="30" customWidth="1"/>
    <col min="185" max="185" width="16.7109375" style="48" customWidth="1"/>
    <col min="186" max="187" width="16.7109375" style="30" customWidth="1"/>
    <col min="188" max="188" width="16.7109375" style="48" customWidth="1"/>
    <col min="189" max="190" width="16.7109375" style="30" customWidth="1"/>
    <col min="191" max="191" width="16.7109375" style="48" customWidth="1"/>
    <col min="192" max="193" width="16.7109375" style="30" customWidth="1"/>
    <col min="194" max="194" width="16.7109375" style="48" customWidth="1"/>
    <col min="195" max="196" width="16.7109375" style="30" customWidth="1"/>
    <col min="197" max="197" width="16.7109375" style="48" customWidth="1"/>
    <col min="198" max="199" width="16.7109375" style="30" customWidth="1"/>
    <col min="200" max="200" width="16.7109375" style="48" customWidth="1"/>
    <col min="201" max="202" width="16.7109375" style="30" customWidth="1"/>
    <col min="203" max="203" width="16.7109375" style="48" customWidth="1"/>
    <col min="204" max="205" width="16.7109375" style="30" customWidth="1"/>
    <col min="206" max="206" width="16.7109375" style="48" customWidth="1"/>
    <col min="207" max="208" width="16.7109375" style="30" customWidth="1"/>
    <col min="209" max="209" width="16.7109375" style="48" customWidth="1"/>
    <col min="210" max="211" width="16.7109375" style="30" customWidth="1"/>
    <col min="212" max="212" width="16.7109375" style="48" customWidth="1"/>
    <col min="213" max="214" width="16.7109375" style="30" customWidth="1"/>
    <col min="215" max="215" width="16.7109375" style="48" customWidth="1"/>
    <col min="216" max="217" width="16.7109375" style="30" customWidth="1"/>
    <col min="218" max="218" width="16.7109375" style="48" customWidth="1"/>
    <col min="219" max="220" width="16.7109375" style="30" customWidth="1"/>
    <col min="221" max="221" width="16.7109375" style="48" customWidth="1"/>
    <col min="222" max="223" width="16.7109375" style="30" customWidth="1"/>
    <col min="224" max="224" width="16.7109375" style="48" customWidth="1"/>
    <col min="225" max="226" width="16.7109375" style="30" customWidth="1"/>
    <col min="227" max="227" width="16.7109375" style="48" customWidth="1"/>
    <col min="228" max="229" width="16.7109375" style="30" customWidth="1"/>
    <col min="230" max="230" width="16.7109375" style="48" customWidth="1"/>
    <col min="231" max="232" width="16.7109375" style="30" customWidth="1"/>
    <col min="233" max="233" width="16.7109375" style="48" customWidth="1"/>
    <col min="234" max="235" width="16.7109375" style="30" customWidth="1"/>
    <col min="236" max="236" width="16.7109375" style="48" customWidth="1"/>
    <col min="237" max="238" width="16.7109375" style="30" customWidth="1"/>
    <col min="239" max="239" width="16.7109375" style="48" customWidth="1"/>
    <col min="240" max="241" width="16.7109375" style="30" customWidth="1"/>
    <col min="242" max="242" width="16.7109375" style="48" customWidth="1"/>
    <col min="243" max="244" width="16.7109375" style="30" customWidth="1"/>
    <col min="245" max="245" width="16.7109375" style="48" customWidth="1"/>
    <col min="246" max="247" width="16.7109375" style="30" customWidth="1"/>
    <col min="248" max="248" width="16.7109375" style="48" customWidth="1"/>
    <col min="249" max="250" width="16.7109375" style="30" customWidth="1"/>
    <col min="251" max="251" width="16.7109375" style="48" customWidth="1"/>
    <col min="252" max="253" width="16.7109375" style="30" customWidth="1"/>
    <col min="254" max="254" width="16.7109375" style="48" customWidth="1"/>
    <col min="255" max="256" width="16.7109375" style="30" customWidth="1"/>
    <col min="257" max="257" width="16.7109375" style="48" customWidth="1"/>
    <col min="258" max="259" width="16.7109375" style="30" customWidth="1"/>
    <col min="260" max="260" width="16.7109375" style="48" customWidth="1"/>
    <col min="261" max="262" width="16.7109375" style="30" customWidth="1"/>
    <col min="263" max="263" width="16.7109375" style="48" customWidth="1"/>
    <col min="264" max="265" width="16.7109375" style="30" customWidth="1"/>
    <col min="266" max="266" width="16.7109375" style="48" customWidth="1"/>
    <col min="267" max="268" width="16.7109375" style="30" customWidth="1"/>
    <col min="269" max="269" width="16.7109375" style="48" customWidth="1"/>
    <col min="270" max="271" width="16.7109375" style="30" customWidth="1"/>
    <col min="272" max="272" width="16.7109375" style="48" customWidth="1"/>
    <col min="273" max="274" width="16.7109375" style="30" customWidth="1"/>
    <col min="275" max="275" width="16.7109375" style="48" customWidth="1"/>
    <col min="276" max="277" width="16.7109375" style="30" customWidth="1"/>
    <col min="278" max="278" width="16.7109375" style="48" customWidth="1"/>
    <col min="279" max="280" width="16.7109375" style="30" customWidth="1"/>
    <col min="281" max="281" width="16.7109375" style="48" customWidth="1"/>
    <col min="282" max="283" width="16.7109375" style="30" customWidth="1"/>
    <col min="284" max="284" width="16.7109375" style="48" customWidth="1"/>
    <col min="285" max="286" width="16.7109375" style="30" customWidth="1"/>
    <col min="287" max="287" width="16.7109375" style="48" customWidth="1"/>
    <col min="288" max="289" width="16.7109375" style="30" customWidth="1"/>
    <col min="290" max="290" width="16.7109375" style="48" customWidth="1"/>
    <col min="291" max="292" width="16.7109375" style="30" customWidth="1"/>
    <col min="293" max="293" width="16.7109375" style="48" customWidth="1"/>
    <col min="294" max="295" width="16.7109375" style="30" customWidth="1"/>
    <col min="296" max="296" width="16.7109375" style="48" customWidth="1"/>
    <col min="297" max="298" width="16.7109375" style="30" customWidth="1"/>
    <col min="299" max="299" width="16.7109375" style="48" customWidth="1"/>
    <col min="300" max="301" width="16.7109375" style="30" customWidth="1"/>
    <col min="302" max="302" width="16.7109375" style="48" customWidth="1"/>
    <col min="303" max="304" width="16.7109375" style="30" customWidth="1"/>
    <col min="305" max="305" width="16.7109375" style="48" customWidth="1"/>
    <col min="306" max="307" width="16.7109375" style="30" customWidth="1"/>
    <col min="308" max="308" width="16.7109375" style="48" customWidth="1"/>
    <col min="309" max="310" width="16.7109375" style="30" customWidth="1"/>
    <col min="311" max="311" width="16.7109375" style="48" customWidth="1"/>
    <col min="312" max="313" width="16.7109375" style="30" customWidth="1"/>
    <col min="314" max="314" width="16.7109375" style="48" customWidth="1"/>
    <col min="315" max="316" width="16.7109375" style="30" customWidth="1"/>
    <col min="317" max="317" width="16.7109375" style="48" customWidth="1"/>
    <col min="318" max="319" width="16.7109375" style="30" customWidth="1"/>
    <col min="320" max="320" width="16.7109375" style="48" customWidth="1"/>
    <col min="321" max="322" width="16.7109375" style="30" customWidth="1"/>
    <col min="323" max="323" width="16.7109375" style="48" customWidth="1"/>
    <col min="324" max="325" width="16.7109375" style="30" customWidth="1"/>
    <col min="326" max="326" width="16.7109375" style="48" customWidth="1"/>
    <col min="327" max="328" width="16.7109375" style="30" customWidth="1"/>
    <col min="329" max="329" width="16.7109375" style="48" customWidth="1"/>
    <col min="330" max="331" width="16.7109375" style="30" customWidth="1"/>
    <col min="332" max="332" width="16.7109375" style="48" customWidth="1"/>
    <col min="333" max="334" width="16.7109375" style="30" customWidth="1"/>
    <col min="335" max="335" width="16.7109375" style="48" customWidth="1"/>
    <col min="336" max="337" width="16.7109375" style="30" customWidth="1"/>
    <col min="338" max="338" width="16.7109375" style="48" customWidth="1"/>
    <col min="339" max="340" width="16.7109375" style="30" customWidth="1"/>
    <col min="341" max="341" width="16.7109375" style="48" customWidth="1"/>
    <col min="342" max="343" width="16.7109375" style="30" customWidth="1"/>
    <col min="344" max="344" width="16.7109375" style="48" customWidth="1"/>
    <col min="345" max="346" width="16.7109375" style="30" customWidth="1"/>
    <col min="347" max="347" width="16.7109375" style="48" customWidth="1"/>
    <col min="348" max="349" width="16.7109375" style="30" customWidth="1"/>
    <col min="350" max="350" width="16.7109375" style="48" customWidth="1"/>
    <col min="351" max="352" width="16.7109375" style="30" customWidth="1"/>
    <col min="353" max="353" width="16.7109375" style="48" customWidth="1"/>
    <col min="354" max="355" width="16.7109375" style="30" customWidth="1"/>
    <col min="356" max="356" width="16.7109375" style="48" customWidth="1"/>
    <col min="357" max="358" width="16.7109375" style="30" customWidth="1"/>
    <col min="359" max="359" width="16.7109375" style="48" customWidth="1"/>
    <col min="360" max="361" width="16.7109375" style="30" customWidth="1"/>
    <col min="362" max="362" width="16.7109375" style="48" customWidth="1"/>
    <col min="363" max="364" width="16.7109375" style="30" customWidth="1"/>
    <col min="365" max="365" width="16.7109375" style="48" customWidth="1"/>
    <col min="366" max="367" width="16.7109375" style="30" customWidth="1"/>
    <col min="368" max="368" width="16.7109375" style="48" customWidth="1"/>
    <col min="369" max="370" width="16.7109375" style="30" customWidth="1"/>
    <col min="371" max="371" width="16.7109375" style="48" customWidth="1"/>
    <col min="372" max="373" width="16.7109375" style="30" customWidth="1"/>
    <col min="374" max="374" width="16.7109375" style="48" customWidth="1"/>
    <col min="375" max="376" width="16.7109375" style="30" customWidth="1"/>
    <col min="377" max="377" width="16.7109375" style="48" customWidth="1"/>
    <col min="378" max="379" width="16.7109375" style="30" customWidth="1"/>
    <col min="380" max="380" width="16.7109375" style="48" customWidth="1"/>
    <col min="381" max="382" width="16.7109375" style="30" customWidth="1"/>
    <col min="383" max="383" width="16.7109375" style="48" customWidth="1"/>
    <col min="384" max="385" width="16.7109375" style="30" customWidth="1"/>
    <col min="386" max="386" width="16.7109375" style="48" customWidth="1"/>
    <col min="387" max="388" width="16.7109375" style="30" customWidth="1"/>
    <col min="389" max="389" width="16.7109375" style="48" customWidth="1"/>
    <col min="390" max="391" width="16.7109375" style="30" customWidth="1"/>
    <col min="392" max="392" width="16.7109375" style="48" customWidth="1"/>
    <col min="393" max="394" width="16.7109375" style="30" customWidth="1"/>
    <col min="395" max="395" width="16.7109375" style="48" customWidth="1"/>
    <col min="396" max="397" width="16.7109375" style="30" customWidth="1"/>
    <col min="398" max="398" width="16.7109375" style="48" customWidth="1"/>
    <col min="399" max="400" width="16.7109375" style="30" customWidth="1"/>
    <col min="401" max="401" width="17.140625" style="48" customWidth="1"/>
    <col min="402" max="403" width="16.7109375" style="30" customWidth="1"/>
    <col min="404" max="404" width="16.7109375" style="48" customWidth="1"/>
    <col min="405" max="406" width="16.7109375" style="30" customWidth="1"/>
    <col min="407" max="407" width="16.7109375" style="48" customWidth="1"/>
    <col min="408" max="409" width="16.7109375" style="30" customWidth="1"/>
    <col min="410" max="410" width="16.7109375" style="48" customWidth="1"/>
    <col min="411" max="412" width="16.7109375" style="30" customWidth="1"/>
    <col min="413" max="413" width="16.7109375" style="48" customWidth="1"/>
    <col min="414" max="415" width="16.7109375" style="30" customWidth="1"/>
    <col min="416" max="416" width="16.7109375" style="48" customWidth="1"/>
    <col min="417" max="418" width="16.7109375" style="30" customWidth="1"/>
    <col min="419" max="419" width="16.7109375" style="48" customWidth="1"/>
    <col min="420" max="421" width="16.7109375" style="30" customWidth="1"/>
    <col min="422" max="422" width="16.7109375" style="48" customWidth="1"/>
    <col min="423" max="424" width="16.7109375" style="30" customWidth="1"/>
    <col min="425" max="425" width="16.7109375" style="48" customWidth="1"/>
    <col min="426" max="427" width="16.7109375" style="30" customWidth="1"/>
    <col min="428" max="428" width="16.7109375" style="48" customWidth="1"/>
    <col min="429" max="430" width="16.7109375" style="30" customWidth="1"/>
    <col min="431" max="431" width="16.7109375" style="48" customWidth="1"/>
    <col min="432" max="433" width="16.7109375" style="30" customWidth="1"/>
    <col min="434" max="434" width="16.7109375" style="48" customWidth="1"/>
    <col min="435" max="436" width="16.7109375" style="30" customWidth="1"/>
    <col min="437" max="437" width="16.7109375" style="48" customWidth="1"/>
    <col min="438" max="439" width="16.7109375" style="30" customWidth="1"/>
    <col min="440" max="440" width="16.7109375" style="48" customWidth="1"/>
    <col min="441" max="442" width="16.7109375" style="30" customWidth="1"/>
    <col min="443" max="443" width="16.7109375" style="48" customWidth="1"/>
    <col min="444" max="445" width="16.7109375" style="30" customWidth="1"/>
    <col min="446" max="446" width="16.7109375" style="48" customWidth="1"/>
    <col min="447" max="448" width="16.7109375" style="30" customWidth="1"/>
    <col min="449" max="449" width="16.7109375" style="48" customWidth="1"/>
    <col min="450" max="451" width="16.7109375" style="30" customWidth="1"/>
    <col min="452" max="452" width="16.7109375" style="48" customWidth="1"/>
    <col min="453" max="454" width="16.7109375" style="30" customWidth="1"/>
    <col min="455" max="455" width="16.7109375" style="48" customWidth="1"/>
    <col min="456" max="457" width="16.7109375" style="30" customWidth="1"/>
    <col min="458" max="458" width="16.7109375" style="48" customWidth="1"/>
    <col min="459" max="460" width="16.7109375" style="30" customWidth="1"/>
    <col min="461" max="461" width="16.7109375" style="48" customWidth="1"/>
    <col min="462" max="463" width="16.7109375" style="30" customWidth="1"/>
    <col min="464" max="464" width="16.7109375" style="48" customWidth="1"/>
    <col min="465" max="466" width="16.7109375" style="30" customWidth="1"/>
    <col min="467" max="467" width="16.7109375" style="48" customWidth="1"/>
    <col min="468" max="469" width="16.7109375" style="30" customWidth="1"/>
    <col min="470" max="470" width="16.7109375" style="48" customWidth="1"/>
    <col min="471" max="472" width="16.7109375" style="30" customWidth="1"/>
    <col min="473" max="473" width="16.7109375" style="48" customWidth="1"/>
    <col min="474" max="475" width="16.7109375" style="30" customWidth="1"/>
    <col min="476" max="476" width="16.7109375" style="48" customWidth="1"/>
    <col min="477" max="478" width="16.7109375" style="30" customWidth="1"/>
    <col min="479" max="479" width="16.7109375" style="48" customWidth="1"/>
    <col min="480" max="481" width="16.7109375" style="30" customWidth="1"/>
    <col min="482" max="482" width="16.7109375" style="48" customWidth="1"/>
    <col min="483" max="484" width="16.7109375" style="30" customWidth="1"/>
    <col min="485" max="485" width="16.7109375" style="48" customWidth="1"/>
    <col min="486" max="487" width="16.7109375" style="30" customWidth="1"/>
    <col min="488" max="488" width="16.7109375" style="48" customWidth="1"/>
    <col min="489" max="490" width="16.7109375" style="30" customWidth="1"/>
    <col min="491" max="491" width="16.7109375" style="48" customWidth="1"/>
    <col min="492" max="493" width="16.7109375" style="30" customWidth="1"/>
    <col min="494" max="494" width="16.7109375" style="48" customWidth="1"/>
    <col min="495" max="496" width="16.7109375" style="30" customWidth="1"/>
    <col min="497" max="497" width="16.7109375" style="48" customWidth="1"/>
    <col min="498" max="499" width="16.7109375" style="30" customWidth="1"/>
    <col min="500" max="500" width="16.7109375" style="48" customWidth="1"/>
    <col min="501" max="16384" width="14.42578125" style="30"/>
  </cols>
  <sheetData>
    <row r="1" spans="1:504" s="37" customFormat="1" ht="15" x14ac:dyDescent="0.25">
      <c r="B1" s="38"/>
      <c r="D1" s="39"/>
      <c r="E1" s="40"/>
      <c r="F1" s="40"/>
      <c r="G1" s="40"/>
      <c r="H1" s="40"/>
      <c r="I1" s="40"/>
      <c r="J1" s="40"/>
      <c r="K1" s="40"/>
      <c r="M1" s="39"/>
      <c r="N1" s="40"/>
      <c r="P1" s="36"/>
      <c r="Q1" s="41"/>
      <c r="R1" s="41"/>
      <c r="S1" s="41"/>
      <c r="T1" s="41"/>
      <c r="U1" s="41"/>
      <c r="V1" s="41"/>
      <c r="W1" s="41"/>
      <c r="X1" s="41"/>
      <c r="Y1" s="41"/>
      <c r="Z1" s="41"/>
    </row>
    <row r="2" spans="1:504" s="37" customFormat="1" ht="15" customHeight="1" x14ac:dyDescent="0.3">
      <c r="A2" s="88"/>
      <c r="B2" s="88"/>
      <c r="C2" s="200" t="s">
        <v>368</v>
      </c>
      <c r="D2" s="200"/>
      <c r="E2" s="200"/>
      <c r="F2" s="200"/>
      <c r="G2" s="200"/>
      <c r="H2" s="200"/>
      <c r="I2" s="200"/>
      <c r="J2" s="200"/>
      <c r="K2" s="200"/>
      <c r="L2" s="200"/>
      <c r="M2" s="200"/>
      <c r="N2" s="200"/>
      <c r="O2" s="88"/>
      <c r="P2" s="88"/>
      <c r="Q2" s="88"/>
      <c r="R2" s="88"/>
      <c r="S2" s="88"/>
      <c r="T2" s="88"/>
      <c r="U2" s="88"/>
      <c r="V2" s="88"/>
      <c r="W2" s="88"/>
      <c r="X2" s="88"/>
      <c r="Y2" s="88"/>
      <c r="Z2" s="88"/>
      <c r="AA2" s="88"/>
      <c r="AB2" s="88"/>
      <c r="AC2" s="88"/>
      <c r="AD2" s="88"/>
      <c r="AE2" s="88"/>
      <c r="AF2" s="88"/>
      <c r="AG2" s="88"/>
      <c r="AH2" s="88"/>
      <c r="AI2" s="88"/>
      <c r="AJ2" s="88"/>
      <c r="AK2" s="88"/>
      <c r="AL2" s="88"/>
      <c r="AM2" s="88"/>
      <c r="AN2" s="88"/>
      <c r="AO2" s="88"/>
      <c r="AP2" s="88"/>
      <c r="AQ2" s="88"/>
      <c r="AR2" s="88"/>
      <c r="AS2" s="88"/>
      <c r="AT2" s="88"/>
      <c r="AU2" s="88"/>
      <c r="AV2" s="88"/>
      <c r="AW2" s="88"/>
      <c r="AX2" s="88"/>
      <c r="AY2" s="88"/>
      <c r="AZ2" s="88"/>
      <c r="BA2" s="88"/>
      <c r="BB2" s="88"/>
      <c r="BC2" s="88"/>
      <c r="BD2" s="88"/>
      <c r="BE2" s="88"/>
      <c r="BF2" s="88"/>
      <c r="BG2" s="88"/>
      <c r="BH2" s="88"/>
      <c r="BI2" s="88"/>
      <c r="BJ2" s="88"/>
      <c r="BK2" s="88"/>
      <c r="BL2" s="88"/>
      <c r="BM2" s="88"/>
      <c r="BN2" s="88"/>
      <c r="BO2" s="88"/>
      <c r="BP2" s="88"/>
      <c r="BQ2" s="88"/>
      <c r="BR2" s="88"/>
      <c r="BS2" s="88"/>
      <c r="BT2" s="88"/>
      <c r="BU2" s="88"/>
      <c r="BV2" s="88"/>
      <c r="BW2" s="88"/>
      <c r="BX2" s="88"/>
      <c r="BY2" s="88"/>
      <c r="BZ2" s="88"/>
      <c r="CA2" s="88"/>
      <c r="CB2" s="88"/>
      <c r="CC2" s="88"/>
      <c r="CD2" s="88"/>
      <c r="CE2" s="88"/>
      <c r="CF2" s="88"/>
      <c r="CG2" s="88"/>
      <c r="CH2" s="88"/>
      <c r="CI2" s="142"/>
      <c r="CJ2" s="142"/>
      <c r="CK2" s="142"/>
      <c r="CL2" s="139"/>
      <c r="CM2" s="139"/>
      <c r="CN2" s="139"/>
      <c r="CO2" s="141"/>
      <c r="CP2" s="141"/>
      <c r="CQ2" s="141"/>
      <c r="CR2" s="141"/>
      <c r="CS2" s="141"/>
      <c r="CT2" s="141"/>
      <c r="CU2" s="141"/>
      <c r="CV2" s="141"/>
      <c r="CW2" s="141"/>
      <c r="CX2" s="141"/>
      <c r="CY2" s="141"/>
      <c r="CZ2" s="141"/>
      <c r="DA2" s="88"/>
      <c r="DB2" s="88"/>
      <c r="DC2" s="88"/>
      <c r="DD2" s="88"/>
      <c r="DE2" s="88"/>
      <c r="DF2" s="88"/>
      <c r="DG2" s="88"/>
      <c r="DH2" s="88"/>
      <c r="DI2" s="88"/>
      <c r="DJ2" s="88"/>
      <c r="DK2" s="88"/>
      <c r="DL2" s="88"/>
      <c r="DM2" s="88"/>
      <c r="DN2" s="88"/>
      <c r="DO2" s="88"/>
      <c r="DP2" s="88"/>
      <c r="DQ2" s="88"/>
      <c r="DR2" s="88"/>
      <c r="DS2" s="88"/>
      <c r="DT2" s="88"/>
      <c r="DU2" s="88"/>
      <c r="DV2" s="88"/>
      <c r="DW2" s="88"/>
      <c r="DX2" s="88"/>
      <c r="DY2" s="88"/>
      <c r="DZ2" s="88"/>
      <c r="EA2" s="88"/>
      <c r="EB2" s="88"/>
      <c r="EC2" s="88"/>
      <c r="ED2" s="88"/>
      <c r="EE2" s="88"/>
      <c r="EF2" s="88"/>
      <c r="EG2" s="88"/>
      <c r="EH2" s="88"/>
      <c r="EI2" s="88"/>
      <c r="EJ2" s="88"/>
      <c r="EK2" s="88"/>
      <c r="EL2" s="88"/>
      <c r="EM2" s="88"/>
      <c r="EN2" s="88"/>
      <c r="EO2" s="88"/>
      <c r="EP2" s="88"/>
      <c r="EQ2" s="88"/>
      <c r="ER2" s="88"/>
      <c r="ES2" s="88"/>
      <c r="ET2" s="88"/>
      <c r="EU2" s="88"/>
      <c r="EV2" s="88"/>
      <c r="EW2" s="88"/>
      <c r="EX2" s="88"/>
      <c r="EY2" s="88"/>
      <c r="EZ2" s="88"/>
      <c r="FA2" s="88"/>
      <c r="FB2" s="88"/>
      <c r="FC2" s="88"/>
      <c r="FD2" s="88"/>
      <c r="FE2" s="88"/>
      <c r="FF2" s="88"/>
      <c r="FG2" s="88"/>
      <c r="FH2" s="88"/>
      <c r="FI2" s="88"/>
      <c r="FJ2" s="88"/>
      <c r="FK2" s="88"/>
      <c r="FL2" s="88"/>
      <c r="FM2" s="88"/>
      <c r="FN2" s="88"/>
      <c r="FO2" s="88"/>
      <c r="FP2" s="88"/>
      <c r="FQ2" s="88"/>
      <c r="FR2" s="88"/>
      <c r="FS2" s="88"/>
      <c r="FT2" s="88"/>
      <c r="FU2" s="88"/>
      <c r="FV2" s="88"/>
      <c r="FW2" s="88"/>
      <c r="FX2" s="88"/>
      <c r="FY2" s="88"/>
      <c r="FZ2" s="88"/>
      <c r="GA2" s="88"/>
      <c r="GB2" s="88"/>
      <c r="GC2" s="88"/>
      <c r="GD2" s="88"/>
      <c r="GE2" s="88"/>
      <c r="GF2" s="88"/>
      <c r="GG2" s="88"/>
      <c r="GH2" s="88"/>
      <c r="GI2" s="88"/>
      <c r="GJ2" s="88"/>
      <c r="GK2" s="88"/>
      <c r="GL2" s="88"/>
      <c r="GM2" s="88"/>
      <c r="GN2" s="88"/>
      <c r="GO2" s="88"/>
      <c r="GP2" s="88"/>
      <c r="GQ2" s="88"/>
      <c r="GR2" s="88"/>
      <c r="GS2" s="88"/>
      <c r="GT2" s="88"/>
      <c r="GU2" s="88"/>
      <c r="GV2" s="88"/>
      <c r="GW2" s="88"/>
      <c r="GX2" s="88"/>
      <c r="GY2" s="88"/>
      <c r="GZ2" s="88"/>
      <c r="HA2" s="88"/>
      <c r="HB2" s="88"/>
      <c r="HC2" s="88"/>
      <c r="HD2" s="88"/>
      <c r="HE2" s="88"/>
      <c r="HF2" s="88"/>
      <c r="HG2" s="88"/>
      <c r="HH2" s="88"/>
      <c r="HI2" s="88"/>
      <c r="HJ2" s="88"/>
      <c r="HK2" s="88"/>
      <c r="HL2" s="88"/>
      <c r="HM2" s="88"/>
      <c r="HN2" s="88"/>
      <c r="HO2" s="88"/>
      <c r="HP2" s="88"/>
      <c r="HQ2" s="88"/>
      <c r="HR2" s="88"/>
      <c r="HS2" s="88"/>
      <c r="HT2" s="88"/>
      <c r="HU2" s="88"/>
      <c r="HV2" s="88"/>
      <c r="HW2" s="88"/>
      <c r="HX2" s="88"/>
      <c r="HY2" s="88"/>
      <c r="HZ2" s="88"/>
      <c r="IA2" s="88"/>
      <c r="IB2" s="88"/>
      <c r="IC2" s="88"/>
      <c r="ID2" s="88"/>
      <c r="IE2" s="88"/>
      <c r="IF2" s="88"/>
      <c r="IG2" s="88"/>
      <c r="IH2" s="88"/>
      <c r="II2" s="88"/>
      <c r="IJ2" s="88"/>
      <c r="IK2" s="88"/>
      <c r="IL2" s="88"/>
      <c r="IM2" s="88"/>
      <c r="IN2" s="88"/>
      <c r="IO2" s="88"/>
      <c r="IP2" s="88"/>
      <c r="IQ2" s="88"/>
      <c r="IR2" s="88"/>
      <c r="IS2" s="88"/>
      <c r="IT2" s="88"/>
      <c r="IU2" s="88"/>
      <c r="IV2" s="88"/>
      <c r="IW2" s="88"/>
      <c r="IX2" s="88"/>
      <c r="IY2" s="88"/>
      <c r="IZ2" s="88"/>
      <c r="JA2" s="88"/>
      <c r="JB2" s="88"/>
      <c r="JC2" s="88"/>
      <c r="JD2" s="88"/>
      <c r="JE2" s="88"/>
      <c r="JF2" s="88"/>
      <c r="JG2" s="88"/>
      <c r="JH2" s="88"/>
      <c r="JI2" s="88"/>
      <c r="JJ2" s="88"/>
      <c r="JK2" s="88"/>
      <c r="JL2" s="88"/>
      <c r="JM2" s="88"/>
      <c r="JN2" s="88"/>
      <c r="JO2" s="88"/>
      <c r="JP2" s="88"/>
      <c r="JQ2" s="88"/>
      <c r="JR2" s="88"/>
      <c r="JS2" s="88"/>
      <c r="JT2" s="88"/>
      <c r="JU2" s="88"/>
      <c r="JV2" s="88"/>
      <c r="JW2" s="88"/>
      <c r="JX2" s="88"/>
      <c r="JY2" s="88"/>
      <c r="JZ2" s="88"/>
      <c r="KA2" s="88"/>
      <c r="KB2" s="88"/>
      <c r="KC2" s="88"/>
      <c r="KD2" s="88"/>
      <c r="KE2" s="88"/>
      <c r="KF2" s="88"/>
      <c r="KG2" s="88"/>
      <c r="KH2" s="88"/>
      <c r="KI2" s="88"/>
      <c r="KJ2" s="88"/>
      <c r="KK2" s="88"/>
      <c r="KL2" s="88"/>
      <c r="KM2" s="88"/>
      <c r="KN2" s="88"/>
      <c r="KO2" s="88"/>
      <c r="KP2" s="88"/>
      <c r="KQ2" s="88"/>
      <c r="KR2" s="88"/>
      <c r="KS2" s="88"/>
      <c r="KT2" s="88"/>
      <c r="KU2" s="88"/>
      <c r="KV2" s="88"/>
      <c r="KW2" s="88"/>
      <c r="KX2" s="88"/>
      <c r="KY2" s="88"/>
      <c r="KZ2" s="88"/>
      <c r="LA2" s="88"/>
      <c r="LB2" s="88"/>
      <c r="LC2" s="88"/>
      <c r="LD2" s="88"/>
      <c r="LE2" s="88"/>
      <c r="LF2" s="88"/>
      <c r="LG2" s="88"/>
      <c r="LH2" s="88"/>
      <c r="LI2" s="88"/>
      <c r="LJ2" s="88"/>
      <c r="LK2" s="88"/>
      <c r="LL2" s="88"/>
      <c r="LM2" s="88"/>
      <c r="LN2" s="88"/>
      <c r="LO2" s="88"/>
      <c r="LP2" s="88"/>
      <c r="LQ2" s="88"/>
      <c r="LR2" s="88"/>
      <c r="LS2" s="88"/>
      <c r="LT2" s="88"/>
      <c r="LU2" s="88"/>
      <c r="LV2" s="88"/>
      <c r="LW2" s="88"/>
      <c r="LX2" s="88"/>
      <c r="LY2" s="88"/>
      <c r="LZ2" s="88"/>
      <c r="MA2" s="88"/>
      <c r="MB2" s="88"/>
      <c r="MC2" s="88"/>
      <c r="MD2" s="88"/>
      <c r="ME2" s="88"/>
      <c r="MF2" s="88"/>
      <c r="MG2" s="88"/>
      <c r="MH2" s="88"/>
      <c r="MI2" s="88"/>
      <c r="MJ2" s="88"/>
      <c r="MK2" s="88"/>
      <c r="ML2" s="88"/>
      <c r="MM2" s="88"/>
      <c r="MN2" s="88"/>
      <c r="MO2" s="88"/>
      <c r="MP2" s="88"/>
      <c r="MQ2" s="88"/>
      <c r="MR2" s="88"/>
      <c r="MS2" s="88"/>
      <c r="MT2" s="88"/>
      <c r="MU2" s="88"/>
      <c r="MV2" s="88"/>
      <c r="MW2" s="88"/>
      <c r="MX2" s="88"/>
      <c r="MY2" s="88"/>
      <c r="MZ2" s="88"/>
      <c r="NA2" s="88"/>
      <c r="NB2" s="88"/>
      <c r="NC2" s="88"/>
      <c r="ND2" s="88"/>
      <c r="NE2" s="88"/>
      <c r="NF2" s="88"/>
      <c r="NG2" s="88"/>
      <c r="NH2" s="88"/>
      <c r="NI2" s="88"/>
      <c r="NJ2" s="88"/>
      <c r="NK2" s="88"/>
      <c r="NL2" s="88"/>
      <c r="NM2" s="88"/>
      <c r="NN2" s="88"/>
      <c r="NO2" s="88"/>
      <c r="NP2" s="88"/>
      <c r="NQ2" s="88"/>
      <c r="NR2" s="88"/>
      <c r="NS2" s="88"/>
      <c r="NT2" s="88"/>
      <c r="NU2" s="88"/>
      <c r="NV2" s="88"/>
      <c r="NW2" s="88"/>
      <c r="NX2" s="88"/>
      <c r="NY2" s="88"/>
      <c r="NZ2" s="88"/>
      <c r="OA2" s="88"/>
      <c r="OB2" s="88"/>
      <c r="OC2" s="88"/>
      <c r="OD2" s="88"/>
      <c r="OE2" s="88"/>
      <c r="OF2" s="88"/>
      <c r="OG2" s="88"/>
      <c r="OH2" s="88"/>
      <c r="OI2" s="88"/>
      <c r="OJ2" s="88"/>
      <c r="OK2" s="88"/>
      <c r="OL2" s="88"/>
      <c r="OM2" s="88"/>
      <c r="ON2" s="88"/>
      <c r="OO2" s="88"/>
      <c r="OP2" s="88"/>
      <c r="OQ2" s="88"/>
      <c r="OR2" s="88"/>
      <c r="OS2" s="88"/>
      <c r="OT2" s="88"/>
      <c r="OU2" s="88"/>
      <c r="OV2" s="88"/>
      <c r="OW2" s="88"/>
      <c r="OX2" s="88"/>
      <c r="OY2" s="88"/>
      <c r="OZ2" s="88"/>
      <c r="PA2" s="88"/>
      <c r="PB2" s="88"/>
      <c r="PC2" s="88"/>
      <c r="PD2" s="88"/>
      <c r="PE2" s="88"/>
      <c r="PF2" s="88"/>
      <c r="PG2" s="88"/>
      <c r="PH2" s="88"/>
      <c r="PI2" s="88"/>
      <c r="PJ2" s="88"/>
      <c r="PK2" s="88"/>
      <c r="PL2" s="88"/>
      <c r="PM2" s="88"/>
      <c r="PN2" s="88"/>
      <c r="PO2" s="88"/>
      <c r="PP2" s="88"/>
      <c r="PQ2" s="88"/>
      <c r="PR2" s="88"/>
      <c r="PS2" s="88"/>
      <c r="PT2" s="88"/>
      <c r="PU2" s="88"/>
      <c r="PV2" s="88"/>
      <c r="PW2" s="88"/>
      <c r="PX2" s="88"/>
      <c r="PY2" s="88"/>
      <c r="PZ2" s="88"/>
      <c r="QA2" s="88"/>
      <c r="QB2" s="88"/>
      <c r="QC2" s="88"/>
      <c r="QD2" s="88"/>
      <c r="QE2" s="88"/>
      <c r="QF2" s="88"/>
      <c r="QG2" s="88"/>
      <c r="QH2" s="88"/>
      <c r="QI2" s="88"/>
      <c r="QJ2" s="88"/>
      <c r="QK2" s="88"/>
      <c r="QL2" s="88"/>
      <c r="QM2" s="88"/>
      <c r="QN2" s="88"/>
      <c r="QO2" s="88"/>
      <c r="QP2" s="88"/>
      <c r="QQ2" s="88"/>
      <c r="QR2" s="88"/>
      <c r="QS2" s="88"/>
      <c r="QT2" s="88"/>
      <c r="QU2" s="88"/>
      <c r="QV2" s="88"/>
      <c r="QW2" s="88"/>
      <c r="QX2" s="88"/>
      <c r="QY2" s="88"/>
      <c r="QZ2" s="88"/>
      <c r="RA2" s="88"/>
      <c r="RB2" s="88"/>
      <c r="RC2" s="88"/>
      <c r="RD2" s="88"/>
      <c r="RE2" s="88"/>
      <c r="RF2" s="88"/>
      <c r="RG2" s="88"/>
      <c r="RH2" s="88"/>
      <c r="RI2" s="88"/>
      <c r="RJ2" s="88"/>
      <c r="RK2" s="88"/>
      <c r="RL2" s="88"/>
      <c r="RM2" s="88"/>
      <c r="RN2" s="88"/>
      <c r="RO2" s="88"/>
      <c r="RP2" s="88"/>
      <c r="RQ2" s="88"/>
      <c r="RR2" s="88"/>
      <c r="RS2" s="88"/>
      <c r="RT2" s="227"/>
      <c r="RU2" s="227"/>
      <c r="RV2" s="88"/>
      <c r="RW2" s="88"/>
      <c r="RX2" s="88"/>
      <c r="RY2" s="88"/>
      <c r="RZ2" s="88"/>
      <c r="SA2" s="88"/>
      <c r="SB2" s="88"/>
      <c r="SC2" s="88"/>
      <c r="SD2" s="88"/>
      <c r="SE2" s="88"/>
      <c r="SF2" s="88"/>
    </row>
    <row r="3" spans="1:504" s="37" customFormat="1" ht="24.75" customHeight="1" x14ac:dyDescent="0.3">
      <c r="A3" s="88"/>
      <c r="B3" s="88"/>
      <c r="C3" s="200"/>
      <c r="D3" s="200"/>
      <c r="E3" s="200"/>
      <c r="F3" s="200"/>
      <c r="G3" s="200"/>
      <c r="H3" s="200"/>
      <c r="I3" s="200"/>
      <c r="J3" s="200"/>
      <c r="K3" s="200"/>
      <c r="L3" s="200"/>
      <c r="M3" s="200"/>
      <c r="N3" s="200"/>
      <c r="O3" s="88"/>
      <c r="P3" s="88"/>
      <c r="Q3" s="88"/>
      <c r="R3" s="88"/>
      <c r="S3" s="88"/>
      <c r="T3" s="88"/>
      <c r="U3" s="88"/>
      <c r="V3" s="88"/>
      <c r="W3" s="88"/>
      <c r="X3" s="88"/>
      <c r="Y3" s="88"/>
      <c r="Z3" s="88"/>
      <c r="AA3" s="88"/>
      <c r="AB3" s="88"/>
      <c r="AC3" s="88"/>
      <c r="AD3" s="88"/>
      <c r="AE3" s="88"/>
      <c r="AF3" s="88"/>
      <c r="AG3" s="88"/>
      <c r="AH3" s="88"/>
      <c r="AI3" s="88"/>
      <c r="AJ3" s="88"/>
      <c r="AK3" s="88"/>
      <c r="AL3" s="88"/>
      <c r="AM3" s="88"/>
      <c r="AN3" s="88"/>
      <c r="AO3" s="88"/>
      <c r="AP3" s="88"/>
      <c r="AQ3" s="88"/>
      <c r="AR3" s="88"/>
      <c r="AS3" s="88"/>
      <c r="AT3" s="88"/>
      <c r="AU3" s="88"/>
      <c r="AV3" s="88"/>
      <c r="AW3" s="88"/>
      <c r="AX3" s="88"/>
      <c r="AY3" s="88"/>
      <c r="AZ3" s="88"/>
      <c r="BA3" s="88"/>
      <c r="BB3" s="88"/>
      <c r="BC3" s="88"/>
      <c r="BD3" s="88"/>
      <c r="BE3" s="88"/>
      <c r="BF3" s="88"/>
      <c r="BG3" s="88"/>
      <c r="BH3" s="88"/>
      <c r="BI3" s="88"/>
      <c r="BJ3" s="88"/>
      <c r="BK3" s="88"/>
      <c r="BL3" s="88"/>
      <c r="BM3" s="88"/>
      <c r="BN3" s="88"/>
      <c r="BO3" s="88"/>
      <c r="BP3" s="88"/>
      <c r="BQ3" s="88"/>
      <c r="BR3" s="88"/>
      <c r="BS3" s="88"/>
      <c r="BT3" s="88"/>
      <c r="BU3" s="88"/>
      <c r="BV3" s="88"/>
      <c r="BW3" s="88"/>
      <c r="BX3" s="88"/>
      <c r="BY3" s="88"/>
      <c r="BZ3" s="88"/>
      <c r="CA3" s="88"/>
      <c r="CB3" s="88"/>
      <c r="CC3" s="88"/>
      <c r="CD3" s="88"/>
      <c r="CE3" s="88"/>
      <c r="CF3" s="88"/>
      <c r="CG3" s="88"/>
      <c r="CH3" s="88"/>
      <c r="CI3" s="142"/>
      <c r="CJ3" s="142"/>
      <c r="CK3" s="142"/>
      <c r="CL3" s="139"/>
      <c r="CM3" s="139"/>
      <c r="CN3" s="139"/>
      <c r="CO3" s="141"/>
      <c r="CP3" s="141"/>
      <c r="CQ3" s="141"/>
      <c r="CR3" s="141"/>
      <c r="CS3" s="141"/>
      <c r="CT3" s="141"/>
      <c r="CU3" s="141"/>
      <c r="CV3" s="141"/>
      <c r="CW3" s="141"/>
      <c r="CX3" s="141"/>
      <c r="CY3" s="141"/>
      <c r="CZ3" s="141"/>
      <c r="DA3" s="88"/>
      <c r="DB3" s="88"/>
      <c r="DC3" s="88"/>
      <c r="DD3" s="88"/>
      <c r="DE3" s="88"/>
      <c r="DF3" s="88"/>
      <c r="DG3" s="88"/>
      <c r="DH3" s="88"/>
      <c r="DI3" s="88"/>
      <c r="DJ3" s="88"/>
      <c r="DK3" s="88"/>
      <c r="DL3" s="88"/>
      <c r="DM3" s="88"/>
      <c r="DN3" s="88"/>
      <c r="DO3" s="88"/>
      <c r="DP3" s="88"/>
      <c r="DQ3" s="88"/>
      <c r="DR3" s="88"/>
      <c r="DS3" s="88"/>
      <c r="DT3" s="88"/>
      <c r="DU3" s="88"/>
      <c r="DV3" s="88"/>
      <c r="DW3" s="88"/>
      <c r="DX3" s="88"/>
      <c r="DY3" s="88"/>
      <c r="DZ3" s="88"/>
      <c r="EA3" s="88"/>
      <c r="EB3" s="88"/>
      <c r="EC3" s="88"/>
      <c r="ED3" s="88"/>
      <c r="EE3" s="88"/>
      <c r="EF3" s="88"/>
      <c r="EG3" s="88"/>
      <c r="EH3" s="88"/>
      <c r="EI3" s="88"/>
      <c r="EJ3" s="88"/>
      <c r="EK3" s="88"/>
      <c r="EL3" s="88"/>
      <c r="EM3" s="88"/>
      <c r="EN3" s="88"/>
      <c r="EO3" s="88"/>
      <c r="EP3" s="88"/>
      <c r="EQ3" s="88"/>
      <c r="ER3" s="88"/>
      <c r="ES3" s="88"/>
      <c r="ET3" s="88"/>
      <c r="EU3" s="88"/>
      <c r="EV3" s="88"/>
      <c r="EW3" s="88"/>
      <c r="EX3" s="88"/>
      <c r="EY3" s="88"/>
      <c r="EZ3" s="88"/>
      <c r="FA3" s="88"/>
      <c r="FB3" s="88"/>
      <c r="FC3" s="88"/>
      <c r="FD3" s="88"/>
      <c r="FE3" s="88"/>
      <c r="FF3" s="88"/>
      <c r="FG3" s="88"/>
      <c r="FH3" s="88"/>
      <c r="FI3" s="88"/>
      <c r="FJ3" s="88"/>
      <c r="FK3" s="88"/>
      <c r="FL3" s="88"/>
      <c r="FM3" s="88"/>
      <c r="FN3" s="88"/>
      <c r="FO3" s="88"/>
      <c r="FP3" s="88"/>
      <c r="FQ3" s="88"/>
      <c r="FR3" s="88"/>
      <c r="FS3" s="88"/>
      <c r="FT3" s="88"/>
      <c r="FU3" s="88"/>
      <c r="FV3" s="88"/>
      <c r="FW3" s="88"/>
      <c r="FX3" s="88"/>
      <c r="FY3" s="88"/>
      <c r="FZ3" s="88"/>
      <c r="GA3" s="88"/>
      <c r="GB3" s="88"/>
      <c r="GC3" s="88"/>
      <c r="GD3" s="88"/>
      <c r="GE3" s="88"/>
      <c r="GF3" s="88"/>
      <c r="GG3" s="88"/>
      <c r="GH3" s="88"/>
      <c r="GI3" s="88"/>
      <c r="GJ3" s="88"/>
      <c r="GK3" s="88"/>
      <c r="GL3" s="88"/>
      <c r="GM3" s="88"/>
      <c r="GN3" s="88"/>
      <c r="GO3" s="88"/>
      <c r="GP3" s="88"/>
      <c r="GQ3" s="88"/>
      <c r="GR3" s="88"/>
      <c r="GS3" s="88"/>
      <c r="GT3" s="88"/>
      <c r="GU3" s="88"/>
      <c r="GV3" s="88"/>
      <c r="GW3" s="88"/>
      <c r="GX3" s="88"/>
      <c r="GY3" s="88"/>
      <c r="GZ3" s="88"/>
      <c r="HA3" s="88"/>
      <c r="HB3" s="88"/>
      <c r="HC3" s="88"/>
      <c r="HD3" s="88"/>
      <c r="HE3" s="88"/>
      <c r="HF3" s="88"/>
      <c r="HG3" s="88"/>
      <c r="HH3" s="88"/>
      <c r="HI3" s="88"/>
      <c r="HJ3" s="88"/>
      <c r="HK3" s="88"/>
      <c r="HL3" s="88"/>
      <c r="HM3" s="88"/>
      <c r="HN3" s="88"/>
      <c r="HO3" s="88"/>
      <c r="HP3" s="88"/>
      <c r="HQ3" s="88"/>
      <c r="HR3" s="88"/>
      <c r="HS3" s="88"/>
      <c r="HT3" s="88"/>
      <c r="HU3" s="88"/>
      <c r="HV3" s="88"/>
      <c r="HW3" s="88"/>
      <c r="HX3" s="88"/>
      <c r="HY3" s="88"/>
      <c r="HZ3" s="88"/>
      <c r="IA3" s="88"/>
      <c r="IB3" s="88"/>
      <c r="IC3" s="88"/>
      <c r="ID3" s="88"/>
      <c r="IE3" s="88"/>
      <c r="IF3" s="88"/>
      <c r="IG3" s="88"/>
      <c r="IH3" s="88"/>
      <c r="II3" s="88"/>
      <c r="IJ3" s="88"/>
      <c r="IK3" s="88"/>
      <c r="IL3" s="88"/>
      <c r="IM3" s="88"/>
      <c r="IN3" s="88"/>
      <c r="IO3" s="88"/>
      <c r="IP3" s="88"/>
      <c r="IQ3" s="88"/>
      <c r="IR3" s="88"/>
      <c r="IS3" s="88"/>
      <c r="IT3" s="88"/>
      <c r="IU3" s="88"/>
      <c r="IV3" s="88"/>
      <c r="IW3" s="88"/>
      <c r="IX3" s="88"/>
      <c r="IY3" s="88"/>
      <c r="IZ3" s="88"/>
      <c r="JA3" s="88"/>
      <c r="JB3" s="88"/>
      <c r="JC3" s="88"/>
      <c r="JD3" s="88"/>
      <c r="JE3" s="88"/>
      <c r="JF3" s="88"/>
      <c r="JG3" s="88"/>
      <c r="JH3" s="88"/>
      <c r="JI3" s="88"/>
      <c r="JJ3" s="88"/>
      <c r="JK3" s="88"/>
      <c r="JL3" s="88"/>
      <c r="JM3" s="88"/>
      <c r="JN3" s="88"/>
      <c r="JO3" s="88"/>
      <c r="JP3" s="88"/>
      <c r="JQ3" s="88"/>
      <c r="JR3" s="88"/>
      <c r="JS3" s="88"/>
      <c r="JT3" s="88"/>
      <c r="JU3" s="88"/>
      <c r="JV3" s="88"/>
      <c r="JW3" s="88"/>
      <c r="JX3" s="88"/>
      <c r="JY3" s="88"/>
      <c r="JZ3" s="88"/>
      <c r="KA3" s="88"/>
      <c r="KB3" s="88"/>
      <c r="KC3" s="88"/>
      <c r="KD3" s="88"/>
      <c r="KE3" s="88"/>
      <c r="KF3" s="88"/>
      <c r="KG3" s="88"/>
      <c r="KH3" s="88"/>
      <c r="KI3" s="88"/>
      <c r="KJ3" s="88"/>
      <c r="KK3" s="88"/>
      <c r="KL3" s="88"/>
      <c r="KM3" s="88"/>
      <c r="KN3" s="88"/>
      <c r="KO3" s="88"/>
      <c r="KP3" s="88"/>
      <c r="KQ3" s="88"/>
      <c r="KR3" s="88"/>
      <c r="KS3" s="88"/>
      <c r="KT3" s="88"/>
      <c r="KU3" s="88"/>
      <c r="KV3" s="88"/>
      <c r="KW3" s="88"/>
      <c r="KX3" s="88"/>
      <c r="KY3" s="88"/>
      <c r="KZ3" s="88"/>
      <c r="LA3" s="88"/>
      <c r="LB3" s="88"/>
      <c r="LC3" s="88"/>
      <c r="LD3" s="88"/>
      <c r="LE3" s="88"/>
      <c r="LF3" s="88"/>
      <c r="LG3" s="88"/>
      <c r="LH3" s="88"/>
      <c r="LI3" s="88"/>
      <c r="LJ3" s="88"/>
      <c r="LK3" s="88"/>
      <c r="LL3" s="88"/>
      <c r="LM3" s="88"/>
      <c r="LN3" s="88"/>
      <c r="LO3" s="88"/>
      <c r="LP3" s="88"/>
      <c r="LQ3" s="88"/>
      <c r="LR3" s="88"/>
      <c r="LS3" s="88"/>
      <c r="LT3" s="88"/>
      <c r="LU3" s="88"/>
      <c r="LV3" s="88"/>
      <c r="LW3" s="88"/>
      <c r="LX3" s="88"/>
      <c r="LY3" s="88"/>
      <c r="LZ3" s="88"/>
      <c r="MA3" s="88"/>
      <c r="MB3" s="88"/>
      <c r="MC3" s="88"/>
      <c r="MD3" s="88"/>
      <c r="ME3" s="88"/>
      <c r="MF3" s="88"/>
      <c r="MG3" s="88"/>
      <c r="MH3" s="88"/>
      <c r="MI3" s="88"/>
      <c r="MJ3" s="88"/>
      <c r="MK3" s="88"/>
      <c r="ML3" s="88"/>
      <c r="MM3" s="88"/>
      <c r="MN3" s="88"/>
      <c r="MO3" s="88"/>
      <c r="MP3" s="88"/>
      <c r="MQ3" s="88"/>
      <c r="MR3" s="88"/>
      <c r="MS3" s="88"/>
      <c r="MT3" s="88"/>
      <c r="MU3" s="88"/>
      <c r="MV3" s="88"/>
      <c r="MW3" s="88"/>
      <c r="MX3" s="88"/>
      <c r="MY3" s="88"/>
      <c r="MZ3" s="88"/>
      <c r="NA3" s="88"/>
      <c r="NB3" s="88"/>
      <c r="NC3" s="88"/>
      <c r="ND3" s="88"/>
      <c r="NE3" s="88"/>
      <c r="NF3" s="88"/>
      <c r="NG3" s="88"/>
      <c r="NH3" s="88"/>
      <c r="NI3" s="88"/>
      <c r="NJ3" s="88"/>
      <c r="NK3" s="88"/>
      <c r="NL3" s="88"/>
      <c r="NM3" s="88"/>
      <c r="NN3" s="88"/>
      <c r="NO3" s="88"/>
      <c r="NP3" s="88"/>
      <c r="NQ3" s="88"/>
      <c r="NR3" s="88"/>
      <c r="NS3" s="88"/>
      <c r="NT3" s="88"/>
      <c r="NU3" s="88"/>
      <c r="NV3" s="88"/>
      <c r="NW3" s="88"/>
      <c r="NX3" s="88"/>
      <c r="NY3" s="88"/>
      <c r="NZ3" s="88"/>
      <c r="OA3" s="88"/>
      <c r="OB3" s="88"/>
      <c r="OC3" s="88"/>
      <c r="OD3" s="88"/>
      <c r="OE3" s="88"/>
      <c r="OF3" s="88"/>
      <c r="OG3" s="88"/>
      <c r="OH3" s="88"/>
      <c r="OI3" s="88"/>
      <c r="OJ3" s="88"/>
      <c r="OK3" s="88"/>
      <c r="OL3" s="88"/>
      <c r="OM3" s="88"/>
      <c r="ON3" s="88"/>
      <c r="OO3" s="88"/>
      <c r="OP3" s="88"/>
      <c r="OQ3" s="88"/>
      <c r="OR3" s="88"/>
      <c r="OS3" s="88"/>
      <c r="OT3" s="88"/>
      <c r="OU3" s="88"/>
      <c r="OV3" s="88"/>
      <c r="OW3" s="88"/>
      <c r="OX3" s="88"/>
      <c r="OY3" s="88"/>
      <c r="OZ3" s="88"/>
      <c r="PA3" s="88"/>
      <c r="PB3" s="88"/>
      <c r="PC3" s="88"/>
      <c r="PD3" s="88"/>
      <c r="PE3" s="88"/>
      <c r="PF3" s="88"/>
      <c r="PG3" s="88"/>
      <c r="PH3" s="88"/>
      <c r="PI3" s="88"/>
      <c r="PJ3" s="88"/>
      <c r="PK3" s="88"/>
      <c r="PL3" s="88"/>
      <c r="PM3" s="88"/>
      <c r="PN3" s="88"/>
      <c r="PO3" s="88"/>
      <c r="PP3" s="88"/>
      <c r="PQ3" s="88"/>
      <c r="PR3" s="88"/>
      <c r="PS3" s="88"/>
      <c r="PT3" s="88"/>
      <c r="PU3" s="88"/>
      <c r="PV3" s="88"/>
      <c r="PW3" s="88"/>
      <c r="PX3" s="88"/>
      <c r="PY3" s="88"/>
      <c r="PZ3" s="88"/>
      <c r="QA3" s="88"/>
      <c r="QB3" s="88"/>
      <c r="QC3" s="88"/>
      <c r="QD3" s="88"/>
      <c r="QE3" s="88"/>
      <c r="QF3" s="88"/>
      <c r="QG3" s="88"/>
      <c r="QH3" s="88"/>
      <c r="QI3" s="88"/>
      <c r="QJ3" s="88"/>
      <c r="QK3" s="88"/>
      <c r="QL3" s="88"/>
      <c r="QM3" s="88"/>
      <c r="QN3" s="88"/>
      <c r="QO3" s="88"/>
      <c r="QP3" s="88"/>
      <c r="QQ3" s="88"/>
      <c r="QR3" s="88"/>
      <c r="QS3" s="88"/>
      <c r="QT3" s="88"/>
      <c r="QU3" s="88"/>
      <c r="QV3" s="88"/>
      <c r="QW3" s="88"/>
      <c r="QX3" s="88"/>
      <c r="QY3" s="88"/>
      <c r="QZ3" s="88"/>
      <c r="RA3" s="88"/>
      <c r="RB3" s="88"/>
      <c r="RC3" s="88"/>
      <c r="RD3" s="88"/>
      <c r="RE3" s="88"/>
      <c r="RF3" s="88"/>
      <c r="RG3" s="88"/>
      <c r="RH3" s="88"/>
      <c r="RI3" s="88"/>
      <c r="RJ3" s="88"/>
      <c r="RK3" s="88"/>
      <c r="RL3" s="88"/>
      <c r="RM3" s="88"/>
      <c r="RN3" s="88"/>
      <c r="RO3" s="88"/>
      <c r="RP3" s="88"/>
      <c r="RQ3" s="88"/>
      <c r="RR3" s="88"/>
      <c r="RS3" s="88"/>
      <c r="RT3" s="88"/>
      <c r="RU3" s="88"/>
      <c r="RV3" s="88"/>
      <c r="RW3" s="88"/>
      <c r="RX3" s="88"/>
      <c r="RY3" s="88"/>
      <c r="RZ3" s="88"/>
      <c r="SA3" s="82"/>
      <c r="SB3" s="88"/>
      <c r="SC3" s="88"/>
      <c r="SD3" s="88"/>
      <c r="SE3" s="88"/>
      <c r="SF3" s="88"/>
    </row>
    <row r="4" spans="1:504" s="37" customFormat="1" ht="13.5" customHeight="1" thickBot="1" x14ac:dyDescent="0.25">
      <c r="B4" s="38"/>
      <c r="E4" s="42"/>
      <c r="F4" s="42"/>
      <c r="G4" s="42"/>
      <c r="H4" s="42"/>
      <c r="I4" s="42"/>
      <c r="J4" s="42"/>
      <c r="K4" s="42"/>
      <c r="N4" s="42"/>
      <c r="Q4" s="42"/>
      <c r="T4" s="42"/>
      <c r="Z4" s="42"/>
      <c r="AC4" s="42"/>
      <c r="AF4" s="42"/>
      <c r="AI4" s="42"/>
      <c r="AL4" s="42"/>
      <c r="AO4" s="42"/>
      <c r="AR4" s="42"/>
      <c r="AU4" s="42"/>
      <c r="AX4" s="42"/>
      <c r="BA4" s="42"/>
      <c r="BD4" s="42"/>
      <c r="BG4" s="42"/>
      <c r="BJ4" s="42"/>
      <c r="BM4" s="42"/>
      <c r="BP4" s="42"/>
      <c r="BS4" s="42"/>
      <c r="BT4" s="42"/>
      <c r="BU4" s="42"/>
      <c r="BV4" s="42"/>
      <c r="BW4" s="42"/>
      <c r="BX4" s="42"/>
      <c r="BY4" s="42"/>
      <c r="CB4" s="42"/>
      <c r="CC4" s="42"/>
      <c r="CD4" s="42"/>
      <c r="CE4" s="42"/>
      <c r="CF4" s="42"/>
      <c r="CG4" s="42"/>
      <c r="CH4" s="42"/>
      <c r="CI4" s="42"/>
      <c r="CJ4" s="42"/>
      <c r="CK4" s="42"/>
      <c r="CL4" s="42"/>
      <c r="CM4" s="42"/>
      <c r="CN4" s="42"/>
      <c r="CO4" s="42"/>
      <c r="CP4" s="42"/>
      <c r="CQ4" s="42"/>
      <c r="CR4" s="42"/>
      <c r="CS4" s="42"/>
      <c r="CT4" s="42"/>
      <c r="CU4" s="42"/>
      <c r="CV4" s="42"/>
      <c r="CW4" s="42"/>
      <c r="CX4" s="42"/>
      <c r="CY4" s="42"/>
      <c r="CZ4" s="42"/>
      <c r="DA4" s="42"/>
      <c r="DB4" s="42"/>
      <c r="DC4" s="42"/>
      <c r="DD4" s="42"/>
      <c r="DE4" s="42"/>
      <c r="DF4" s="42"/>
      <c r="DG4" s="42"/>
      <c r="DH4" s="42"/>
      <c r="DI4" s="42"/>
      <c r="DJ4" s="42"/>
      <c r="DK4" s="42"/>
      <c r="DL4" s="42"/>
      <c r="DM4" s="42"/>
      <c r="DN4" s="42"/>
      <c r="DO4" s="42"/>
      <c r="DP4" s="42"/>
      <c r="DQ4" s="42"/>
      <c r="DR4" s="42"/>
      <c r="DS4" s="42"/>
      <c r="DT4" s="42"/>
      <c r="DU4" s="42"/>
      <c r="DV4" s="42"/>
      <c r="DW4" s="42"/>
      <c r="DX4" s="42"/>
      <c r="DY4" s="42"/>
      <c r="DZ4" s="42"/>
      <c r="EA4" s="42"/>
      <c r="EB4" s="42"/>
      <c r="EC4" s="42"/>
      <c r="ED4" s="42"/>
      <c r="EE4" s="42"/>
      <c r="EF4" s="42"/>
      <c r="EG4" s="42"/>
      <c r="EH4" s="42"/>
      <c r="EI4" s="42"/>
      <c r="EJ4" s="42"/>
      <c r="EK4" s="42"/>
      <c r="EL4" s="42"/>
      <c r="EM4" s="42"/>
      <c r="EP4" s="42"/>
      <c r="ES4" s="42"/>
      <c r="EV4" s="42"/>
      <c r="EY4" s="42"/>
      <c r="FB4" s="42"/>
      <c r="FE4" s="42"/>
      <c r="FH4" s="42"/>
      <c r="FK4" s="42"/>
      <c r="FN4" s="42"/>
      <c r="FQ4" s="42"/>
      <c r="FT4" s="42"/>
      <c r="FW4" s="42"/>
      <c r="FZ4" s="42"/>
      <c r="GC4" s="42"/>
      <c r="GF4" s="42"/>
      <c r="GI4" s="42"/>
      <c r="GL4" s="42"/>
      <c r="GO4" s="42"/>
      <c r="GR4" s="42"/>
      <c r="GU4" s="42"/>
      <c r="GX4" s="42"/>
      <c r="HA4" s="42"/>
      <c r="HD4" s="42"/>
      <c r="HG4" s="42"/>
      <c r="HJ4" s="42"/>
      <c r="HM4" s="42"/>
      <c r="HP4" s="42"/>
      <c r="HS4" s="42"/>
      <c r="HV4" s="42"/>
      <c r="HY4" s="42"/>
      <c r="IB4" s="42"/>
      <c r="IE4" s="42"/>
      <c r="IH4" s="42"/>
      <c r="IK4" s="42"/>
      <c r="IN4" s="42"/>
      <c r="IQ4" s="42"/>
      <c r="IT4" s="42"/>
      <c r="IW4" s="42"/>
      <c r="IZ4" s="42"/>
      <c r="JC4" s="42"/>
      <c r="JF4" s="42"/>
      <c r="JI4" s="42"/>
      <c r="JL4" s="42"/>
      <c r="JO4" s="42"/>
      <c r="JR4" s="42"/>
      <c r="JU4" s="42"/>
      <c r="JX4" s="42"/>
      <c r="KA4" s="42"/>
      <c r="KD4" s="42"/>
      <c r="KG4" s="42"/>
      <c r="KJ4" s="42"/>
      <c r="KM4" s="42"/>
      <c r="KP4" s="42"/>
      <c r="KS4" s="42"/>
      <c r="KV4" s="42"/>
      <c r="KY4" s="42"/>
      <c r="LB4" s="42"/>
      <c r="LE4" s="42"/>
      <c r="LH4" s="42"/>
      <c r="LK4" s="42"/>
      <c r="LN4" s="42"/>
      <c r="LQ4" s="42"/>
      <c r="LT4" s="42"/>
      <c r="LW4" s="42"/>
      <c r="LZ4" s="42"/>
      <c r="MC4" s="42"/>
      <c r="MF4" s="42"/>
      <c r="MI4" s="42"/>
      <c r="ML4" s="42"/>
      <c r="MO4" s="42"/>
      <c r="MR4" s="42"/>
      <c r="MU4" s="42"/>
      <c r="MX4" s="42"/>
      <c r="NA4" s="42"/>
      <c r="ND4" s="42"/>
      <c r="NG4" s="42"/>
      <c r="NJ4" s="42"/>
      <c r="NM4" s="42"/>
      <c r="NP4" s="42"/>
      <c r="NS4" s="42"/>
      <c r="NV4" s="42"/>
      <c r="NY4" s="42"/>
      <c r="OB4" s="42"/>
      <c r="OE4" s="42"/>
      <c r="OH4" s="42"/>
      <c r="OK4" s="42"/>
      <c r="ON4" s="42"/>
      <c r="OQ4" s="42"/>
      <c r="OT4" s="42"/>
      <c r="OW4" s="42"/>
      <c r="OZ4" s="42"/>
      <c r="PC4" s="42"/>
      <c r="PF4" s="42"/>
      <c r="PI4" s="42"/>
      <c r="PL4" s="42"/>
      <c r="PO4" s="42"/>
      <c r="PR4" s="42"/>
      <c r="PU4" s="42"/>
      <c r="PX4" s="42"/>
      <c r="QA4" s="42"/>
      <c r="QD4" s="42"/>
      <c r="QG4" s="42"/>
      <c r="QJ4" s="42"/>
      <c r="QM4" s="42"/>
      <c r="QP4" s="42"/>
      <c r="QS4" s="42"/>
      <c r="QV4" s="42"/>
      <c r="QY4" s="42"/>
      <c r="RB4" s="42"/>
      <c r="RE4" s="42"/>
      <c r="RH4" s="42"/>
      <c r="RK4" s="42"/>
      <c r="RN4" s="42"/>
      <c r="RQ4" s="42"/>
      <c r="RT4" s="42"/>
      <c r="RW4" s="42"/>
      <c r="RZ4" s="42"/>
      <c r="SC4" s="42"/>
      <c r="SF4" s="42"/>
    </row>
    <row r="5" spans="1:504" s="43" customFormat="1" ht="16.5" thickBot="1" x14ac:dyDescent="0.25">
      <c r="A5" s="194" t="s">
        <v>0</v>
      </c>
      <c r="B5" s="216" t="s">
        <v>1</v>
      </c>
      <c r="C5" s="201" t="s">
        <v>57</v>
      </c>
      <c r="D5" s="202"/>
      <c r="E5" s="203"/>
      <c r="F5" s="201" t="s">
        <v>349</v>
      </c>
      <c r="G5" s="202"/>
      <c r="H5" s="203"/>
      <c r="I5" s="201" t="s">
        <v>345</v>
      </c>
      <c r="J5" s="202"/>
      <c r="K5" s="203"/>
      <c r="L5" s="201" t="s">
        <v>58</v>
      </c>
      <c r="M5" s="202"/>
      <c r="N5" s="203"/>
      <c r="O5" s="201" t="s">
        <v>341</v>
      </c>
      <c r="P5" s="202"/>
      <c r="Q5" s="203"/>
      <c r="R5" s="201" t="s">
        <v>351</v>
      </c>
      <c r="S5" s="202"/>
      <c r="T5" s="203"/>
      <c r="U5" s="201"/>
      <c r="V5" s="202"/>
      <c r="W5" s="202"/>
      <c r="X5" s="201" t="s">
        <v>340</v>
      </c>
      <c r="Y5" s="202"/>
      <c r="Z5" s="203"/>
      <c r="AA5" s="201" t="s">
        <v>339</v>
      </c>
      <c r="AB5" s="202"/>
      <c r="AC5" s="203"/>
      <c r="AD5" s="201" t="s">
        <v>338</v>
      </c>
      <c r="AE5" s="202"/>
      <c r="AF5" s="203"/>
      <c r="AG5" s="201" t="s">
        <v>337</v>
      </c>
      <c r="AH5" s="202"/>
      <c r="AI5" s="203"/>
      <c r="AJ5" s="201" t="s">
        <v>336</v>
      </c>
      <c r="AK5" s="202"/>
      <c r="AL5" s="203"/>
      <c r="AM5" s="201" t="s">
        <v>335</v>
      </c>
      <c r="AN5" s="202"/>
      <c r="AO5" s="203"/>
      <c r="AP5" s="201" t="s">
        <v>334</v>
      </c>
      <c r="AQ5" s="202"/>
      <c r="AR5" s="203"/>
      <c r="AS5" s="201"/>
      <c r="AT5" s="202"/>
      <c r="AU5" s="203"/>
      <c r="AV5" s="201" t="s">
        <v>333</v>
      </c>
      <c r="AW5" s="202"/>
      <c r="AX5" s="203"/>
      <c r="AY5" s="201" t="s">
        <v>332</v>
      </c>
      <c r="AZ5" s="202"/>
      <c r="BA5" s="203"/>
      <c r="BB5" s="201" t="s">
        <v>331</v>
      </c>
      <c r="BC5" s="202"/>
      <c r="BD5" s="203"/>
      <c r="BE5" s="201"/>
      <c r="BF5" s="202"/>
      <c r="BG5" s="203"/>
      <c r="BH5" s="201" t="s">
        <v>330</v>
      </c>
      <c r="BI5" s="202"/>
      <c r="BJ5" s="203"/>
      <c r="BK5" s="201" t="s">
        <v>329</v>
      </c>
      <c r="BL5" s="202"/>
      <c r="BM5" s="203"/>
      <c r="BN5" s="201"/>
      <c r="BO5" s="202"/>
      <c r="BP5" s="203"/>
      <c r="BQ5" s="201" t="s">
        <v>347</v>
      </c>
      <c r="BR5" s="202"/>
      <c r="BS5" s="203"/>
      <c r="BT5" s="201" t="s">
        <v>60</v>
      </c>
      <c r="BU5" s="202"/>
      <c r="BV5" s="203"/>
      <c r="BW5" s="201" t="s">
        <v>61</v>
      </c>
      <c r="BX5" s="202"/>
      <c r="BY5" s="203"/>
      <c r="BZ5" s="201" t="s">
        <v>62</v>
      </c>
      <c r="CA5" s="202"/>
      <c r="CB5" s="203"/>
      <c r="CC5" s="201" t="s">
        <v>63</v>
      </c>
      <c r="CD5" s="202"/>
      <c r="CE5" s="203"/>
      <c r="CF5" s="201" t="s">
        <v>65</v>
      </c>
      <c r="CG5" s="202"/>
      <c r="CH5" s="203"/>
      <c r="CI5" s="201" t="s">
        <v>385</v>
      </c>
      <c r="CJ5" s="202"/>
      <c r="CK5" s="203"/>
      <c r="CL5" s="201" t="s">
        <v>375</v>
      </c>
      <c r="CM5" s="202"/>
      <c r="CN5" s="203"/>
      <c r="CO5" s="201" t="s">
        <v>377</v>
      </c>
      <c r="CP5" s="202"/>
      <c r="CQ5" s="203"/>
      <c r="CR5" s="201" t="s">
        <v>379</v>
      </c>
      <c r="CS5" s="202"/>
      <c r="CT5" s="203"/>
      <c r="CU5" s="201" t="s">
        <v>381</v>
      </c>
      <c r="CV5" s="202"/>
      <c r="CW5" s="203"/>
      <c r="CX5" s="201" t="s">
        <v>383</v>
      </c>
      <c r="CY5" s="202"/>
      <c r="CZ5" s="203"/>
      <c r="DA5" s="201" t="s">
        <v>67</v>
      </c>
      <c r="DB5" s="202"/>
      <c r="DC5" s="203"/>
      <c r="DD5" s="201" t="s">
        <v>69</v>
      </c>
      <c r="DE5" s="202"/>
      <c r="DF5" s="203"/>
      <c r="DG5" s="201" t="s">
        <v>70</v>
      </c>
      <c r="DH5" s="202"/>
      <c r="DI5" s="203"/>
      <c r="DJ5" s="201" t="s">
        <v>72</v>
      </c>
      <c r="DK5" s="202"/>
      <c r="DL5" s="203"/>
      <c r="DM5" s="201" t="s">
        <v>74</v>
      </c>
      <c r="DN5" s="202"/>
      <c r="DO5" s="203"/>
      <c r="DP5" s="201" t="s">
        <v>76</v>
      </c>
      <c r="DQ5" s="202"/>
      <c r="DR5" s="203"/>
      <c r="DS5" s="201" t="s">
        <v>78</v>
      </c>
      <c r="DT5" s="202"/>
      <c r="DU5" s="203"/>
      <c r="DV5" s="201" t="s">
        <v>80</v>
      </c>
      <c r="DW5" s="202"/>
      <c r="DX5" s="203"/>
      <c r="DY5" s="201" t="s">
        <v>82</v>
      </c>
      <c r="DZ5" s="202"/>
      <c r="EA5" s="203"/>
      <c r="EB5" s="201" t="s">
        <v>84</v>
      </c>
      <c r="EC5" s="202"/>
      <c r="ED5" s="203"/>
      <c r="EE5" s="201" t="s">
        <v>85</v>
      </c>
      <c r="EF5" s="202"/>
      <c r="EG5" s="203"/>
      <c r="EH5" s="201" t="s">
        <v>87</v>
      </c>
      <c r="EI5" s="202"/>
      <c r="EJ5" s="203"/>
      <c r="EK5" s="201" t="s">
        <v>89</v>
      </c>
      <c r="EL5" s="202"/>
      <c r="EM5" s="203"/>
      <c r="EN5" s="201" t="s">
        <v>91</v>
      </c>
      <c r="EO5" s="202"/>
      <c r="EP5" s="203"/>
      <c r="EQ5" s="201" t="s">
        <v>93</v>
      </c>
      <c r="ER5" s="202"/>
      <c r="ES5" s="203"/>
      <c r="ET5" s="201" t="s">
        <v>95</v>
      </c>
      <c r="EU5" s="202"/>
      <c r="EV5" s="203"/>
      <c r="EW5" s="201" t="s">
        <v>97</v>
      </c>
      <c r="EX5" s="202"/>
      <c r="EY5" s="203"/>
      <c r="EZ5" s="201" t="s">
        <v>99</v>
      </c>
      <c r="FA5" s="202"/>
      <c r="FB5" s="203"/>
      <c r="FC5" s="201" t="s">
        <v>101</v>
      </c>
      <c r="FD5" s="202"/>
      <c r="FE5" s="202"/>
      <c r="FF5" s="201" t="s">
        <v>103</v>
      </c>
      <c r="FG5" s="202"/>
      <c r="FH5" s="203"/>
      <c r="FI5" s="201" t="s">
        <v>105</v>
      </c>
      <c r="FJ5" s="202"/>
      <c r="FK5" s="203"/>
      <c r="FL5" s="201" t="s">
        <v>107</v>
      </c>
      <c r="FM5" s="202"/>
      <c r="FN5" s="203"/>
      <c r="FO5" s="201" t="s">
        <v>109</v>
      </c>
      <c r="FP5" s="202"/>
      <c r="FQ5" s="203"/>
      <c r="FR5" s="201" t="s">
        <v>111</v>
      </c>
      <c r="FS5" s="202"/>
      <c r="FT5" s="203"/>
      <c r="FU5" s="201" t="s">
        <v>112</v>
      </c>
      <c r="FV5" s="202"/>
      <c r="FW5" s="203"/>
      <c r="FX5" s="201" t="s">
        <v>114</v>
      </c>
      <c r="FY5" s="202"/>
      <c r="FZ5" s="203"/>
      <c r="GA5" s="201" t="s">
        <v>116</v>
      </c>
      <c r="GB5" s="202"/>
      <c r="GC5" s="203"/>
      <c r="GD5" s="201" t="s">
        <v>118</v>
      </c>
      <c r="GE5" s="202"/>
      <c r="GF5" s="203"/>
      <c r="GG5" s="201" t="s">
        <v>120</v>
      </c>
      <c r="GH5" s="202"/>
      <c r="GI5" s="203"/>
      <c r="GJ5" s="201" t="s">
        <v>122</v>
      </c>
      <c r="GK5" s="202"/>
      <c r="GL5" s="203"/>
      <c r="GM5" s="201" t="s">
        <v>124</v>
      </c>
      <c r="GN5" s="202"/>
      <c r="GO5" s="203"/>
      <c r="GP5" s="201" t="s">
        <v>126</v>
      </c>
      <c r="GQ5" s="202"/>
      <c r="GR5" s="203"/>
      <c r="GS5" s="201" t="s">
        <v>128</v>
      </c>
      <c r="GT5" s="202"/>
      <c r="GU5" s="202"/>
      <c r="GV5" s="201" t="s">
        <v>130</v>
      </c>
      <c r="GW5" s="202"/>
      <c r="GX5" s="203"/>
      <c r="GY5" s="201" t="s">
        <v>132</v>
      </c>
      <c r="GZ5" s="202"/>
      <c r="HA5" s="203"/>
      <c r="HB5" s="201" t="s">
        <v>134</v>
      </c>
      <c r="HC5" s="202"/>
      <c r="HD5" s="203"/>
      <c r="HE5" s="201" t="s">
        <v>136</v>
      </c>
      <c r="HF5" s="202"/>
      <c r="HG5" s="203"/>
      <c r="HH5" s="201" t="s">
        <v>138</v>
      </c>
      <c r="HI5" s="202"/>
      <c r="HJ5" s="203"/>
      <c r="HK5" s="201" t="s">
        <v>140</v>
      </c>
      <c r="HL5" s="202"/>
      <c r="HM5" s="203"/>
      <c r="HN5" s="201" t="s">
        <v>142</v>
      </c>
      <c r="HO5" s="202"/>
      <c r="HP5" s="203"/>
      <c r="HQ5" s="201" t="s">
        <v>144</v>
      </c>
      <c r="HR5" s="202"/>
      <c r="HS5" s="202"/>
      <c r="HT5" s="201" t="s">
        <v>146</v>
      </c>
      <c r="HU5" s="202"/>
      <c r="HV5" s="203"/>
      <c r="HW5" s="201" t="s">
        <v>365</v>
      </c>
      <c r="HX5" s="202"/>
      <c r="HY5" s="203"/>
      <c r="HZ5" s="201" t="s">
        <v>148</v>
      </c>
      <c r="IA5" s="202"/>
      <c r="IB5" s="203"/>
      <c r="IC5" s="201" t="s">
        <v>150</v>
      </c>
      <c r="ID5" s="202"/>
      <c r="IE5" s="203"/>
      <c r="IF5" s="201" t="s">
        <v>152</v>
      </c>
      <c r="IG5" s="202"/>
      <c r="IH5" s="203"/>
      <c r="II5" s="201" t="s">
        <v>154</v>
      </c>
      <c r="IJ5" s="202"/>
      <c r="IK5" s="203"/>
      <c r="IL5" s="201" t="s">
        <v>156</v>
      </c>
      <c r="IM5" s="202"/>
      <c r="IN5" s="203"/>
      <c r="IO5" s="201" t="s">
        <v>158</v>
      </c>
      <c r="IP5" s="202"/>
      <c r="IQ5" s="202"/>
      <c r="IR5" s="201" t="s">
        <v>160</v>
      </c>
      <c r="IS5" s="202"/>
      <c r="IT5" s="203"/>
      <c r="IU5" s="201" t="s">
        <v>162</v>
      </c>
      <c r="IV5" s="202"/>
      <c r="IW5" s="203"/>
      <c r="IX5" s="201" t="s">
        <v>164</v>
      </c>
      <c r="IY5" s="202"/>
      <c r="IZ5" s="203"/>
      <c r="JA5" s="201" t="s">
        <v>166</v>
      </c>
      <c r="JB5" s="202"/>
      <c r="JC5" s="203"/>
      <c r="JD5" s="201" t="s">
        <v>168</v>
      </c>
      <c r="JE5" s="202"/>
      <c r="JF5" s="203"/>
      <c r="JG5" s="201" t="s">
        <v>170</v>
      </c>
      <c r="JH5" s="202"/>
      <c r="JI5" s="203"/>
      <c r="JJ5" s="201" t="s">
        <v>172</v>
      </c>
      <c r="JK5" s="202"/>
      <c r="JL5" s="203"/>
      <c r="JM5" s="201" t="s">
        <v>174</v>
      </c>
      <c r="JN5" s="202"/>
      <c r="JO5" s="203"/>
      <c r="JP5" s="201" t="s">
        <v>176</v>
      </c>
      <c r="JQ5" s="202"/>
      <c r="JR5" s="202"/>
      <c r="JS5" s="201" t="s">
        <v>178</v>
      </c>
      <c r="JT5" s="202"/>
      <c r="JU5" s="203"/>
      <c r="JV5" s="201" t="s">
        <v>180</v>
      </c>
      <c r="JW5" s="202"/>
      <c r="JX5" s="203"/>
      <c r="JY5" s="201" t="s">
        <v>182</v>
      </c>
      <c r="JZ5" s="202"/>
      <c r="KA5" s="203"/>
      <c r="KB5" s="201" t="s">
        <v>184</v>
      </c>
      <c r="KC5" s="202"/>
      <c r="KD5" s="203"/>
      <c r="KE5" s="201" t="s">
        <v>186</v>
      </c>
      <c r="KF5" s="202"/>
      <c r="KG5" s="203"/>
      <c r="KH5" s="201" t="s">
        <v>187</v>
      </c>
      <c r="KI5" s="202"/>
      <c r="KJ5" s="203"/>
      <c r="KK5" s="201" t="s">
        <v>189</v>
      </c>
      <c r="KL5" s="202"/>
      <c r="KM5" s="202"/>
      <c r="KN5" s="201" t="s">
        <v>191</v>
      </c>
      <c r="KO5" s="202"/>
      <c r="KP5" s="203"/>
      <c r="KQ5" s="201" t="s">
        <v>193</v>
      </c>
      <c r="KR5" s="202"/>
      <c r="KS5" s="203"/>
      <c r="KT5" s="201" t="s">
        <v>195</v>
      </c>
      <c r="KU5" s="202"/>
      <c r="KV5" s="203"/>
      <c r="KW5" s="201" t="s">
        <v>197</v>
      </c>
      <c r="KX5" s="202"/>
      <c r="KY5" s="203"/>
      <c r="KZ5" s="201" t="s">
        <v>199</v>
      </c>
      <c r="LA5" s="202"/>
      <c r="LB5" s="203"/>
      <c r="LC5" s="201" t="s">
        <v>201</v>
      </c>
      <c r="LD5" s="202"/>
      <c r="LE5" s="203"/>
      <c r="LF5" s="201" t="s">
        <v>203</v>
      </c>
      <c r="LG5" s="202"/>
      <c r="LH5" s="203"/>
      <c r="LI5" s="201" t="s">
        <v>205</v>
      </c>
      <c r="LJ5" s="202"/>
      <c r="LK5" s="202"/>
      <c r="LL5" s="201" t="s">
        <v>207</v>
      </c>
      <c r="LM5" s="202"/>
      <c r="LN5" s="203"/>
      <c r="LO5" s="201" t="s">
        <v>209</v>
      </c>
      <c r="LP5" s="202"/>
      <c r="LQ5" s="203"/>
      <c r="LR5" s="201" t="s">
        <v>211</v>
      </c>
      <c r="LS5" s="202"/>
      <c r="LT5" s="203"/>
      <c r="LU5" s="201" t="s">
        <v>213</v>
      </c>
      <c r="LV5" s="202"/>
      <c r="LW5" s="203"/>
      <c r="LX5" s="201" t="s">
        <v>215</v>
      </c>
      <c r="LY5" s="202"/>
      <c r="LZ5" s="203"/>
      <c r="MA5" s="201" t="s">
        <v>217</v>
      </c>
      <c r="MB5" s="202"/>
      <c r="MC5" s="203"/>
      <c r="MD5" s="201" t="s">
        <v>219</v>
      </c>
      <c r="ME5" s="202"/>
      <c r="MF5" s="203"/>
      <c r="MG5" s="201" t="s">
        <v>221</v>
      </c>
      <c r="MH5" s="202"/>
      <c r="MI5" s="202"/>
      <c r="MJ5" s="201" t="s">
        <v>223</v>
      </c>
      <c r="MK5" s="202"/>
      <c r="ML5" s="203"/>
      <c r="MM5" s="201" t="s">
        <v>225</v>
      </c>
      <c r="MN5" s="202"/>
      <c r="MO5" s="203"/>
      <c r="MP5" s="201" t="s">
        <v>226</v>
      </c>
      <c r="MQ5" s="202"/>
      <c r="MR5" s="203"/>
      <c r="MS5" s="201" t="s">
        <v>228</v>
      </c>
      <c r="MT5" s="202"/>
      <c r="MU5" s="203"/>
      <c r="MV5" s="201" t="s">
        <v>229</v>
      </c>
      <c r="MW5" s="202"/>
      <c r="MX5" s="203"/>
      <c r="MY5" s="201" t="s">
        <v>231</v>
      </c>
      <c r="MZ5" s="202"/>
      <c r="NA5" s="203"/>
      <c r="NB5" s="201" t="s">
        <v>232</v>
      </c>
      <c r="NC5" s="202"/>
      <c r="ND5" s="203"/>
      <c r="NE5" s="201" t="s">
        <v>234</v>
      </c>
      <c r="NF5" s="202"/>
      <c r="NG5" s="203"/>
      <c r="NH5" s="201" t="s">
        <v>236</v>
      </c>
      <c r="NI5" s="202"/>
      <c r="NJ5" s="202"/>
      <c r="NK5" s="201" t="s">
        <v>238</v>
      </c>
      <c r="NL5" s="202"/>
      <c r="NM5" s="203"/>
      <c r="NN5" s="201" t="s">
        <v>240</v>
      </c>
      <c r="NO5" s="202"/>
      <c r="NP5" s="203"/>
      <c r="NQ5" s="201" t="s">
        <v>242</v>
      </c>
      <c r="NR5" s="202"/>
      <c r="NS5" s="203"/>
      <c r="NT5" s="201" t="s">
        <v>244</v>
      </c>
      <c r="NU5" s="202"/>
      <c r="NV5" s="203"/>
      <c r="NW5" s="201" t="s">
        <v>246</v>
      </c>
      <c r="NX5" s="202"/>
      <c r="NY5" s="203"/>
      <c r="NZ5" s="201" t="s">
        <v>248</v>
      </c>
      <c r="OA5" s="202"/>
      <c r="OB5" s="203"/>
      <c r="OC5" s="201" t="s">
        <v>250</v>
      </c>
      <c r="OD5" s="202"/>
      <c r="OE5" s="203"/>
      <c r="OF5" s="201" t="s">
        <v>252</v>
      </c>
      <c r="OG5" s="202"/>
      <c r="OH5" s="202"/>
      <c r="OI5" s="201" t="s">
        <v>254</v>
      </c>
      <c r="OJ5" s="202"/>
      <c r="OK5" s="203"/>
      <c r="OL5" s="201" t="s">
        <v>256</v>
      </c>
      <c r="OM5" s="202"/>
      <c r="ON5" s="203"/>
      <c r="OO5" s="201" t="s">
        <v>257</v>
      </c>
      <c r="OP5" s="202"/>
      <c r="OQ5" s="203"/>
      <c r="OR5" s="201" t="s">
        <v>259</v>
      </c>
      <c r="OS5" s="202"/>
      <c r="OT5" s="203"/>
      <c r="OU5" s="201" t="s">
        <v>260</v>
      </c>
      <c r="OV5" s="202"/>
      <c r="OW5" s="203"/>
      <c r="OX5" s="201" t="s">
        <v>262</v>
      </c>
      <c r="OY5" s="202"/>
      <c r="OZ5" s="203"/>
      <c r="PA5" s="201" t="s">
        <v>264</v>
      </c>
      <c r="PB5" s="202"/>
      <c r="PC5" s="203"/>
      <c r="PD5" s="201" t="s">
        <v>266</v>
      </c>
      <c r="PE5" s="202"/>
      <c r="PF5" s="203"/>
      <c r="PG5" s="201" t="s">
        <v>268</v>
      </c>
      <c r="PH5" s="202"/>
      <c r="PI5" s="202"/>
      <c r="PJ5" s="201" t="s">
        <v>270</v>
      </c>
      <c r="PK5" s="202"/>
      <c r="PL5" s="203"/>
      <c r="PM5" s="201" t="s">
        <v>272</v>
      </c>
      <c r="PN5" s="202"/>
      <c r="PO5" s="203"/>
      <c r="PP5" s="201" t="s">
        <v>274</v>
      </c>
      <c r="PQ5" s="202"/>
      <c r="PR5" s="203"/>
      <c r="PS5" s="201" t="s">
        <v>276</v>
      </c>
      <c r="PT5" s="202"/>
      <c r="PU5" s="203"/>
      <c r="PV5" s="201" t="s">
        <v>278</v>
      </c>
      <c r="PW5" s="202"/>
      <c r="PX5" s="203"/>
      <c r="PY5" s="201" t="s">
        <v>280</v>
      </c>
      <c r="PZ5" s="202"/>
      <c r="QA5" s="203"/>
      <c r="QB5" s="201" t="s">
        <v>282</v>
      </c>
      <c r="QC5" s="202"/>
      <c r="QD5" s="203"/>
      <c r="QE5" s="201" t="s">
        <v>284</v>
      </c>
      <c r="QF5" s="202"/>
      <c r="QG5" s="202"/>
      <c r="QH5" s="201" t="s">
        <v>286</v>
      </c>
      <c r="QI5" s="202"/>
      <c r="QJ5" s="203"/>
      <c r="QK5" s="201" t="s">
        <v>288</v>
      </c>
      <c r="QL5" s="202"/>
      <c r="QM5" s="203"/>
      <c r="QN5" s="201" t="s">
        <v>290</v>
      </c>
      <c r="QO5" s="202"/>
      <c r="QP5" s="203"/>
      <c r="QQ5" s="201" t="s">
        <v>292</v>
      </c>
      <c r="QR5" s="202"/>
      <c r="QS5" s="203"/>
      <c r="QT5" s="201" t="s">
        <v>294</v>
      </c>
      <c r="QU5" s="202"/>
      <c r="QV5" s="203"/>
      <c r="QW5" s="201" t="s">
        <v>296</v>
      </c>
      <c r="QX5" s="202"/>
      <c r="QY5" s="203"/>
      <c r="QZ5" s="201" t="s">
        <v>297</v>
      </c>
      <c r="RA5" s="202"/>
      <c r="RB5" s="203"/>
      <c r="RC5" s="201" t="s">
        <v>298</v>
      </c>
      <c r="RD5" s="202"/>
      <c r="RE5" s="202"/>
      <c r="RF5" s="201" t="s">
        <v>300</v>
      </c>
      <c r="RG5" s="202"/>
      <c r="RH5" s="203"/>
      <c r="RI5" s="201" t="s">
        <v>302</v>
      </c>
      <c r="RJ5" s="202"/>
      <c r="RK5" s="203"/>
      <c r="RL5" s="201" t="s">
        <v>304</v>
      </c>
      <c r="RM5" s="202"/>
      <c r="RN5" s="203"/>
      <c r="RO5" s="201" t="s">
        <v>306</v>
      </c>
      <c r="RP5" s="202"/>
      <c r="RQ5" s="203"/>
      <c r="RR5" s="201" t="s">
        <v>308</v>
      </c>
      <c r="RS5" s="202"/>
      <c r="RT5" s="203"/>
      <c r="RU5" s="201" t="s">
        <v>359</v>
      </c>
      <c r="RV5" s="202"/>
      <c r="RW5" s="203"/>
      <c r="RX5" s="201" t="s">
        <v>361</v>
      </c>
      <c r="RY5" s="202"/>
      <c r="RZ5" s="203"/>
      <c r="SA5" s="201" t="s">
        <v>363</v>
      </c>
      <c r="SB5" s="202"/>
      <c r="SC5" s="203"/>
      <c r="SD5" s="201" t="s">
        <v>364</v>
      </c>
      <c r="SE5" s="202"/>
      <c r="SF5" s="203"/>
    </row>
    <row r="6" spans="1:504" s="37" customFormat="1" ht="13.5" customHeight="1" x14ac:dyDescent="0.2">
      <c r="A6" s="215"/>
      <c r="B6" s="217"/>
      <c r="C6" s="194" t="s">
        <v>374</v>
      </c>
      <c r="D6" s="204"/>
      <c r="E6" s="205"/>
      <c r="F6" s="194" t="s">
        <v>369</v>
      </c>
      <c r="G6" s="204"/>
      <c r="H6" s="205"/>
      <c r="I6" s="194" t="s">
        <v>350</v>
      </c>
      <c r="J6" s="204"/>
      <c r="K6" s="205"/>
      <c r="L6" s="194" t="s">
        <v>59</v>
      </c>
      <c r="M6" s="195"/>
      <c r="N6" s="196"/>
      <c r="O6" s="194" t="s">
        <v>328</v>
      </c>
      <c r="P6" s="204"/>
      <c r="Q6" s="205"/>
      <c r="R6" s="194" t="s">
        <v>327</v>
      </c>
      <c r="S6" s="204"/>
      <c r="T6" s="205"/>
      <c r="U6" s="194" t="s">
        <v>326</v>
      </c>
      <c r="V6" s="204"/>
      <c r="W6" s="204"/>
      <c r="X6" s="194" t="s">
        <v>325</v>
      </c>
      <c r="Y6" s="204"/>
      <c r="Z6" s="205"/>
      <c r="AA6" s="194" t="s">
        <v>324</v>
      </c>
      <c r="AB6" s="204"/>
      <c r="AC6" s="205"/>
      <c r="AD6" s="194" t="s">
        <v>323</v>
      </c>
      <c r="AE6" s="204"/>
      <c r="AF6" s="205"/>
      <c r="AG6" s="194" t="s">
        <v>322</v>
      </c>
      <c r="AH6" s="195"/>
      <c r="AI6" s="196"/>
      <c r="AJ6" s="194" t="s">
        <v>321</v>
      </c>
      <c r="AK6" s="195"/>
      <c r="AL6" s="196"/>
      <c r="AM6" s="194" t="s">
        <v>320</v>
      </c>
      <c r="AN6" s="195"/>
      <c r="AO6" s="196"/>
      <c r="AP6" s="194" t="s">
        <v>319</v>
      </c>
      <c r="AQ6" s="195"/>
      <c r="AR6" s="196"/>
      <c r="AS6" s="194" t="s">
        <v>318</v>
      </c>
      <c r="AT6" s="195"/>
      <c r="AU6" s="196"/>
      <c r="AV6" s="194" t="s">
        <v>317</v>
      </c>
      <c r="AW6" s="195"/>
      <c r="AX6" s="196"/>
      <c r="AY6" s="215" t="s">
        <v>316</v>
      </c>
      <c r="AZ6" s="225"/>
      <c r="BA6" s="226"/>
      <c r="BB6" s="194" t="s">
        <v>315</v>
      </c>
      <c r="BC6" s="195"/>
      <c r="BD6" s="196"/>
      <c r="BE6" s="194" t="s">
        <v>314</v>
      </c>
      <c r="BF6" s="195"/>
      <c r="BG6" s="196"/>
      <c r="BH6" s="194" t="s">
        <v>313</v>
      </c>
      <c r="BI6" s="195"/>
      <c r="BJ6" s="196"/>
      <c r="BK6" s="194" t="s">
        <v>312</v>
      </c>
      <c r="BL6" s="195"/>
      <c r="BM6" s="196"/>
      <c r="BN6" s="194" t="s">
        <v>311</v>
      </c>
      <c r="BO6" s="195"/>
      <c r="BP6" s="196"/>
      <c r="BQ6" s="194" t="s">
        <v>346</v>
      </c>
      <c r="BR6" s="195"/>
      <c r="BS6" s="196"/>
      <c r="BT6" s="194" t="s">
        <v>342</v>
      </c>
      <c r="BU6" s="195"/>
      <c r="BV6" s="196"/>
      <c r="BW6" s="194" t="s">
        <v>348</v>
      </c>
      <c r="BX6" s="204"/>
      <c r="BY6" s="205"/>
      <c r="BZ6" s="194" t="s">
        <v>352</v>
      </c>
      <c r="CA6" s="204"/>
      <c r="CB6" s="205"/>
      <c r="CC6" s="194" t="s">
        <v>64</v>
      </c>
      <c r="CD6" s="204"/>
      <c r="CE6" s="205"/>
      <c r="CF6" s="194" t="s">
        <v>66</v>
      </c>
      <c r="CG6" s="204"/>
      <c r="CH6" s="205"/>
      <c r="CI6" s="194" t="s">
        <v>115</v>
      </c>
      <c r="CJ6" s="204"/>
      <c r="CK6" s="205"/>
      <c r="CL6" s="194" t="s">
        <v>376</v>
      </c>
      <c r="CM6" s="204"/>
      <c r="CN6" s="205"/>
      <c r="CO6" s="194" t="s">
        <v>378</v>
      </c>
      <c r="CP6" s="204"/>
      <c r="CQ6" s="205"/>
      <c r="CR6" s="194" t="s">
        <v>380</v>
      </c>
      <c r="CS6" s="204"/>
      <c r="CT6" s="205"/>
      <c r="CU6" s="194" t="s">
        <v>382</v>
      </c>
      <c r="CV6" s="204"/>
      <c r="CW6" s="205"/>
      <c r="CX6" s="194" t="s">
        <v>384</v>
      </c>
      <c r="CY6" s="204"/>
      <c r="CZ6" s="205"/>
      <c r="DA6" s="194" t="s">
        <v>68</v>
      </c>
      <c r="DB6" s="204"/>
      <c r="DC6" s="205"/>
      <c r="DD6" s="194" t="s">
        <v>343</v>
      </c>
      <c r="DE6" s="204"/>
      <c r="DF6" s="205"/>
      <c r="DG6" s="194" t="s">
        <v>71</v>
      </c>
      <c r="DH6" s="204"/>
      <c r="DI6" s="205"/>
      <c r="DJ6" s="194" t="s">
        <v>73</v>
      </c>
      <c r="DK6" s="204"/>
      <c r="DL6" s="205"/>
      <c r="DM6" s="194" t="s">
        <v>75</v>
      </c>
      <c r="DN6" s="204"/>
      <c r="DO6" s="205"/>
      <c r="DP6" s="194" t="s">
        <v>77</v>
      </c>
      <c r="DQ6" s="204"/>
      <c r="DR6" s="205"/>
      <c r="DS6" s="194" t="s">
        <v>79</v>
      </c>
      <c r="DT6" s="204"/>
      <c r="DU6" s="205"/>
      <c r="DV6" s="194" t="s">
        <v>81</v>
      </c>
      <c r="DW6" s="204"/>
      <c r="DX6" s="205"/>
      <c r="DY6" s="194" t="s">
        <v>83</v>
      </c>
      <c r="DZ6" s="204"/>
      <c r="EA6" s="205"/>
      <c r="EB6" s="194" t="s">
        <v>344</v>
      </c>
      <c r="EC6" s="204"/>
      <c r="ED6" s="205"/>
      <c r="EE6" s="194" t="s">
        <v>86</v>
      </c>
      <c r="EF6" s="204"/>
      <c r="EG6" s="205"/>
      <c r="EH6" s="194" t="s">
        <v>88</v>
      </c>
      <c r="EI6" s="204"/>
      <c r="EJ6" s="205"/>
      <c r="EK6" s="194" t="s">
        <v>90</v>
      </c>
      <c r="EL6" s="204"/>
      <c r="EM6" s="205"/>
      <c r="EN6" s="194" t="s">
        <v>92</v>
      </c>
      <c r="EO6" s="195"/>
      <c r="EP6" s="196"/>
      <c r="EQ6" s="194" t="s">
        <v>94</v>
      </c>
      <c r="ER6" s="195"/>
      <c r="ES6" s="196"/>
      <c r="ET6" s="194" t="s">
        <v>96</v>
      </c>
      <c r="EU6" s="195"/>
      <c r="EV6" s="196"/>
      <c r="EW6" s="194" t="s">
        <v>98</v>
      </c>
      <c r="EX6" s="195"/>
      <c r="EY6" s="196"/>
      <c r="EZ6" s="194" t="s">
        <v>100</v>
      </c>
      <c r="FA6" s="195"/>
      <c r="FB6" s="196"/>
      <c r="FC6" s="194" t="s">
        <v>102</v>
      </c>
      <c r="FD6" s="195"/>
      <c r="FE6" s="195"/>
      <c r="FF6" s="194" t="s">
        <v>104</v>
      </c>
      <c r="FG6" s="195"/>
      <c r="FH6" s="196"/>
      <c r="FI6" s="194" t="s">
        <v>106</v>
      </c>
      <c r="FJ6" s="195"/>
      <c r="FK6" s="196"/>
      <c r="FL6" s="194" t="s">
        <v>108</v>
      </c>
      <c r="FM6" s="195"/>
      <c r="FN6" s="196"/>
      <c r="FO6" s="194" t="s">
        <v>110</v>
      </c>
      <c r="FP6" s="195"/>
      <c r="FQ6" s="196"/>
      <c r="FR6" s="194" t="s">
        <v>353</v>
      </c>
      <c r="FS6" s="195"/>
      <c r="FT6" s="196"/>
      <c r="FU6" s="194" t="s">
        <v>113</v>
      </c>
      <c r="FV6" s="195"/>
      <c r="FW6" s="196"/>
      <c r="FX6" s="194" t="s">
        <v>115</v>
      </c>
      <c r="FY6" s="195"/>
      <c r="FZ6" s="196"/>
      <c r="GA6" s="194" t="s">
        <v>117</v>
      </c>
      <c r="GB6" s="195"/>
      <c r="GC6" s="196"/>
      <c r="GD6" s="194" t="s">
        <v>119</v>
      </c>
      <c r="GE6" s="195"/>
      <c r="GF6" s="196"/>
      <c r="GG6" s="194" t="s">
        <v>121</v>
      </c>
      <c r="GH6" s="195"/>
      <c r="GI6" s="196"/>
      <c r="GJ6" s="194" t="s">
        <v>123</v>
      </c>
      <c r="GK6" s="195"/>
      <c r="GL6" s="196"/>
      <c r="GM6" s="194" t="s">
        <v>125</v>
      </c>
      <c r="GN6" s="195"/>
      <c r="GO6" s="196"/>
      <c r="GP6" s="194" t="s">
        <v>127</v>
      </c>
      <c r="GQ6" s="195"/>
      <c r="GR6" s="196"/>
      <c r="GS6" s="194" t="s">
        <v>129</v>
      </c>
      <c r="GT6" s="195"/>
      <c r="GU6" s="195"/>
      <c r="GV6" s="194" t="s">
        <v>131</v>
      </c>
      <c r="GW6" s="195"/>
      <c r="GX6" s="196"/>
      <c r="GY6" s="194" t="s">
        <v>133</v>
      </c>
      <c r="GZ6" s="195"/>
      <c r="HA6" s="196"/>
      <c r="HB6" s="194" t="s">
        <v>135</v>
      </c>
      <c r="HC6" s="195"/>
      <c r="HD6" s="196"/>
      <c r="HE6" s="194" t="s">
        <v>137</v>
      </c>
      <c r="HF6" s="195"/>
      <c r="HG6" s="196"/>
      <c r="HH6" s="194" t="s">
        <v>139</v>
      </c>
      <c r="HI6" s="195"/>
      <c r="HJ6" s="196"/>
      <c r="HK6" s="194" t="s">
        <v>141</v>
      </c>
      <c r="HL6" s="195"/>
      <c r="HM6" s="196"/>
      <c r="HN6" s="194" t="s">
        <v>143</v>
      </c>
      <c r="HO6" s="195"/>
      <c r="HP6" s="196"/>
      <c r="HQ6" s="194" t="s">
        <v>145</v>
      </c>
      <c r="HR6" s="195"/>
      <c r="HS6" s="195"/>
      <c r="HT6" s="194" t="s">
        <v>147</v>
      </c>
      <c r="HU6" s="195"/>
      <c r="HV6" s="196"/>
      <c r="HW6" s="194" t="s">
        <v>358</v>
      </c>
      <c r="HX6" s="195"/>
      <c r="HY6" s="196"/>
      <c r="HZ6" s="194" t="s">
        <v>149</v>
      </c>
      <c r="IA6" s="195"/>
      <c r="IB6" s="196"/>
      <c r="IC6" s="194" t="s">
        <v>151</v>
      </c>
      <c r="ID6" s="195"/>
      <c r="IE6" s="196"/>
      <c r="IF6" s="194" t="s">
        <v>153</v>
      </c>
      <c r="IG6" s="195"/>
      <c r="IH6" s="196"/>
      <c r="II6" s="194" t="s">
        <v>155</v>
      </c>
      <c r="IJ6" s="195"/>
      <c r="IK6" s="196"/>
      <c r="IL6" s="194" t="s">
        <v>157</v>
      </c>
      <c r="IM6" s="195"/>
      <c r="IN6" s="196"/>
      <c r="IO6" s="194" t="s">
        <v>159</v>
      </c>
      <c r="IP6" s="195"/>
      <c r="IQ6" s="195"/>
      <c r="IR6" s="194" t="s">
        <v>161</v>
      </c>
      <c r="IS6" s="195"/>
      <c r="IT6" s="196"/>
      <c r="IU6" s="194" t="s">
        <v>163</v>
      </c>
      <c r="IV6" s="195"/>
      <c r="IW6" s="196"/>
      <c r="IX6" s="194" t="s">
        <v>165</v>
      </c>
      <c r="IY6" s="195"/>
      <c r="IZ6" s="196"/>
      <c r="JA6" s="194" t="s">
        <v>167</v>
      </c>
      <c r="JB6" s="195"/>
      <c r="JC6" s="196"/>
      <c r="JD6" s="194" t="s">
        <v>169</v>
      </c>
      <c r="JE6" s="195"/>
      <c r="JF6" s="196"/>
      <c r="JG6" s="194" t="s">
        <v>171</v>
      </c>
      <c r="JH6" s="195"/>
      <c r="JI6" s="196"/>
      <c r="JJ6" s="194" t="s">
        <v>173</v>
      </c>
      <c r="JK6" s="195"/>
      <c r="JL6" s="196"/>
      <c r="JM6" s="194" t="s">
        <v>175</v>
      </c>
      <c r="JN6" s="195"/>
      <c r="JO6" s="196"/>
      <c r="JP6" s="194" t="s">
        <v>177</v>
      </c>
      <c r="JQ6" s="195"/>
      <c r="JR6" s="195"/>
      <c r="JS6" s="194" t="s">
        <v>179</v>
      </c>
      <c r="JT6" s="195"/>
      <c r="JU6" s="196"/>
      <c r="JV6" s="194" t="s">
        <v>181</v>
      </c>
      <c r="JW6" s="195"/>
      <c r="JX6" s="196"/>
      <c r="JY6" s="194" t="s">
        <v>183</v>
      </c>
      <c r="JZ6" s="195"/>
      <c r="KA6" s="196"/>
      <c r="KB6" s="194" t="s">
        <v>185</v>
      </c>
      <c r="KC6" s="195"/>
      <c r="KD6" s="196"/>
      <c r="KE6" s="194" t="s">
        <v>354</v>
      </c>
      <c r="KF6" s="195"/>
      <c r="KG6" s="196"/>
      <c r="KH6" s="194" t="s">
        <v>188</v>
      </c>
      <c r="KI6" s="195"/>
      <c r="KJ6" s="196"/>
      <c r="KK6" s="194" t="s">
        <v>190</v>
      </c>
      <c r="KL6" s="195"/>
      <c r="KM6" s="195"/>
      <c r="KN6" s="194" t="s">
        <v>192</v>
      </c>
      <c r="KO6" s="195"/>
      <c r="KP6" s="196"/>
      <c r="KQ6" s="194" t="s">
        <v>194</v>
      </c>
      <c r="KR6" s="195"/>
      <c r="KS6" s="196"/>
      <c r="KT6" s="194" t="s">
        <v>196</v>
      </c>
      <c r="KU6" s="195"/>
      <c r="KV6" s="196"/>
      <c r="KW6" s="194" t="s">
        <v>198</v>
      </c>
      <c r="KX6" s="195"/>
      <c r="KY6" s="196"/>
      <c r="KZ6" s="194" t="s">
        <v>200</v>
      </c>
      <c r="LA6" s="195"/>
      <c r="LB6" s="196"/>
      <c r="LC6" s="194" t="s">
        <v>202</v>
      </c>
      <c r="LD6" s="195"/>
      <c r="LE6" s="196"/>
      <c r="LF6" s="194" t="s">
        <v>204</v>
      </c>
      <c r="LG6" s="195"/>
      <c r="LH6" s="196"/>
      <c r="LI6" s="194" t="s">
        <v>206</v>
      </c>
      <c r="LJ6" s="195"/>
      <c r="LK6" s="195"/>
      <c r="LL6" s="194" t="s">
        <v>208</v>
      </c>
      <c r="LM6" s="195"/>
      <c r="LN6" s="196"/>
      <c r="LO6" s="194" t="s">
        <v>210</v>
      </c>
      <c r="LP6" s="195"/>
      <c r="LQ6" s="196"/>
      <c r="LR6" s="194" t="s">
        <v>212</v>
      </c>
      <c r="LS6" s="195"/>
      <c r="LT6" s="196"/>
      <c r="LU6" s="194" t="s">
        <v>214</v>
      </c>
      <c r="LV6" s="195"/>
      <c r="LW6" s="196"/>
      <c r="LX6" s="194" t="s">
        <v>216</v>
      </c>
      <c r="LY6" s="195"/>
      <c r="LZ6" s="196"/>
      <c r="MA6" s="194" t="s">
        <v>218</v>
      </c>
      <c r="MB6" s="195"/>
      <c r="MC6" s="196"/>
      <c r="MD6" s="194" t="s">
        <v>220</v>
      </c>
      <c r="ME6" s="195"/>
      <c r="MF6" s="196"/>
      <c r="MG6" s="194" t="s">
        <v>222</v>
      </c>
      <c r="MH6" s="195"/>
      <c r="MI6" s="195"/>
      <c r="MJ6" s="194" t="s">
        <v>224</v>
      </c>
      <c r="MK6" s="195"/>
      <c r="ML6" s="196"/>
      <c r="MM6" s="194" t="s">
        <v>367</v>
      </c>
      <c r="MN6" s="195"/>
      <c r="MO6" s="196"/>
      <c r="MP6" s="194" t="s">
        <v>227</v>
      </c>
      <c r="MQ6" s="195"/>
      <c r="MR6" s="196"/>
      <c r="MS6" s="194" t="s">
        <v>11</v>
      </c>
      <c r="MT6" s="195"/>
      <c r="MU6" s="196"/>
      <c r="MV6" s="194" t="s">
        <v>230</v>
      </c>
      <c r="MW6" s="195"/>
      <c r="MX6" s="196"/>
      <c r="MY6" s="194" t="s">
        <v>386</v>
      </c>
      <c r="MZ6" s="195"/>
      <c r="NA6" s="196"/>
      <c r="NB6" s="194" t="s">
        <v>233</v>
      </c>
      <c r="NC6" s="195"/>
      <c r="ND6" s="196"/>
      <c r="NE6" s="194" t="s">
        <v>235</v>
      </c>
      <c r="NF6" s="195"/>
      <c r="NG6" s="196"/>
      <c r="NH6" s="194" t="s">
        <v>237</v>
      </c>
      <c r="NI6" s="195"/>
      <c r="NJ6" s="195"/>
      <c r="NK6" s="194" t="s">
        <v>239</v>
      </c>
      <c r="NL6" s="195"/>
      <c r="NM6" s="196"/>
      <c r="NN6" s="194" t="s">
        <v>241</v>
      </c>
      <c r="NO6" s="195"/>
      <c r="NP6" s="196"/>
      <c r="NQ6" s="194" t="s">
        <v>243</v>
      </c>
      <c r="NR6" s="195"/>
      <c r="NS6" s="196"/>
      <c r="NT6" s="194" t="s">
        <v>245</v>
      </c>
      <c r="NU6" s="195"/>
      <c r="NV6" s="196"/>
      <c r="NW6" s="194" t="s">
        <v>247</v>
      </c>
      <c r="NX6" s="195"/>
      <c r="NY6" s="196"/>
      <c r="NZ6" s="194" t="s">
        <v>249</v>
      </c>
      <c r="OA6" s="195"/>
      <c r="OB6" s="196"/>
      <c r="OC6" s="194" t="s">
        <v>251</v>
      </c>
      <c r="OD6" s="195"/>
      <c r="OE6" s="196"/>
      <c r="OF6" s="194" t="s">
        <v>253</v>
      </c>
      <c r="OG6" s="195"/>
      <c r="OH6" s="195"/>
      <c r="OI6" s="194" t="s">
        <v>255</v>
      </c>
      <c r="OJ6" s="195"/>
      <c r="OK6" s="196"/>
      <c r="OL6" s="194" t="s">
        <v>14</v>
      </c>
      <c r="OM6" s="195"/>
      <c r="ON6" s="196"/>
      <c r="OO6" s="194" t="s">
        <v>258</v>
      </c>
      <c r="OP6" s="195"/>
      <c r="OQ6" s="196"/>
      <c r="OR6" s="194" t="s">
        <v>16</v>
      </c>
      <c r="OS6" s="195"/>
      <c r="OT6" s="196"/>
      <c r="OU6" s="194" t="s">
        <v>261</v>
      </c>
      <c r="OV6" s="195"/>
      <c r="OW6" s="196"/>
      <c r="OX6" s="194" t="s">
        <v>263</v>
      </c>
      <c r="OY6" s="195"/>
      <c r="OZ6" s="196"/>
      <c r="PA6" s="194" t="s">
        <v>265</v>
      </c>
      <c r="PB6" s="195"/>
      <c r="PC6" s="196"/>
      <c r="PD6" s="194" t="s">
        <v>267</v>
      </c>
      <c r="PE6" s="195"/>
      <c r="PF6" s="196"/>
      <c r="PG6" s="194" t="s">
        <v>269</v>
      </c>
      <c r="PH6" s="195"/>
      <c r="PI6" s="195"/>
      <c r="PJ6" s="194" t="s">
        <v>271</v>
      </c>
      <c r="PK6" s="195"/>
      <c r="PL6" s="196"/>
      <c r="PM6" s="194" t="s">
        <v>273</v>
      </c>
      <c r="PN6" s="195"/>
      <c r="PO6" s="196"/>
      <c r="PP6" s="194" t="s">
        <v>275</v>
      </c>
      <c r="PQ6" s="195"/>
      <c r="PR6" s="196"/>
      <c r="PS6" s="194" t="s">
        <v>277</v>
      </c>
      <c r="PT6" s="195"/>
      <c r="PU6" s="196"/>
      <c r="PV6" s="194" t="s">
        <v>279</v>
      </c>
      <c r="PW6" s="195"/>
      <c r="PX6" s="196"/>
      <c r="PY6" s="194" t="s">
        <v>281</v>
      </c>
      <c r="PZ6" s="195"/>
      <c r="QA6" s="196"/>
      <c r="QB6" s="194" t="s">
        <v>283</v>
      </c>
      <c r="QC6" s="195"/>
      <c r="QD6" s="196"/>
      <c r="QE6" s="194" t="s">
        <v>285</v>
      </c>
      <c r="QF6" s="195"/>
      <c r="QG6" s="195"/>
      <c r="QH6" s="194" t="s">
        <v>287</v>
      </c>
      <c r="QI6" s="195"/>
      <c r="QJ6" s="196"/>
      <c r="QK6" s="194" t="s">
        <v>289</v>
      </c>
      <c r="QL6" s="195"/>
      <c r="QM6" s="196"/>
      <c r="QN6" s="194" t="s">
        <v>291</v>
      </c>
      <c r="QO6" s="195"/>
      <c r="QP6" s="196"/>
      <c r="QQ6" s="194" t="s">
        <v>293</v>
      </c>
      <c r="QR6" s="195"/>
      <c r="QS6" s="196"/>
      <c r="QT6" s="194" t="s">
        <v>295</v>
      </c>
      <c r="QU6" s="195"/>
      <c r="QV6" s="196"/>
      <c r="QW6" s="194" t="s">
        <v>355</v>
      </c>
      <c r="QX6" s="195"/>
      <c r="QY6" s="196"/>
      <c r="QZ6" s="194" t="s">
        <v>356</v>
      </c>
      <c r="RA6" s="195"/>
      <c r="RB6" s="196"/>
      <c r="RC6" s="194" t="s">
        <v>299</v>
      </c>
      <c r="RD6" s="195"/>
      <c r="RE6" s="195"/>
      <c r="RF6" s="194" t="s">
        <v>301</v>
      </c>
      <c r="RG6" s="195"/>
      <c r="RH6" s="196"/>
      <c r="RI6" s="194" t="s">
        <v>303</v>
      </c>
      <c r="RJ6" s="195"/>
      <c r="RK6" s="196"/>
      <c r="RL6" s="194" t="s">
        <v>305</v>
      </c>
      <c r="RM6" s="195"/>
      <c r="RN6" s="196"/>
      <c r="RO6" s="194" t="s">
        <v>307</v>
      </c>
      <c r="RP6" s="195"/>
      <c r="RQ6" s="196"/>
      <c r="RR6" s="194" t="s">
        <v>309</v>
      </c>
      <c r="RS6" s="195"/>
      <c r="RT6" s="196"/>
      <c r="RU6" s="194" t="s">
        <v>360</v>
      </c>
      <c r="RV6" s="195"/>
      <c r="RW6" s="196"/>
      <c r="RX6" s="194" t="s">
        <v>366</v>
      </c>
      <c r="RY6" s="195"/>
      <c r="RZ6" s="196"/>
      <c r="SA6" s="194" t="s">
        <v>362</v>
      </c>
      <c r="SB6" s="195"/>
      <c r="SC6" s="196"/>
      <c r="SD6" s="194" t="s">
        <v>310</v>
      </c>
      <c r="SE6" s="195"/>
      <c r="SF6" s="196"/>
    </row>
    <row r="7" spans="1:504" s="37" customFormat="1" ht="67.5" customHeight="1" thickBot="1" x14ac:dyDescent="0.25">
      <c r="A7" s="215"/>
      <c r="B7" s="217"/>
      <c r="C7" s="206"/>
      <c r="D7" s="207"/>
      <c r="E7" s="208"/>
      <c r="F7" s="206"/>
      <c r="G7" s="207"/>
      <c r="H7" s="208"/>
      <c r="I7" s="206"/>
      <c r="J7" s="207"/>
      <c r="K7" s="208"/>
      <c r="L7" s="197"/>
      <c r="M7" s="198"/>
      <c r="N7" s="199"/>
      <c r="O7" s="206"/>
      <c r="P7" s="207"/>
      <c r="Q7" s="208"/>
      <c r="R7" s="206"/>
      <c r="S7" s="207"/>
      <c r="T7" s="208"/>
      <c r="U7" s="206"/>
      <c r="V7" s="207"/>
      <c r="W7" s="207"/>
      <c r="X7" s="206"/>
      <c r="Y7" s="207"/>
      <c r="Z7" s="208"/>
      <c r="AA7" s="206"/>
      <c r="AB7" s="207"/>
      <c r="AC7" s="208"/>
      <c r="AD7" s="206"/>
      <c r="AE7" s="207"/>
      <c r="AF7" s="208"/>
      <c r="AG7" s="197"/>
      <c r="AH7" s="198"/>
      <c r="AI7" s="199"/>
      <c r="AJ7" s="197"/>
      <c r="AK7" s="198"/>
      <c r="AL7" s="199"/>
      <c r="AM7" s="197"/>
      <c r="AN7" s="198"/>
      <c r="AO7" s="199"/>
      <c r="AP7" s="197"/>
      <c r="AQ7" s="198"/>
      <c r="AR7" s="199"/>
      <c r="AS7" s="197"/>
      <c r="AT7" s="198"/>
      <c r="AU7" s="199"/>
      <c r="AV7" s="197"/>
      <c r="AW7" s="198"/>
      <c r="AX7" s="199"/>
      <c r="AY7" s="206"/>
      <c r="AZ7" s="207"/>
      <c r="BA7" s="208"/>
      <c r="BB7" s="197"/>
      <c r="BC7" s="198"/>
      <c r="BD7" s="199"/>
      <c r="BE7" s="197"/>
      <c r="BF7" s="198"/>
      <c r="BG7" s="199"/>
      <c r="BH7" s="197"/>
      <c r="BI7" s="198"/>
      <c r="BJ7" s="199"/>
      <c r="BK7" s="197"/>
      <c r="BL7" s="198"/>
      <c r="BM7" s="199"/>
      <c r="BN7" s="197"/>
      <c r="BO7" s="198"/>
      <c r="BP7" s="199"/>
      <c r="BQ7" s="197"/>
      <c r="BR7" s="198"/>
      <c r="BS7" s="199"/>
      <c r="BT7" s="197"/>
      <c r="BU7" s="198"/>
      <c r="BV7" s="199"/>
      <c r="BW7" s="206"/>
      <c r="BX7" s="207"/>
      <c r="BY7" s="208"/>
      <c r="BZ7" s="206"/>
      <c r="CA7" s="207"/>
      <c r="CB7" s="208"/>
      <c r="CC7" s="206"/>
      <c r="CD7" s="207"/>
      <c r="CE7" s="208"/>
      <c r="CF7" s="206"/>
      <c r="CG7" s="207"/>
      <c r="CH7" s="208"/>
      <c r="CI7" s="206"/>
      <c r="CJ7" s="207"/>
      <c r="CK7" s="208"/>
      <c r="CL7" s="206"/>
      <c r="CM7" s="207"/>
      <c r="CN7" s="208"/>
      <c r="CO7" s="206"/>
      <c r="CP7" s="207"/>
      <c r="CQ7" s="208"/>
      <c r="CR7" s="206"/>
      <c r="CS7" s="207"/>
      <c r="CT7" s="208"/>
      <c r="CU7" s="206"/>
      <c r="CV7" s="207"/>
      <c r="CW7" s="208"/>
      <c r="CX7" s="206"/>
      <c r="CY7" s="207"/>
      <c r="CZ7" s="208"/>
      <c r="DA7" s="206"/>
      <c r="DB7" s="207"/>
      <c r="DC7" s="208"/>
      <c r="DD7" s="206"/>
      <c r="DE7" s="207"/>
      <c r="DF7" s="208"/>
      <c r="DG7" s="206"/>
      <c r="DH7" s="207"/>
      <c r="DI7" s="208"/>
      <c r="DJ7" s="206"/>
      <c r="DK7" s="207"/>
      <c r="DL7" s="208"/>
      <c r="DM7" s="206"/>
      <c r="DN7" s="207"/>
      <c r="DO7" s="208"/>
      <c r="DP7" s="206"/>
      <c r="DQ7" s="207"/>
      <c r="DR7" s="208"/>
      <c r="DS7" s="206"/>
      <c r="DT7" s="207"/>
      <c r="DU7" s="208"/>
      <c r="DV7" s="206"/>
      <c r="DW7" s="207"/>
      <c r="DX7" s="208"/>
      <c r="DY7" s="206"/>
      <c r="DZ7" s="207"/>
      <c r="EA7" s="208"/>
      <c r="EB7" s="206"/>
      <c r="EC7" s="207"/>
      <c r="ED7" s="208"/>
      <c r="EE7" s="206"/>
      <c r="EF7" s="207"/>
      <c r="EG7" s="208"/>
      <c r="EH7" s="206"/>
      <c r="EI7" s="207"/>
      <c r="EJ7" s="208"/>
      <c r="EK7" s="206"/>
      <c r="EL7" s="207"/>
      <c r="EM7" s="208"/>
      <c r="EN7" s="197"/>
      <c r="EO7" s="198"/>
      <c r="EP7" s="199"/>
      <c r="EQ7" s="197"/>
      <c r="ER7" s="198"/>
      <c r="ES7" s="199"/>
      <c r="ET7" s="197"/>
      <c r="EU7" s="198"/>
      <c r="EV7" s="199"/>
      <c r="EW7" s="197"/>
      <c r="EX7" s="198"/>
      <c r="EY7" s="199"/>
      <c r="EZ7" s="197"/>
      <c r="FA7" s="198"/>
      <c r="FB7" s="199"/>
      <c r="FC7" s="197"/>
      <c r="FD7" s="198"/>
      <c r="FE7" s="198"/>
      <c r="FF7" s="197"/>
      <c r="FG7" s="198"/>
      <c r="FH7" s="199"/>
      <c r="FI7" s="197"/>
      <c r="FJ7" s="198"/>
      <c r="FK7" s="199"/>
      <c r="FL7" s="197"/>
      <c r="FM7" s="198"/>
      <c r="FN7" s="199"/>
      <c r="FO7" s="197"/>
      <c r="FP7" s="198"/>
      <c r="FQ7" s="199"/>
      <c r="FR7" s="197"/>
      <c r="FS7" s="198"/>
      <c r="FT7" s="199"/>
      <c r="FU7" s="197"/>
      <c r="FV7" s="198"/>
      <c r="FW7" s="199"/>
      <c r="FX7" s="197"/>
      <c r="FY7" s="198"/>
      <c r="FZ7" s="199"/>
      <c r="GA7" s="197"/>
      <c r="GB7" s="198"/>
      <c r="GC7" s="199"/>
      <c r="GD7" s="197"/>
      <c r="GE7" s="198"/>
      <c r="GF7" s="199"/>
      <c r="GG7" s="197"/>
      <c r="GH7" s="198"/>
      <c r="GI7" s="199"/>
      <c r="GJ7" s="197"/>
      <c r="GK7" s="198"/>
      <c r="GL7" s="199"/>
      <c r="GM7" s="197"/>
      <c r="GN7" s="198"/>
      <c r="GO7" s="199"/>
      <c r="GP7" s="197"/>
      <c r="GQ7" s="198"/>
      <c r="GR7" s="199"/>
      <c r="GS7" s="197"/>
      <c r="GT7" s="198"/>
      <c r="GU7" s="198"/>
      <c r="GV7" s="197"/>
      <c r="GW7" s="198"/>
      <c r="GX7" s="199"/>
      <c r="GY7" s="197"/>
      <c r="GZ7" s="198"/>
      <c r="HA7" s="199"/>
      <c r="HB7" s="197"/>
      <c r="HC7" s="198"/>
      <c r="HD7" s="199"/>
      <c r="HE7" s="197"/>
      <c r="HF7" s="198"/>
      <c r="HG7" s="199"/>
      <c r="HH7" s="197"/>
      <c r="HI7" s="198"/>
      <c r="HJ7" s="199"/>
      <c r="HK7" s="197"/>
      <c r="HL7" s="198"/>
      <c r="HM7" s="199"/>
      <c r="HN7" s="197"/>
      <c r="HO7" s="198"/>
      <c r="HP7" s="199"/>
      <c r="HQ7" s="197"/>
      <c r="HR7" s="198"/>
      <c r="HS7" s="198"/>
      <c r="HT7" s="197"/>
      <c r="HU7" s="198"/>
      <c r="HV7" s="199"/>
      <c r="HW7" s="197"/>
      <c r="HX7" s="198"/>
      <c r="HY7" s="199"/>
      <c r="HZ7" s="197"/>
      <c r="IA7" s="198"/>
      <c r="IB7" s="199"/>
      <c r="IC7" s="197"/>
      <c r="ID7" s="198"/>
      <c r="IE7" s="199"/>
      <c r="IF7" s="197"/>
      <c r="IG7" s="198"/>
      <c r="IH7" s="199"/>
      <c r="II7" s="197"/>
      <c r="IJ7" s="198"/>
      <c r="IK7" s="199"/>
      <c r="IL7" s="197"/>
      <c r="IM7" s="198"/>
      <c r="IN7" s="199"/>
      <c r="IO7" s="197"/>
      <c r="IP7" s="198"/>
      <c r="IQ7" s="198"/>
      <c r="IR7" s="197"/>
      <c r="IS7" s="198"/>
      <c r="IT7" s="199"/>
      <c r="IU7" s="197"/>
      <c r="IV7" s="198"/>
      <c r="IW7" s="199"/>
      <c r="IX7" s="197"/>
      <c r="IY7" s="198"/>
      <c r="IZ7" s="199"/>
      <c r="JA7" s="197"/>
      <c r="JB7" s="198"/>
      <c r="JC7" s="199"/>
      <c r="JD7" s="197"/>
      <c r="JE7" s="198"/>
      <c r="JF7" s="199"/>
      <c r="JG7" s="197"/>
      <c r="JH7" s="198"/>
      <c r="JI7" s="199"/>
      <c r="JJ7" s="197"/>
      <c r="JK7" s="198"/>
      <c r="JL7" s="199"/>
      <c r="JM7" s="197"/>
      <c r="JN7" s="198"/>
      <c r="JO7" s="199"/>
      <c r="JP7" s="197"/>
      <c r="JQ7" s="198"/>
      <c r="JR7" s="198"/>
      <c r="JS7" s="197"/>
      <c r="JT7" s="198"/>
      <c r="JU7" s="199"/>
      <c r="JV7" s="197"/>
      <c r="JW7" s="198"/>
      <c r="JX7" s="199"/>
      <c r="JY7" s="197"/>
      <c r="JZ7" s="198"/>
      <c r="KA7" s="199"/>
      <c r="KB7" s="197"/>
      <c r="KC7" s="198"/>
      <c r="KD7" s="199"/>
      <c r="KE7" s="197"/>
      <c r="KF7" s="198"/>
      <c r="KG7" s="199"/>
      <c r="KH7" s="197"/>
      <c r="KI7" s="198"/>
      <c r="KJ7" s="199"/>
      <c r="KK7" s="197"/>
      <c r="KL7" s="198"/>
      <c r="KM7" s="198"/>
      <c r="KN7" s="197"/>
      <c r="KO7" s="198"/>
      <c r="KP7" s="199"/>
      <c r="KQ7" s="197"/>
      <c r="KR7" s="198"/>
      <c r="KS7" s="199"/>
      <c r="KT7" s="197"/>
      <c r="KU7" s="198"/>
      <c r="KV7" s="199"/>
      <c r="KW7" s="197"/>
      <c r="KX7" s="198"/>
      <c r="KY7" s="199"/>
      <c r="KZ7" s="197"/>
      <c r="LA7" s="198"/>
      <c r="LB7" s="199"/>
      <c r="LC7" s="197"/>
      <c r="LD7" s="198"/>
      <c r="LE7" s="199"/>
      <c r="LF7" s="197"/>
      <c r="LG7" s="198"/>
      <c r="LH7" s="199"/>
      <c r="LI7" s="197"/>
      <c r="LJ7" s="198"/>
      <c r="LK7" s="198"/>
      <c r="LL7" s="197"/>
      <c r="LM7" s="198"/>
      <c r="LN7" s="199"/>
      <c r="LO7" s="197"/>
      <c r="LP7" s="198"/>
      <c r="LQ7" s="199"/>
      <c r="LR7" s="197"/>
      <c r="LS7" s="198"/>
      <c r="LT7" s="199"/>
      <c r="LU7" s="197"/>
      <c r="LV7" s="198"/>
      <c r="LW7" s="199"/>
      <c r="LX7" s="197"/>
      <c r="LY7" s="198"/>
      <c r="LZ7" s="199"/>
      <c r="MA7" s="197"/>
      <c r="MB7" s="198"/>
      <c r="MC7" s="199"/>
      <c r="MD7" s="197"/>
      <c r="ME7" s="198"/>
      <c r="MF7" s="199"/>
      <c r="MG7" s="197"/>
      <c r="MH7" s="198"/>
      <c r="MI7" s="198"/>
      <c r="MJ7" s="197"/>
      <c r="MK7" s="198"/>
      <c r="ML7" s="199"/>
      <c r="MM7" s="197"/>
      <c r="MN7" s="198"/>
      <c r="MO7" s="199"/>
      <c r="MP7" s="197"/>
      <c r="MQ7" s="198"/>
      <c r="MR7" s="199"/>
      <c r="MS7" s="197"/>
      <c r="MT7" s="198"/>
      <c r="MU7" s="199"/>
      <c r="MV7" s="197"/>
      <c r="MW7" s="198"/>
      <c r="MX7" s="199"/>
      <c r="MY7" s="197"/>
      <c r="MZ7" s="198"/>
      <c r="NA7" s="199"/>
      <c r="NB7" s="197"/>
      <c r="NC7" s="198"/>
      <c r="ND7" s="199"/>
      <c r="NE7" s="197"/>
      <c r="NF7" s="198"/>
      <c r="NG7" s="199"/>
      <c r="NH7" s="197"/>
      <c r="NI7" s="198"/>
      <c r="NJ7" s="198"/>
      <c r="NK7" s="197"/>
      <c r="NL7" s="198"/>
      <c r="NM7" s="199"/>
      <c r="NN7" s="197"/>
      <c r="NO7" s="198"/>
      <c r="NP7" s="199"/>
      <c r="NQ7" s="197"/>
      <c r="NR7" s="198"/>
      <c r="NS7" s="199"/>
      <c r="NT7" s="197"/>
      <c r="NU7" s="198"/>
      <c r="NV7" s="199"/>
      <c r="NW7" s="197"/>
      <c r="NX7" s="198"/>
      <c r="NY7" s="199"/>
      <c r="NZ7" s="197"/>
      <c r="OA7" s="198"/>
      <c r="OB7" s="199"/>
      <c r="OC7" s="197"/>
      <c r="OD7" s="198"/>
      <c r="OE7" s="199"/>
      <c r="OF7" s="197"/>
      <c r="OG7" s="198"/>
      <c r="OH7" s="198"/>
      <c r="OI7" s="197"/>
      <c r="OJ7" s="198"/>
      <c r="OK7" s="199"/>
      <c r="OL7" s="197"/>
      <c r="OM7" s="198"/>
      <c r="ON7" s="199"/>
      <c r="OO7" s="197"/>
      <c r="OP7" s="198"/>
      <c r="OQ7" s="199"/>
      <c r="OR7" s="197"/>
      <c r="OS7" s="198"/>
      <c r="OT7" s="199"/>
      <c r="OU7" s="197"/>
      <c r="OV7" s="198"/>
      <c r="OW7" s="199"/>
      <c r="OX7" s="197"/>
      <c r="OY7" s="198"/>
      <c r="OZ7" s="199"/>
      <c r="PA7" s="197"/>
      <c r="PB7" s="198"/>
      <c r="PC7" s="199"/>
      <c r="PD7" s="197"/>
      <c r="PE7" s="198"/>
      <c r="PF7" s="199"/>
      <c r="PG7" s="197"/>
      <c r="PH7" s="198"/>
      <c r="PI7" s="198"/>
      <c r="PJ7" s="197"/>
      <c r="PK7" s="198"/>
      <c r="PL7" s="199"/>
      <c r="PM7" s="197"/>
      <c r="PN7" s="198"/>
      <c r="PO7" s="199"/>
      <c r="PP7" s="197"/>
      <c r="PQ7" s="198"/>
      <c r="PR7" s="199"/>
      <c r="PS7" s="197"/>
      <c r="PT7" s="198"/>
      <c r="PU7" s="199"/>
      <c r="PV7" s="197"/>
      <c r="PW7" s="198"/>
      <c r="PX7" s="199"/>
      <c r="PY7" s="197"/>
      <c r="PZ7" s="198"/>
      <c r="QA7" s="199"/>
      <c r="QB7" s="197"/>
      <c r="QC7" s="198"/>
      <c r="QD7" s="199"/>
      <c r="QE7" s="197"/>
      <c r="QF7" s="198"/>
      <c r="QG7" s="198"/>
      <c r="QH7" s="197"/>
      <c r="QI7" s="198"/>
      <c r="QJ7" s="199"/>
      <c r="QK7" s="197"/>
      <c r="QL7" s="198"/>
      <c r="QM7" s="199"/>
      <c r="QN7" s="197"/>
      <c r="QO7" s="198"/>
      <c r="QP7" s="199"/>
      <c r="QQ7" s="197"/>
      <c r="QR7" s="198"/>
      <c r="QS7" s="199"/>
      <c r="QT7" s="197"/>
      <c r="QU7" s="198"/>
      <c r="QV7" s="199"/>
      <c r="QW7" s="197"/>
      <c r="QX7" s="198"/>
      <c r="QY7" s="199"/>
      <c r="QZ7" s="197"/>
      <c r="RA7" s="198"/>
      <c r="RB7" s="199"/>
      <c r="RC7" s="197"/>
      <c r="RD7" s="198"/>
      <c r="RE7" s="198"/>
      <c r="RF7" s="197"/>
      <c r="RG7" s="198"/>
      <c r="RH7" s="199"/>
      <c r="RI7" s="197"/>
      <c r="RJ7" s="198"/>
      <c r="RK7" s="199"/>
      <c r="RL7" s="197"/>
      <c r="RM7" s="198"/>
      <c r="RN7" s="199"/>
      <c r="RO7" s="197"/>
      <c r="RP7" s="198"/>
      <c r="RQ7" s="199"/>
      <c r="RR7" s="197"/>
      <c r="RS7" s="198"/>
      <c r="RT7" s="199"/>
      <c r="RU7" s="197"/>
      <c r="RV7" s="198"/>
      <c r="RW7" s="199"/>
      <c r="RX7" s="197"/>
      <c r="RY7" s="198"/>
      <c r="RZ7" s="199"/>
      <c r="SA7" s="197"/>
      <c r="SB7" s="198"/>
      <c r="SC7" s="199"/>
      <c r="SD7" s="197"/>
      <c r="SE7" s="198"/>
      <c r="SF7" s="199"/>
    </row>
    <row r="8" spans="1:504" s="44" customFormat="1" ht="20.25" customHeight="1" x14ac:dyDescent="0.2">
      <c r="A8" s="215"/>
      <c r="B8" s="217"/>
      <c r="C8" s="188" t="s">
        <v>373</v>
      </c>
      <c r="D8" s="190" t="s">
        <v>370</v>
      </c>
      <c r="E8" s="192" t="s">
        <v>371</v>
      </c>
      <c r="F8" s="188" t="s">
        <v>373</v>
      </c>
      <c r="G8" s="190" t="s">
        <v>370</v>
      </c>
      <c r="H8" s="192" t="s">
        <v>371</v>
      </c>
      <c r="I8" s="188" t="s">
        <v>373</v>
      </c>
      <c r="J8" s="190" t="s">
        <v>370</v>
      </c>
      <c r="K8" s="192" t="s">
        <v>371</v>
      </c>
      <c r="L8" s="188" t="s">
        <v>373</v>
      </c>
      <c r="M8" s="190" t="s">
        <v>370</v>
      </c>
      <c r="N8" s="192" t="s">
        <v>371</v>
      </c>
      <c r="O8" s="188" t="s">
        <v>373</v>
      </c>
      <c r="P8" s="190" t="s">
        <v>370</v>
      </c>
      <c r="Q8" s="192" t="s">
        <v>371</v>
      </c>
      <c r="R8" s="188" t="s">
        <v>373</v>
      </c>
      <c r="S8" s="190" t="s">
        <v>370</v>
      </c>
      <c r="T8" s="192" t="s">
        <v>371</v>
      </c>
      <c r="U8" s="188" t="s">
        <v>373</v>
      </c>
      <c r="V8" s="190" t="s">
        <v>370</v>
      </c>
      <c r="W8" s="223" t="s">
        <v>371</v>
      </c>
      <c r="X8" s="188" t="s">
        <v>373</v>
      </c>
      <c r="Y8" s="190" t="s">
        <v>370</v>
      </c>
      <c r="Z8" s="192" t="s">
        <v>371</v>
      </c>
      <c r="AA8" s="188" t="s">
        <v>373</v>
      </c>
      <c r="AB8" s="190" t="s">
        <v>370</v>
      </c>
      <c r="AC8" s="192" t="s">
        <v>371</v>
      </c>
      <c r="AD8" s="188" t="s">
        <v>373</v>
      </c>
      <c r="AE8" s="190" t="s">
        <v>370</v>
      </c>
      <c r="AF8" s="192" t="s">
        <v>371</v>
      </c>
      <c r="AG8" s="188" t="s">
        <v>373</v>
      </c>
      <c r="AH8" s="190" t="s">
        <v>370</v>
      </c>
      <c r="AI8" s="192" t="s">
        <v>371</v>
      </c>
      <c r="AJ8" s="188" t="s">
        <v>373</v>
      </c>
      <c r="AK8" s="190" t="s">
        <v>370</v>
      </c>
      <c r="AL8" s="192" t="s">
        <v>371</v>
      </c>
      <c r="AM8" s="188" t="s">
        <v>373</v>
      </c>
      <c r="AN8" s="190" t="s">
        <v>370</v>
      </c>
      <c r="AO8" s="192" t="s">
        <v>371</v>
      </c>
      <c r="AP8" s="188" t="s">
        <v>373</v>
      </c>
      <c r="AQ8" s="190" t="s">
        <v>370</v>
      </c>
      <c r="AR8" s="192" t="s">
        <v>371</v>
      </c>
      <c r="AS8" s="188" t="s">
        <v>373</v>
      </c>
      <c r="AT8" s="190" t="s">
        <v>370</v>
      </c>
      <c r="AU8" s="192" t="s">
        <v>371</v>
      </c>
      <c r="AV8" s="188" t="s">
        <v>373</v>
      </c>
      <c r="AW8" s="190" t="s">
        <v>370</v>
      </c>
      <c r="AX8" s="192" t="s">
        <v>371</v>
      </c>
      <c r="AY8" s="188" t="s">
        <v>373</v>
      </c>
      <c r="AZ8" s="190" t="s">
        <v>370</v>
      </c>
      <c r="BA8" s="192" t="s">
        <v>371</v>
      </c>
      <c r="BB8" s="188" t="s">
        <v>373</v>
      </c>
      <c r="BC8" s="190" t="s">
        <v>370</v>
      </c>
      <c r="BD8" s="192" t="s">
        <v>371</v>
      </c>
      <c r="BE8" s="188" t="s">
        <v>373</v>
      </c>
      <c r="BF8" s="190" t="s">
        <v>370</v>
      </c>
      <c r="BG8" s="192" t="s">
        <v>371</v>
      </c>
      <c r="BH8" s="188" t="s">
        <v>373</v>
      </c>
      <c r="BI8" s="190" t="s">
        <v>370</v>
      </c>
      <c r="BJ8" s="192" t="s">
        <v>371</v>
      </c>
      <c r="BK8" s="188" t="s">
        <v>373</v>
      </c>
      <c r="BL8" s="190" t="s">
        <v>370</v>
      </c>
      <c r="BM8" s="192" t="s">
        <v>371</v>
      </c>
      <c r="BN8" s="188" t="s">
        <v>373</v>
      </c>
      <c r="BO8" s="190" t="s">
        <v>370</v>
      </c>
      <c r="BP8" s="192" t="s">
        <v>371</v>
      </c>
      <c r="BQ8" s="188" t="s">
        <v>373</v>
      </c>
      <c r="BR8" s="190" t="s">
        <v>370</v>
      </c>
      <c r="BS8" s="192" t="s">
        <v>371</v>
      </c>
      <c r="BT8" s="188" t="s">
        <v>373</v>
      </c>
      <c r="BU8" s="190" t="s">
        <v>370</v>
      </c>
      <c r="BV8" s="192" t="s">
        <v>371</v>
      </c>
      <c r="BW8" s="188" t="s">
        <v>373</v>
      </c>
      <c r="BX8" s="190" t="s">
        <v>370</v>
      </c>
      <c r="BY8" s="192" t="s">
        <v>371</v>
      </c>
      <c r="BZ8" s="188" t="s">
        <v>373</v>
      </c>
      <c r="CA8" s="190" t="s">
        <v>370</v>
      </c>
      <c r="CB8" s="192" t="s">
        <v>371</v>
      </c>
      <c r="CC8" s="188" t="s">
        <v>373</v>
      </c>
      <c r="CD8" s="190" t="s">
        <v>370</v>
      </c>
      <c r="CE8" s="192" t="s">
        <v>371</v>
      </c>
      <c r="CF8" s="188" t="s">
        <v>373</v>
      </c>
      <c r="CG8" s="190" t="s">
        <v>370</v>
      </c>
      <c r="CH8" s="192" t="s">
        <v>371</v>
      </c>
      <c r="CI8" s="188" t="s">
        <v>373</v>
      </c>
      <c r="CJ8" s="190" t="s">
        <v>370</v>
      </c>
      <c r="CK8" s="192" t="s">
        <v>371</v>
      </c>
      <c r="CL8" s="188" t="s">
        <v>373</v>
      </c>
      <c r="CM8" s="190" t="s">
        <v>370</v>
      </c>
      <c r="CN8" s="192" t="s">
        <v>371</v>
      </c>
      <c r="CO8" s="188" t="s">
        <v>373</v>
      </c>
      <c r="CP8" s="190" t="s">
        <v>370</v>
      </c>
      <c r="CQ8" s="192" t="s">
        <v>371</v>
      </c>
      <c r="CR8" s="188" t="s">
        <v>373</v>
      </c>
      <c r="CS8" s="190" t="s">
        <v>370</v>
      </c>
      <c r="CT8" s="192" t="s">
        <v>371</v>
      </c>
      <c r="CU8" s="188" t="s">
        <v>373</v>
      </c>
      <c r="CV8" s="190" t="s">
        <v>370</v>
      </c>
      <c r="CW8" s="192" t="s">
        <v>371</v>
      </c>
      <c r="CX8" s="188" t="s">
        <v>373</v>
      </c>
      <c r="CY8" s="190" t="s">
        <v>370</v>
      </c>
      <c r="CZ8" s="192" t="s">
        <v>371</v>
      </c>
      <c r="DA8" s="188" t="s">
        <v>373</v>
      </c>
      <c r="DB8" s="190" t="s">
        <v>370</v>
      </c>
      <c r="DC8" s="192" t="s">
        <v>371</v>
      </c>
      <c r="DD8" s="188" t="s">
        <v>373</v>
      </c>
      <c r="DE8" s="190" t="s">
        <v>370</v>
      </c>
      <c r="DF8" s="192" t="s">
        <v>371</v>
      </c>
      <c r="DG8" s="188" t="s">
        <v>373</v>
      </c>
      <c r="DH8" s="190" t="s">
        <v>370</v>
      </c>
      <c r="DI8" s="192" t="s">
        <v>371</v>
      </c>
      <c r="DJ8" s="188" t="s">
        <v>373</v>
      </c>
      <c r="DK8" s="190" t="s">
        <v>370</v>
      </c>
      <c r="DL8" s="192" t="s">
        <v>371</v>
      </c>
      <c r="DM8" s="188" t="s">
        <v>373</v>
      </c>
      <c r="DN8" s="190" t="s">
        <v>370</v>
      </c>
      <c r="DO8" s="192" t="s">
        <v>371</v>
      </c>
      <c r="DP8" s="188" t="s">
        <v>373</v>
      </c>
      <c r="DQ8" s="190" t="s">
        <v>370</v>
      </c>
      <c r="DR8" s="192" t="s">
        <v>371</v>
      </c>
      <c r="DS8" s="188" t="s">
        <v>373</v>
      </c>
      <c r="DT8" s="190" t="s">
        <v>370</v>
      </c>
      <c r="DU8" s="192" t="s">
        <v>371</v>
      </c>
      <c r="DV8" s="188" t="s">
        <v>373</v>
      </c>
      <c r="DW8" s="190" t="s">
        <v>370</v>
      </c>
      <c r="DX8" s="192" t="s">
        <v>371</v>
      </c>
      <c r="DY8" s="188" t="s">
        <v>373</v>
      </c>
      <c r="DZ8" s="190" t="s">
        <v>370</v>
      </c>
      <c r="EA8" s="192" t="s">
        <v>371</v>
      </c>
      <c r="EB8" s="188" t="s">
        <v>373</v>
      </c>
      <c r="EC8" s="190" t="s">
        <v>370</v>
      </c>
      <c r="ED8" s="192" t="s">
        <v>371</v>
      </c>
      <c r="EE8" s="188" t="s">
        <v>373</v>
      </c>
      <c r="EF8" s="190" t="s">
        <v>370</v>
      </c>
      <c r="EG8" s="192" t="s">
        <v>371</v>
      </c>
      <c r="EH8" s="188" t="s">
        <v>373</v>
      </c>
      <c r="EI8" s="190" t="s">
        <v>370</v>
      </c>
      <c r="EJ8" s="192" t="s">
        <v>371</v>
      </c>
      <c r="EK8" s="188" t="s">
        <v>373</v>
      </c>
      <c r="EL8" s="190" t="s">
        <v>370</v>
      </c>
      <c r="EM8" s="192" t="s">
        <v>371</v>
      </c>
      <c r="EN8" s="188" t="s">
        <v>373</v>
      </c>
      <c r="EO8" s="190" t="s">
        <v>370</v>
      </c>
      <c r="EP8" s="192" t="s">
        <v>371</v>
      </c>
      <c r="EQ8" s="188" t="s">
        <v>373</v>
      </c>
      <c r="ER8" s="190" t="s">
        <v>370</v>
      </c>
      <c r="ES8" s="192" t="s">
        <v>371</v>
      </c>
      <c r="ET8" s="188" t="s">
        <v>373</v>
      </c>
      <c r="EU8" s="190" t="s">
        <v>370</v>
      </c>
      <c r="EV8" s="192" t="s">
        <v>371</v>
      </c>
      <c r="EW8" s="188" t="s">
        <v>373</v>
      </c>
      <c r="EX8" s="190" t="s">
        <v>370</v>
      </c>
      <c r="EY8" s="192" t="s">
        <v>371</v>
      </c>
      <c r="EZ8" s="188" t="s">
        <v>373</v>
      </c>
      <c r="FA8" s="190" t="s">
        <v>370</v>
      </c>
      <c r="FB8" s="192" t="s">
        <v>371</v>
      </c>
      <c r="FC8" s="188" t="s">
        <v>373</v>
      </c>
      <c r="FD8" s="190" t="s">
        <v>370</v>
      </c>
      <c r="FE8" s="223" t="s">
        <v>371</v>
      </c>
      <c r="FF8" s="188" t="s">
        <v>373</v>
      </c>
      <c r="FG8" s="190" t="s">
        <v>370</v>
      </c>
      <c r="FH8" s="192" t="s">
        <v>371</v>
      </c>
      <c r="FI8" s="188" t="s">
        <v>373</v>
      </c>
      <c r="FJ8" s="190" t="s">
        <v>370</v>
      </c>
      <c r="FK8" s="192" t="s">
        <v>371</v>
      </c>
      <c r="FL8" s="188" t="s">
        <v>373</v>
      </c>
      <c r="FM8" s="190" t="s">
        <v>370</v>
      </c>
      <c r="FN8" s="192" t="s">
        <v>371</v>
      </c>
      <c r="FO8" s="188" t="s">
        <v>373</v>
      </c>
      <c r="FP8" s="190" t="s">
        <v>370</v>
      </c>
      <c r="FQ8" s="192" t="s">
        <v>371</v>
      </c>
      <c r="FR8" s="188" t="s">
        <v>373</v>
      </c>
      <c r="FS8" s="190" t="s">
        <v>370</v>
      </c>
      <c r="FT8" s="192" t="s">
        <v>371</v>
      </c>
      <c r="FU8" s="188" t="s">
        <v>373</v>
      </c>
      <c r="FV8" s="190" t="s">
        <v>370</v>
      </c>
      <c r="FW8" s="192" t="s">
        <v>371</v>
      </c>
      <c r="FX8" s="188" t="s">
        <v>373</v>
      </c>
      <c r="FY8" s="190" t="s">
        <v>370</v>
      </c>
      <c r="FZ8" s="192" t="s">
        <v>371</v>
      </c>
      <c r="GA8" s="188" t="s">
        <v>373</v>
      </c>
      <c r="GB8" s="190" t="s">
        <v>370</v>
      </c>
      <c r="GC8" s="192" t="s">
        <v>371</v>
      </c>
      <c r="GD8" s="188" t="s">
        <v>373</v>
      </c>
      <c r="GE8" s="190" t="s">
        <v>370</v>
      </c>
      <c r="GF8" s="192" t="s">
        <v>371</v>
      </c>
      <c r="GG8" s="188" t="s">
        <v>373</v>
      </c>
      <c r="GH8" s="190" t="s">
        <v>370</v>
      </c>
      <c r="GI8" s="192" t="s">
        <v>371</v>
      </c>
      <c r="GJ8" s="188" t="s">
        <v>373</v>
      </c>
      <c r="GK8" s="190" t="s">
        <v>370</v>
      </c>
      <c r="GL8" s="192" t="s">
        <v>371</v>
      </c>
      <c r="GM8" s="188" t="s">
        <v>373</v>
      </c>
      <c r="GN8" s="190" t="s">
        <v>370</v>
      </c>
      <c r="GO8" s="192" t="s">
        <v>371</v>
      </c>
      <c r="GP8" s="188" t="s">
        <v>373</v>
      </c>
      <c r="GQ8" s="190" t="s">
        <v>370</v>
      </c>
      <c r="GR8" s="192" t="s">
        <v>371</v>
      </c>
      <c r="GS8" s="188" t="s">
        <v>373</v>
      </c>
      <c r="GT8" s="190" t="s">
        <v>370</v>
      </c>
      <c r="GU8" s="223" t="s">
        <v>371</v>
      </c>
      <c r="GV8" s="188" t="s">
        <v>373</v>
      </c>
      <c r="GW8" s="190" t="s">
        <v>370</v>
      </c>
      <c r="GX8" s="192" t="s">
        <v>371</v>
      </c>
      <c r="GY8" s="188" t="s">
        <v>373</v>
      </c>
      <c r="GZ8" s="190" t="s">
        <v>370</v>
      </c>
      <c r="HA8" s="192" t="s">
        <v>371</v>
      </c>
      <c r="HB8" s="188" t="s">
        <v>373</v>
      </c>
      <c r="HC8" s="190" t="s">
        <v>370</v>
      </c>
      <c r="HD8" s="192" t="s">
        <v>371</v>
      </c>
      <c r="HE8" s="188" t="s">
        <v>373</v>
      </c>
      <c r="HF8" s="190" t="s">
        <v>370</v>
      </c>
      <c r="HG8" s="192" t="s">
        <v>371</v>
      </c>
      <c r="HH8" s="188" t="s">
        <v>373</v>
      </c>
      <c r="HI8" s="190" t="s">
        <v>370</v>
      </c>
      <c r="HJ8" s="192" t="s">
        <v>371</v>
      </c>
      <c r="HK8" s="188" t="s">
        <v>373</v>
      </c>
      <c r="HL8" s="190" t="s">
        <v>370</v>
      </c>
      <c r="HM8" s="192" t="s">
        <v>371</v>
      </c>
      <c r="HN8" s="188" t="s">
        <v>373</v>
      </c>
      <c r="HO8" s="190" t="s">
        <v>370</v>
      </c>
      <c r="HP8" s="192" t="s">
        <v>371</v>
      </c>
      <c r="HQ8" s="188" t="s">
        <v>373</v>
      </c>
      <c r="HR8" s="190" t="s">
        <v>370</v>
      </c>
      <c r="HS8" s="223" t="s">
        <v>371</v>
      </c>
      <c r="HT8" s="188" t="s">
        <v>373</v>
      </c>
      <c r="HU8" s="190" t="s">
        <v>370</v>
      </c>
      <c r="HV8" s="192" t="s">
        <v>371</v>
      </c>
      <c r="HW8" s="188" t="s">
        <v>373</v>
      </c>
      <c r="HX8" s="190" t="s">
        <v>370</v>
      </c>
      <c r="HY8" s="192" t="s">
        <v>371</v>
      </c>
      <c r="HZ8" s="188" t="s">
        <v>373</v>
      </c>
      <c r="IA8" s="190" t="s">
        <v>370</v>
      </c>
      <c r="IB8" s="192" t="s">
        <v>371</v>
      </c>
      <c r="IC8" s="188" t="s">
        <v>373</v>
      </c>
      <c r="ID8" s="190" t="s">
        <v>370</v>
      </c>
      <c r="IE8" s="192" t="s">
        <v>371</v>
      </c>
      <c r="IF8" s="188" t="s">
        <v>373</v>
      </c>
      <c r="IG8" s="190" t="s">
        <v>370</v>
      </c>
      <c r="IH8" s="192" t="s">
        <v>371</v>
      </c>
      <c r="II8" s="188" t="s">
        <v>373</v>
      </c>
      <c r="IJ8" s="190" t="s">
        <v>370</v>
      </c>
      <c r="IK8" s="192" t="s">
        <v>371</v>
      </c>
      <c r="IL8" s="188" t="s">
        <v>373</v>
      </c>
      <c r="IM8" s="190" t="s">
        <v>370</v>
      </c>
      <c r="IN8" s="192" t="s">
        <v>371</v>
      </c>
      <c r="IO8" s="188" t="s">
        <v>373</v>
      </c>
      <c r="IP8" s="190" t="s">
        <v>370</v>
      </c>
      <c r="IQ8" s="223" t="s">
        <v>371</v>
      </c>
      <c r="IR8" s="188" t="s">
        <v>373</v>
      </c>
      <c r="IS8" s="190" t="s">
        <v>370</v>
      </c>
      <c r="IT8" s="192" t="s">
        <v>371</v>
      </c>
      <c r="IU8" s="188" t="s">
        <v>373</v>
      </c>
      <c r="IV8" s="190" t="s">
        <v>370</v>
      </c>
      <c r="IW8" s="192" t="s">
        <v>371</v>
      </c>
      <c r="IX8" s="188" t="s">
        <v>373</v>
      </c>
      <c r="IY8" s="190" t="s">
        <v>370</v>
      </c>
      <c r="IZ8" s="192" t="s">
        <v>371</v>
      </c>
      <c r="JA8" s="188" t="s">
        <v>373</v>
      </c>
      <c r="JB8" s="190" t="s">
        <v>370</v>
      </c>
      <c r="JC8" s="192" t="s">
        <v>371</v>
      </c>
      <c r="JD8" s="188" t="s">
        <v>373</v>
      </c>
      <c r="JE8" s="190" t="s">
        <v>370</v>
      </c>
      <c r="JF8" s="192" t="s">
        <v>371</v>
      </c>
      <c r="JG8" s="188" t="s">
        <v>373</v>
      </c>
      <c r="JH8" s="190" t="s">
        <v>370</v>
      </c>
      <c r="JI8" s="192" t="s">
        <v>371</v>
      </c>
      <c r="JJ8" s="188" t="s">
        <v>373</v>
      </c>
      <c r="JK8" s="190" t="s">
        <v>370</v>
      </c>
      <c r="JL8" s="192" t="s">
        <v>371</v>
      </c>
      <c r="JM8" s="188" t="s">
        <v>373</v>
      </c>
      <c r="JN8" s="190" t="s">
        <v>370</v>
      </c>
      <c r="JO8" s="192" t="s">
        <v>371</v>
      </c>
      <c r="JP8" s="188" t="s">
        <v>373</v>
      </c>
      <c r="JQ8" s="190" t="s">
        <v>370</v>
      </c>
      <c r="JR8" s="223" t="s">
        <v>371</v>
      </c>
      <c r="JS8" s="188" t="s">
        <v>373</v>
      </c>
      <c r="JT8" s="190" t="s">
        <v>370</v>
      </c>
      <c r="JU8" s="192" t="s">
        <v>371</v>
      </c>
      <c r="JV8" s="188" t="s">
        <v>373</v>
      </c>
      <c r="JW8" s="190" t="s">
        <v>370</v>
      </c>
      <c r="JX8" s="192" t="s">
        <v>371</v>
      </c>
      <c r="JY8" s="188" t="s">
        <v>373</v>
      </c>
      <c r="JZ8" s="190" t="s">
        <v>370</v>
      </c>
      <c r="KA8" s="192" t="s">
        <v>371</v>
      </c>
      <c r="KB8" s="188" t="s">
        <v>373</v>
      </c>
      <c r="KC8" s="190" t="s">
        <v>370</v>
      </c>
      <c r="KD8" s="192" t="s">
        <v>371</v>
      </c>
      <c r="KE8" s="188" t="s">
        <v>373</v>
      </c>
      <c r="KF8" s="190" t="s">
        <v>370</v>
      </c>
      <c r="KG8" s="192" t="s">
        <v>371</v>
      </c>
      <c r="KH8" s="188" t="s">
        <v>373</v>
      </c>
      <c r="KI8" s="190" t="s">
        <v>370</v>
      </c>
      <c r="KJ8" s="192" t="s">
        <v>371</v>
      </c>
      <c r="KK8" s="188" t="s">
        <v>373</v>
      </c>
      <c r="KL8" s="190" t="s">
        <v>370</v>
      </c>
      <c r="KM8" s="223" t="s">
        <v>371</v>
      </c>
      <c r="KN8" s="188" t="s">
        <v>373</v>
      </c>
      <c r="KO8" s="190" t="s">
        <v>370</v>
      </c>
      <c r="KP8" s="192" t="s">
        <v>371</v>
      </c>
      <c r="KQ8" s="188" t="s">
        <v>373</v>
      </c>
      <c r="KR8" s="190" t="s">
        <v>370</v>
      </c>
      <c r="KS8" s="192" t="s">
        <v>371</v>
      </c>
      <c r="KT8" s="188" t="s">
        <v>373</v>
      </c>
      <c r="KU8" s="190" t="s">
        <v>370</v>
      </c>
      <c r="KV8" s="192" t="s">
        <v>371</v>
      </c>
      <c r="KW8" s="188" t="s">
        <v>373</v>
      </c>
      <c r="KX8" s="190" t="s">
        <v>370</v>
      </c>
      <c r="KY8" s="192" t="s">
        <v>371</v>
      </c>
      <c r="KZ8" s="188" t="s">
        <v>373</v>
      </c>
      <c r="LA8" s="190" t="s">
        <v>370</v>
      </c>
      <c r="LB8" s="192" t="s">
        <v>371</v>
      </c>
      <c r="LC8" s="188" t="s">
        <v>373</v>
      </c>
      <c r="LD8" s="190" t="s">
        <v>370</v>
      </c>
      <c r="LE8" s="192" t="s">
        <v>371</v>
      </c>
      <c r="LF8" s="188" t="s">
        <v>373</v>
      </c>
      <c r="LG8" s="190" t="s">
        <v>370</v>
      </c>
      <c r="LH8" s="192" t="s">
        <v>371</v>
      </c>
      <c r="LI8" s="188" t="s">
        <v>373</v>
      </c>
      <c r="LJ8" s="190" t="s">
        <v>370</v>
      </c>
      <c r="LK8" s="223" t="s">
        <v>371</v>
      </c>
      <c r="LL8" s="188" t="s">
        <v>373</v>
      </c>
      <c r="LM8" s="190" t="s">
        <v>370</v>
      </c>
      <c r="LN8" s="192" t="s">
        <v>371</v>
      </c>
      <c r="LO8" s="188" t="s">
        <v>373</v>
      </c>
      <c r="LP8" s="190" t="s">
        <v>370</v>
      </c>
      <c r="LQ8" s="192" t="s">
        <v>371</v>
      </c>
      <c r="LR8" s="188" t="s">
        <v>373</v>
      </c>
      <c r="LS8" s="190" t="s">
        <v>370</v>
      </c>
      <c r="LT8" s="192" t="s">
        <v>371</v>
      </c>
      <c r="LU8" s="188" t="s">
        <v>373</v>
      </c>
      <c r="LV8" s="190" t="s">
        <v>370</v>
      </c>
      <c r="LW8" s="192" t="s">
        <v>371</v>
      </c>
      <c r="LX8" s="188" t="s">
        <v>373</v>
      </c>
      <c r="LY8" s="190" t="s">
        <v>370</v>
      </c>
      <c r="LZ8" s="192" t="s">
        <v>371</v>
      </c>
      <c r="MA8" s="188" t="s">
        <v>373</v>
      </c>
      <c r="MB8" s="190" t="s">
        <v>370</v>
      </c>
      <c r="MC8" s="192" t="s">
        <v>371</v>
      </c>
      <c r="MD8" s="188" t="s">
        <v>373</v>
      </c>
      <c r="ME8" s="190" t="s">
        <v>370</v>
      </c>
      <c r="MF8" s="192" t="s">
        <v>371</v>
      </c>
      <c r="MG8" s="188" t="s">
        <v>373</v>
      </c>
      <c r="MH8" s="190" t="s">
        <v>370</v>
      </c>
      <c r="MI8" s="223" t="s">
        <v>371</v>
      </c>
      <c r="MJ8" s="188" t="s">
        <v>373</v>
      </c>
      <c r="MK8" s="190" t="s">
        <v>370</v>
      </c>
      <c r="ML8" s="192" t="s">
        <v>371</v>
      </c>
      <c r="MM8" s="188" t="s">
        <v>373</v>
      </c>
      <c r="MN8" s="190" t="s">
        <v>370</v>
      </c>
      <c r="MO8" s="192" t="s">
        <v>371</v>
      </c>
      <c r="MP8" s="188" t="s">
        <v>373</v>
      </c>
      <c r="MQ8" s="190" t="s">
        <v>370</v>
      </c>
      <c r="MR8" s="192" t="s">
        <v>371</v>
      </c>
      <c r="MS8" s="188" t="s">
        <v>373</v>
      </c>
      <c r="MT8" s="190" t="s">
        <v>370</v>
      </c>
      <c r="MU8" s="192" t="s">
        <v>371</v>
      </c>
      <c r="MV8" s="188" t="s">
        <v>373</v>
      </c>
      <c r="MW8" s="190" t="s">
        <v>370</v>
      </c>
      <c r="MX8" s="192" t="s">
        <v>371</v>
      </c>
      <c r="MY8" s="188" t="s">
        <v>373</v>
      </c>
      <c r="MZ8" s="190" t="s">
        <v>370</v>
      </c>
      <c r="NA8" s="192" t="s">
        <v>371</v>
      </c>
      <c r="NB8" s="188" t="s">
        <v>373</v>
      </c>
      <c r="NC8" s="190" t="s">
        <v>370</v>
      </c>
      <c r="ND8" s="192" t="s">
        <v>371</v>
      </c>
      <c r="NE8" s="188" t="s">
        <v>373</v>
      </c>
      <c r="NF8" s="190" t="s">
        <v>370</v>
      </c>
      <c r="NG8" s="192" t="s">
        <v>371</v>
      </c>
      <c r="NH8" s="188" t="s">
        <v>373</v>
      </c>
      <c r="NI8" s="190" t="s">
        <v>370</v>
      </c>
      <c r="NJ8" s="223" t="s">
        <v>371</v>
      </c>
      <c r="NK8" s="188" t="s">
        <v>373</v>
      </c>
      <c r="NL8" s="190" t="s">
        <v>370</v>
      </c>
      <c r="NM8" s="192" t="s">
        <v>371</v>
      </c>
      <c r="NN8" s="188" t="s">
        <v>373</v>
      </c>
      <c r="NO8" s="190" t="s">
        <v>370</v>
      </c>
      <c r="NP8" s="192" t="s">
        <v>371</v>
      </c>
      <c r="NQ8" s="188" t="s">
        <v>373</v>
      </c>
      <c r="NR8" s="190" t="s">
        <v>370</v>
      </c>
      <c r="NS8" s="192" t="s">
        <v>371</v>
      </c>
      <c r="NT8" s="188" t="s">
        <v>373</v>
      </c>
      <c r="NU8" s="190" t="s">
        <v>370</v>
      </c>
      <c r="NV8" s="192" t="s">
        <v>371</v>
      </c>
      <c r="NW8" s="188" t="s">
        <v>373</v>
      </c>
      <c r="NX8" s="190" t="s">
        <v>370</v>
      </c>
      <c r="NY8" s="192" t="s">
        <v>371</v>
      </c>
      <c r="NZ8" s="188" t="s">
        <v>373</v>
      </c>
      <c r="OA8" s="190" t="s">
        <v>370</v>
      </c>
      <c r="OB8" s="192" t="s">
        <v>371</v>
      </c>
      <c r="OC8" s="188" t="s">
        <v>373</v>
      </c>
      <c r="OD8" s="190" t="s">
        <v>370</v>
      </c>
      <c r="OE8" s="192" t="s">
        <v>371</v>
      </c>
      <c r="OF8" s="188" t="s">
        <v>373</v>
      </c>
      <c r="OG8" s="190" t="s">
        <v>370</v>
      </c>
      <c r="OH8" s="223" t="s">
        <v>371</v>
      </c>
      <c r="OI8" s="188" t="s">
        <v>373</v>
      </c>
      <c r="OJ8" s="190" t="s">
        <v>370</v>
      </c>
      <c r="OK8" s="192" t="s">
        <v>371</v>
      </c>
      <c r="OL8" s="188" t="s">
        <v>373</v>
      </c>
      <c r="OM8" s="190" t="s">
        <v>370</v>
      </c>
      <c r="ON8" s="192" t="s">
        <v>371</v>
      </c>
      <c r="OO8" s="188" t="s">
        <v>373</v>
      </c>
      <c r="OP8" s="190" t="s">
        <v>370</v>
      </c>
      <c r="OQ8" s="192" t="s">
        <v>371</v>
      </c>
      <c r="OR8" s="188" t="s">
        <v>373</v>
      </c>
      <c r="OS8" s="190" t="s">
        <v>370</v>
      </c>
      <c r="OT8" s="192" t="s">
        <v>371</v>
      </c>
      <c r="OU8" s="188" t="s">
        <v>373</v>
      </c>
      <c r="OV8" s="190" t="s">
        <v>370</v>
      </c>
      <c r="OW8" s="192" t="s">
        <v>371</v>
      </c>
      <c r="OX8" s="188" t="s">
        <v>373</v>
      </c>
      <c r="OY8" s="190" t="s">
        <v>370</v>
      </c>
      <c r="OZ8" s="192" t="s">
        <v>371</v>
      </c>
      <c r="PA8" s="188" t="s">
        <v>373</v>
      </c>
      <c r="PB8" s="190" t="s">
        <v>370</v>
      </c>
      <c r="PC8" s="192" t="s">
        <v>371</v>
      </c>
      <c r="PD8" s="188" t="s">
        <v>373</v>
      </c>
      <c r="PE8" s="190" t="s">
        <v>370</v>
      </c>
      <c r="PF8" s="192" t="s">
        <v>371</v>
      </c>
      <c r="PG8" s="188" t="s">
        <v>373</v>
      </c>
      <c r="PH8" s="190" t="s">
        <v>370</v>
      </c>
      <c r="PI8" s="223" t="s">
        <v>371</v>
      </c>
      <c r="PJ8" s="188" t="s">
        <v>373</v>
      </c>
      <c r="PK8" s="190" t="s">
        <v>370</v>
      </c>
      <c r="PL8" s="192" t="s">
        <v>371</v>
      </c>
      <c r="PM8" s="188" t="s">
        <v>373</v>
      </c>
      <c r="PN8" s="190" t="s">
        <v>370</v>
      </c>
      <c r="PO8" s="192" t="s">
        <v>371</v>
      </c>
      <c r="PP8" s="188" t="s">
        <v>373</v>
      </c>
      <c r="PQ8" s="190" t="s">
        <v>370</v>
      </c>
      <c r="PR8" s="192" t="s">
        <v>371</v>
      </c>
      <c r="PS8" s="188" t="s">
        <v>373</v>
      </c>
      <c r="PT8" s="190" t="s">
        <v>370</v>
      </c>
      <c r="PU8" s="192" t="s">
        <v>371</v>
      </c>
      <c r="PV8" s="188" t="s">
        <v>373</v>
      </c>
      <c r="PW8" s="190" t="s">
        <v>370</v>
      </c>
      <c r="PX8" s="192" t="s">
        <v>371</v>
      </c>
      <c r="PY8" s="188" t="s">
        <v>373</v>
      </c>
      <c r="PZ8" s="190" t="s">
        <v>370</v>
      </c>
      <c r="QA8" s="192" t="s">
        <v>371</v>
      </c>
      <c r="QB8" s="188" t="s">
        <v>373</v>
      </c>
      <c r="QC8" s="190" t="s">
        <v>370</v>
      </c>
      <c r="QD8" s="192" t="s">
        <v>371</v>
      </c>
      <c r="QE8" s="188" t="s">
        <v>373</v>
      </c>
      <c r="QF8" s="190" t="s">
        <v>370</v>
      </c>
      <c r="QG8" s="223" t="s">
        <v>371</v>
      </c>
      <c r="QH8" s="188" t="s">
        <v>373</v>
      </c>
      <c r="QI8" s="190" t="s">
        <v>370</v>
      </c>
      <c r="QJ8" s="192" t="s">
        <v>371</v>
      </c>
      <c r="QK8" s="188" t="s">
        <v>373</v>
      </c>
      <c r="QL8" s="190" t="s">
        <v>370</v>
      </c>
      <c r="QM8" s="192" t="s">
        <v>371</v>
      </c>
      <c r="QN8" s="188" t="s">
        <v>373</v>
      </c>
      <c r="QO8" s="190" t="s">
        <v>370</v>
      </c>
      <c r="QP8" s="192" t="s">
        <v>371</v>
      </c>
      <c r="QQ8" s="188" t="s">
        <v>373</v>
      </c>
      <c r="QR8" s="190" t="s">
        <v>370</v>
      </c>
      <c r="QS8" s="192" t="s">
        <v>371</v>
      </c>
      <c r="QT8" s="188" t="s">
        <v>373</v>
      </c>
      <c r="QU8" s="190" t="s">
        <v>370</v>
      </c>
      <c r="QV8" s="192" t="s">
        <v>371</v>
      </c>
      <c r="QW8" s="188" t="s">
        <v>373</v>
      </c>
      <c r="QX8" s="190" t="s">
        <v>370</v>
      </c>
      <c r="QY8" s="192" t="s">
        <v>371</v>
      </c>
      <c r="QZ8" s="188" t="s">
        <v>373</v>
      </c>
      <c r="RA8" s="190" t="s">
        <v>370</v>
      </c>
      <c r="RB8" s="192" t="s">
        <v>371</v>
      </c>
      <c r="RC8" s="188" t="s">
        <v>373</v>
      </c>
      <c r="RD8" s="190" t="s">
        <v>370</v>
      </c>
      <c r="RE8" s="223" t="s">
        <v>371</v>
      </c>
      <c r="RF8" s="188" t="s">
        <v>373</v>
      </c>
      <c r="RG8" s="190" t="s">
        <v>370</v>
      </c>
      <c r="RH8" s="192" t="s">
        <v>371</v>
      </c>
      <c r="RI8" s="188" t="s">
        <v>373</v>
      </c>
      <c r="RJ8" s="190" t="s">
        <v>370</v>
      </c>
      <c r="RK8" s="192" t="s">
        <v>371</v>
      </c>
      <c r="RL8" s="188" t="s">
        <v>373</v>
      </c>
      <c r="RM8" s="190" t="s">
        <v>370</v>
      </c>
      <c r="RN8" s="192" t="s">
        <v>371</v>
      </c>
      <c r="RO8" s="188" t="s">
        <v>373</v>
      </c>
      <c r="RP8" s="190" t="s">
        <v>370</v>
      </c>
      <c r="RQ8" s="192" t="s">
        <v>371</v>
      </c>
      <c r="RR8" s="188" t="s">
        <v>373</v>
      </c>
      <c r="RS8" s="190" t="s">
        <v>370</v>
      </c>
      <c r="RT8" s="192" t="s">
        <v>371</v>
      </c>
      <c r="RU8" s="188" t="s">
        <v>373</v>
      </c>
      <c r="RV8" s="190" t="s">
        <v>370</v>
      </c>
      <c r="RW8" s="192" t="s">
        <v>371</v>
      </c>
      <c r="RX8" s="188" t="s">
        <v>373</v>
      </c>
      <c r="RY8" s="190" t="s">
        <v>370</v>
      </c>
      <c r="RZ8" s="192" t="s">
        <v>371</v>
      </c>
      <c r="SA8" s="188" t="s">
        <v>373</v>
      </c>
      <c r="SB8" s="190" t="s">
        <v>370</v>
      </c>
      <c r="SC8" s="192" t="s">
        <v>371</v>
      </c>
      <c r="SD8" s="188" t="s">
        <v>373</v>
      </c>
      <c r="SE8" s="190" t="s">
        <v>370</v>
      </c>
      <c r="SF8" s="192" t="s">
        <v>371</v>
      </c>
    </row>
    <row r="9" spans="1:504" s="45" customFormat="1" ht="42.75" customHeight="1" thickBot="1" x14ac:dyDescent="0.25">
      <c r="A9" s="206"/>
      <c r="B9" s="218"/>
      <c r="C9" s="189"/>
      <c r="D9" s="191"/>
      <c r="E9" s="193"/>
      <c r="F9" s="189"/>
      <c r="G9" s="191"/>
      <c r="H9" s="193"/>
      <c r="I9" s="189"/>
      <c r="J9" s="191"/>
      <c r="K9" s="193"/>
      <c r="L9" s="189"/>
      <c r="M9" s="191"/>
      <c r="N9" s="193"/>
      <c r="O9" s="189"/>
      <c r="P9" s="191"/>
      <c r="Q9" s="193"/>
      <c r="R9" s="189"/>
      <c r="S9" s="191"/>
      <c r="T9" s="193"/>
      <c r="U9" s="189"/>
      <c r="V9" s="191"/>
      <c r="W9" s="224"/>
      <c r="X9" s="189"/>
      <c r="Y9" s="191"/>
      <c r="Z9" s="193"/>
      <c r="AA9" s="189"/>
      <c r="AB9" s="191"/>
      <c r="AC9" s="193"/>
      <c r="AD9" s="189"/>
      <c r="AE9" s="191"/>
      <c r="AF9" s="193"/>
      <c r="AG9" s="189"/>
      <c r="AH9" s="191"/>
      <c r="AI9" s="193"/>
      <c r="AJ9" s="189"/>
      <c r="AK9" s="191"/>
      <c r="AL9" s="193"/>
      <c r="AM9" s="189"/>
      <c r="AN9" s="191"/>
      <c r="AO9" s="193"/>
      <c r="AP9" s="189"/>
      <c r="AQ9" s="191"/>
      <c r="AR9" s="193"/>
      <c r="AS9" s="189"/>
      <c r="AT9" s="191"/>
      <c r="AU9" s="193"/>
      <c r="AV9" s="189"/>
      <c r="AW9" s="191"/>
      <c r="AX9" s="193"/>
      <c r="AY9" s="189"/>
      <c r="AZ9" s="191"/>
      <c r="BA9" s="193"/>
      <c r="BB9" s="189"/>
      <c r="BC9" s="191"/>
      <c r="BD9" s="193"/>
      <c r="BE9" s="189"/>
      <c r="BF9" s="191"/>
      <c r="BG9" s="193"/>
      <c r="BH9" s="189"/>
      <c r="BI9" s="191"/>
      <c r="BJ9" s="193"/>
      <c r="BK9" s="189"/>
      <c r="BL9" s="191"/>
      <c r="BM9" s="193"/>
      <c r="BN9" s="189"/>
      <c r="BO9" s="191"/>
      <c r="BP9" s="193"/>
      <c r="BQ9" s="189"/>
      <c r="BR9" s="191"/>
      <c r="BS9" s="193"/>
      <c r="BT9" s="189"/>
      <c r="BU9" s="191"/>
      <c r="BV9" s="193"/>
      <c r="BW9" s="189"/>
      <c r="BX9" s="191"/>
      <c r="BY9" s="193"/>
      <c r="BZ9" s="189"/>
      <c r="CA9" s="191"/>
      <c r="CB9" s="193"/>
      <c r="CC9" s="189"/>
      <c r="CD9" s="191"/>
      <c r="CE9" s="193"/>
      <c r="CF9" s="189"/>
      <c r="CG9" s="191"/>
      <c r="CH9" s="193"/>
      <c r="CI9" s="189"/>
      <c r="CJ9" s="191"/>
      <c r="CK9" s="193"/>
      <c r="CL9" s="189"/>
      <c r="CM9" s="191"/>
      <c r="CN9" s="193"/>
      <c r="CO9" s="189"/>
      <c r="CP9" s="191"/>
      <c r="CQ9" s="193"/>
      <c r="CR9" s="189"/>
      <c r="CS9" s="191"/>
      <c r="CT9" s="193"/>
      <c r="CU9" s="189"/>
      <c r="CV9" s="191"/>
      <c r="CW9" s="193"/>
      <c r="CX9" s="189"/>
      <c r="CY9" s="191"/>
      <c r="CZ9" s="193"/>
      <c r="DA9" s="189"/>
      <c r="DB9" s="191"/>
      <c r="DC9" s="193"/>
      <c r="DD9" s="189"/>
      <c r="DE9" s="191"/>
      <c r="DF9" s="193"/>
      <c r="DG9" s="189"/>
      <c r="DH9" s="191"/>
      <c r="DI9" s="193"/>
      <c r="DJ9" s="189"/>
      <c r="DK9" s="191"/>
      <c r="DL9" s="193"/>
      <c r="DM9" s="189"/>
      <c r="DN9" s="191"/>
      <c r="DO9" s="193"/>
      <c r="DP9" s="189"/>
      <c r="DQ9" s="191"/>
      <c r="DR9" s="193"/>
      <c r="DS9" s="189"/>
      <c r="DT9" s="191"/>
      <c r="DU9" s="193"/>
      <c r="DV9" s="189"/>
      <c r="DW9" s="191"/>
      <c r="DX9" s="193"/>
      <c r="DY9" s="189"/>
      <c r="DZ9" s="191"/>
      <c r="EA9" s="193"/>
      <c r="EB9" s="189"/>
      <c r="EC9" s="191"/>
      <c r="ED9" s="193"/>
      <c r="EE9" s="189"/>
      <c r="EF9" s="191"/>
      <c r="EG9" s="193"/>
      <c r="EH9" s="189"/>
      <c r="EI9" s="191"/>
      <c r="EJ9" s="193"/>
      <c r="EK9" s="189"/>
      <c r="EL9" s="191"/>
      <c r="EM9" s="193"/>
      <c r="EN9" s="189"/>
      <c r="EO9" s="191"/>
      <c r="EP9" s="193"/>
      <c r="EQ9" s="189"/>
      <c r="ER9" s="191"/>
      <c r="ES9" s="193"/>
      <c r="ET9" s="189"/>
      <c r="EU9" s="191"/>
      <c r="EV9" s="193"/>
      <c r="EW9" s="189"/>
      <c r="EX9" s="191"/>
      <c r="EY9" s="193"/>
      <c r="EZ9" s="189"/>
      <c r="FA9" s="191"/>
      <c r="FB9" s="193"/>
      <c r="FC9" s="189"/>
      <c r="FD9" s="191"/>
      <c r="FE9" s="224"/>
      <c r="FF9" s="189"/>
      <c r="FG9" s="191"/>
      <c r="FH9" s="193"/>
      <c r="FI9" s="189"/>
      <c r="FJ9" s="191"/>
      <c r="FK9" s="193"/>
      <c r="FL9" s="189"/>
      <c r="FM9" s="191"/>
      <c r="FN9" s="193"/>
      <c r="FO9" s="189"/>
      <c r="FP9" s="191"/>
      <c r="FQ9" s="193"/>
      <c r="FR9" s="189"/>
      <c r="FS9" s="191"/>
      <c r="FT9" s="193"/>
      <c r="FU9" s="189"/>
      <c r="FV9" s="191"/>
      <c r="FW9" s="193"/>
      <c r="FX9" s="189"/>
      <c r="FY9" s="191"/>
      <c r="FZ9" s="193"/>
      <c r="GA9" s="189"/>
      <c r="GB9" s="191"/>
      <c r="GC9" s="193"/>
      <c r="GD9" s="189"/>
      <c r="GE9" s="191"/>
      <c r="GF9" s="193"/>
      <c r="GG9" s="189"/>
      <c r="GH9" s="191"/>
      <c r="GI9" s="193"/>
      <c r="GJ9" s="189"/>
      <c r="GK9" s="191"/>
      <c r="GL9" s="193"/>
      <c r="GM9" s="189"/>
      <c r="GN9" s="191"/>
      <c r="GO9" s="193"/>
      <c r="GP9" s="189"/>
      <c r="GQ9" s="191"/>
      <c r="GR9" s="193"/>
      <c r="GS9" s="189"/>
      <c r="GT9" s="191"/>
      <c r="GU9" s="224"/>
      <c r="GV9" s="189"/>
      <c r="GW9" s="191"/>
      <c r="GX9" s="193"/>
      <c r="GY9" s="189"/>
      <c r="GZ9" s="191"/>
      <c r="HA9" s="193"/>
      <c r="HB9" s="189"/>
      <c r="HC9" s="191"/>
      <c r="HD9" s="193"/>
      <c r="HE9" s="189"/>
      <c r="HF9" s="191"/>
      <c r="HG9" s="193"/>
      <c r="HH9" s="189"/>
      <c r="HI9" s="191"/>
      <c r="HJ9" s="193"/>
      <c r="HK9" s="189"/>
      <c r="HL9" s="191"/>
      <c r="HM9" s="193"/>
      <c r="HN9" s="189"/>
      <c r="HO9" s="191"/>
      <c r="HP9" s="193"/>
      <c r="HQ9" s="189"/>
      <c r="HR9" s="191"/>
      <c r="HS9" s="224"/>
      <c r="HT9" s="189"/>
      <c r="HU9" s="191"/>
      <c r="HV9" s="193"/>
      <c r="HW9" s="189"/>
      <c r="HX9" s="191"/>
      <c r="HY9" s="193"/>
      <c r="HZ9" s="189"/>
      <c r="IA9" s="191"/>
      <c r="IB9" s="193"/>
      <c r="IC9" s="189"/>
      <c r="ID9" s="191"/>
      <c r="IE9" s="193"/>
      <c r="IF9" s="189"/>
      <c r="IG9" s="191"/>
      <c r="IH9" s="193"/>
      <c r="II9" s="189"/>
      <c r="IJ9" s="191"/>
      <c r="IK9" s="193"/>
      <c r="IL9" s="189"/>
      <c r="IM9" s="191"/>
      <c r="IN9" s="193"/>
      <c r="IO9" s="189"/>
      <c r="IP9" s="191"/>
      <c r="IQ9" s="224"/>
      <c r="IR9" s="189"/>
      <c r="IS9" s="191"/>
      <c r="IT9" s="193"/>
      <c r="IU9" s="189"/>
      <c r="IV9" s="191"/>
      <c r="IW9" s="193"/>
      <c r="IX9" s="189"/>
      <c r="IY9" s="191"/>
      <c r="IZ9" s="193"/>
      <c r="JA9" s="189"/>
      <c r="JB9" s="191"/>
      <c r="JC9" s="193"/>
      <c r="JD9" s="189"/>
      <c r="JE9" s="191"/>
      <c r="JF9" s="193"/>
      <c r="JG9" s="189"/>
      <c r="JH9" s="191"/>
      <c r="JI9" s="193"/>
      <c r="JJ9" s="189"/>
      <c r="JK9" s="191"/>
      <c r="JL9" s="193"/>
      <c r="JM9" s="189"/>
      <c r="JN9" s="191"/>
      <c r="JO9" s="193"/>
      <c r="JP9" s="189"/>
      <c r="JQ9" s="191"/>
      <c r="JR9" s="224"/>
      <c r="JS9" s="189"/>
      <c r="JT9" s="191"/>
      <c r="JU9" s="193"/>
      <c r="JV9" s="189"/>
      <c r="JW9" s="191"/>
      <c r="JX9" s="193"/>
      <c r="JY9" s="189"/>
      <c r="JZ9" s="191"/>
      <c r="KA9" s="193"/>
      <c r="KB9" s="189"/>
      <c r="KC9" s="191"/>
      <c r="KD9" s="193"/>
      <c r="KE9" s="189"/>
      <c r="KF9" s="191"/>
      <c r="KG9" s="193"/>
      <c r="KH9" s="189"/>
      <c r="KI9" s="191"/>
      <c r="KJ9" s="193"/>
      <c r="KK9" s="189"/>
      <c r="KL9" s="191"/>
      <c r="KM9" s="224"/>
      <c r="KN9" s="189"/>
      <c r="KO9" s="191"/>
      <c r="KP9" s="193"/>
      <c r="KQ9" s="189"/>
      <c r="KR9" s="191"/>
      <c r="KS9" s="193"/>
      <c r="KT9" s="189"/>
      <c r="KU9" s="191"/>
      <c r="KV9" s="193"/>
      <c r="KW9" s="189"/>
      <c r="KX9" s="191"/>
      <c r="KY9" s="193"/>
      <c r="KZ9" s="189"/>
      <c r="LA9" s="191"/>
      <c r="LB9" s="193"/>
      <c r="LC9" s="189"/>
      <c r="LD9" s="191"/>
      <c r="LE9" s="193"/>
      <c r="LF9" s="189"/>
      <c r="LG9" s="191"/>
      <c r="LH9" s="193"/>
      <c r="LI9" s="189"/>
      <c r="LJ9" s="191"/>
      <c r="LK9" s="224"/>
      <c r="LL9" s="189"/>
      <c r="LM9" s="191"/>
      <c r="LN9" s="193"/>
      <c r="LO9" s="189"/>
      <c r="LP9" s="191"/>
      <c r="LQ9" s="193"/>
      <c r="LR9" s="189"/>
      <c r="LS9" s="191"/>
      <c r="LT9" s="193"/>
      <c r="LU9" s="189"/>
      <c r="LV9" s="191"/>
      <c r="LW9" s="193"/>
      <c r="LX9" s="189"/>
      <c r="LY9" s="191"/>
      <c r="LZ9" s="193"/>
      <c r="MA9" s="189"/>
      <c r="MB9" s="191"/>
      <c r="MC9" s="193"/>
      <c r="MD9" s="189"/>
      <c r="ME9" s="191"/>
      <c r="MF9" s="193"/>
      <c r="MG9" s="189"/>
      <c r="MH9" s="191"/>
      <c r="MI9" s="224"/>
      <c r="MJ9" s="189"/>
      <c r="MK9" s="191"/>
      <c r="ML9" s="193"/>
      <c r="MM9" s="189"/>
      <c r="MN9" s="191"/>
      <c r="MO9" s="193"/>
      <c r="MP9" s="189"/>
      <c r="MQ9" s="191"/>
      <c r="MR9" s="193"/>
      <c r="MS9" s="189"/>
      <c r="MT9" s="191"/>
      <c r="MU9" s="193"/>
      <c r="MV9" s="189"/>
      <c r="MW9" s="191"/>
      <c r="MX9" s="193"/>
      <c r="MY9" s="189"/>
      <c r="MZ9" s="191"/>
      <c r="NA9" s="193"/>
      <c r="NB9" s="189"/>
      <c r="NC9" s="191"/>
      <c r="ND9" s="193"/>
      <c r="NE9" s="189"/>
      <c r="NF9" s="191"/>
      <c r="NG9" s="193"/>
      <c r="NH9" s="189"/>
      <c r="NI9" s="191"/>
      <c r="NJ9" s="224"/>
      <c r="NK9" s="189"/>
      <c r="NL9" s="191"/>
      <c r="NM9" s="193"/>
      <c r="NN9" s="189"/>
      <c r="NO9" s="191"/>
      <c r="NP9" s="193"/>
      <c r="NQ9" s="189"/>
      <c r="NR9" s="191"/>
      <c r="NS9" s="193"/>
      <c r="NT9" s="189"/>
      <c r="NU9" s="191"/>
      <c r="NV9" s="193"/>
      <c r="NW9" s="189"/>
      <c r="NX9" s="191"/>
      <c r="NY9" s="193"/>
      <c r="NZ9" s="189"/>
      <c r="OA9" s="191"/>
      <c r="OB9" s="193"/>
      <c r="OC9" s="189"/>
      <c r="OD9" s="191"/>
      <c r="OE9" s="193"/>
      <c r="OF9" s="189"/>
      <c r="OG9" s="191"/>
      <c r="OH9" s="224"/>
      <c r="OI9" s="189"/>
      <c r="OJ9" s="191"/>
      <c r="OK9" s="193"/>
      <c r="OL9" s="189"/>
      <c r="OM9" s="191"/>
      <c r="ON9" s="193"/>
      <c r="OO9" s="189"/>
      <c r="OP9" s="191"/>
      <c r="OQ9" s="193"/>
      <c r="OR9" s="189"/>
      <c r="OS9" s="191"/>
      <c r="OT9" s="193"/>
      <c r="OU9" s="189"/>
      <c r="OV9" s="191"/>
      <c r="OW9" s="193"/>
      <c r="OX9" s="189"/>
      <c r="OY9" s="191"/>
      <c r="OZ9" s="193"/>
      <c r="PA9" s="189"/>
      <c r="PB9" s="191"/>
      <c r="PC9" s="193"/>
      <c r="PD9" s="189"/>
      <c r="PE9" s="191"/>
      <c r="PF9" s="193"/>
      <c r="PG9" s="189"/>
      <c r="PH9" s="191"/>
      <c r="PI9" s="224"/>
      <c r="PJ9" s="189"/>
      <c r="PK9" s="191"/>
      <c r="PL9" s="193"/>
      <c r="PM9" s="189"/>
      <c r="PN9" s="191"/>
      <c r="PO9" s="193"/>
      <c r="PP9" s="189"/>
      <c r="PQ9" s="191"/>
      <c r="PR9" s="193"/>
      <c r="PS9" s="189"/>
      <c r="PT9" s="191"/>
      <c r="PU9" s="193"/>
      <c r="PV9" s="189"/>
      <c r="PW9" s="191"/>
      <c r="PX9" s="193"/>
      <c r="PY9" s="189"/>
      <c r="PZ9" s="191"/>
      <c r="QA9" s="193"/>
      <c r="QB9" s="189"/>
      <c r="QC9" s="191"/>
      <c r="QD9" s="193"/>
      <c r="QE9" s="189"/>
      <c r="QF9" s="191"/>
      <c r="QG9" s="224"/>
      <c r="QH9" s="189"/>
      <c r="QI9" s="191"/>
      <c r="QJ9" s="193"/>
      <c r="QK9" s="189"/>
      <c r="QL9" s="191"/>
      <c r="QM9" s="193"/>
      <c r="QN9" s="189"/>
      <c r="QO9" s="191"/>
      <c r="QP9" s="193"/>
      <c r="QQ9" s="189"/>
      <c r="QR9" s="191"/>
      <c r="QS9" s="193"/>
      <c r="QT9" s="189"/>
      <c r="QU9" s="191"/>
      <c r="QV9" s="193"/>
      <c r="QW9" s="189"/>
      <c r="QX9" s="191"/>
      <c r="QY9" s="193"/>
      <c r="QZ9" s="189"/>
      <c r="RA9" s="191"/>
      <c r="RB9" s="193"/>
      <c r="RC9" s="189"/>
      <c r="RD9" s="191"/>
      <c r="RE9" s="224"/>
      <c r="RF9" s="189"/>
      <c r="RG9" s="191"/>
      <c r="RH9" s="193"/>
      <c r="RI9" s="189"/>
      <c r="RJ9" s="191"/>
      <c r="RK9" s="193"/>
      <c r="RL9" s="189"/>
      <c r="RM9" s="191"/>
      <c r="RN9" s="193"/>
      <c r="RO9" s="189"/>
      <c r="RP9" s="191"/>
      <c r="RQ9" s="193"/>
      <c r="RR9" s="189"/>
      <c r="RS9" s="191"/>
      <c r="RT9" s="193"/>
      <c r="RU9" s="189"/>
      <c r="RV9" s="191"/>
      <c r="RW9" s="193"/>
      <c r="RX9" s="189"/>
      <c r="RY9" s="191"/>
      <c r="RZ9" s="193"/>
      <c r="SA9" s="189"/>
      <c r="SB9" s="191"/>
      <c r="SC9" s="193"/>
      <c r="SD9" s="189"/>
      <c r="SE9" s="191"/>
      <c r="SF9" s="193"/>
    </row>
    <row r="10" spans="1:504" s="44" customFormat="1" ht="16.5" thickBot="1" x14ac:dyDescent="0.3">
      <c r="A10" s="219" t="s">
        <v>2</v>
      </c>
      <c r="B10" s="220"/>
      <c r="C10" s="81">
        <v>1</v>
      </c>
      <c r="D10" s="98">
        <v>2</v>
      </c>
      <c r="E10" s="79">
        <v>3</v>
      </c>
      <c r="F10" s="81">
        <v>4</v>
      </c>
      <c r="G10" s="98">
        <v>5</v>
      </c>
      <c r="H10" s="79">
        <v>6</v>
      </c>
      <c r="I10" s="81">
        <v>7</v>
      </c>
      <c r="J10" s="98">
        <v>8</v>
      </c>
      <c r="K10" s="79">
        <v>9</v>
      </c>
      <c r="L10" s="81">
        <v>10</v>
      </c>
      <c r="M10" s="98">
        <v>11</v>
      </c>
      <c r="N10" s="79">
        <v>12</v>
      </c>
      <c r="O10" s="81">
        <v>13</v>
      </c>
      <c r="P10" s="98">
        <v>14</v>
      </c>
      <c r="Q10" s="79">
        <v>15</v>
      </c>
      <c r="R10" s="81">
        <v>16</v>
      </c>
      <c r="S10" s="98">
        <v>17</v>
      </c>
      <c r="T10" s="79">
        <v>18</v>
      </c>
      <c r="U10" s="81">
        <v>19</v>
      </c>
      <c r="V10" s="98">
        <v>20</v>
      </c>
      <c r="W10" s="80">
        <v>21</v>
      </c>
      <c r="X10" s="81">
        <v>22</v>
      </c>
      <c r="Y10" s="98">
        <v>23</v>
      </c>
      <c r="Z10" s="79">
        <v>24</v>
      </c>
      <c r="AA10" s="81">
        <v>25</v>
      </c>
      <c r="AB10" s="98">
        <v>26</v>
      </c>
      <c r="AC10" s="79">
        <v>27</v>
      </c>
      <c r="AD10" s="81">
        <v>28</v>
      </c>
      <c r="AE10" s="98">
        <v>29</v>
      </c>
      <c r="AF10" s="79">
        <v>30</v>
      </c>
      <c r="AG10" s="81">
        <v>31</v>
      </c>
      <c r="AH10" s="98">
        <v>32</v>
      </c>
      <c r="AI10" s="79">
        <v>33</v>
      </c>
      <c r="AJ10" s="81">
        <v>34</v>
      </c>
      <c r="AK10" s="98">
        <v>35</v>
      </c>
      <c r="AL10" s="79">
        <v>36</v>
      </c>
      <c r="AM10" s="81">
        <v>37</v>
      </c>
      <c r="AN10" s="98">
        <v>38</v>
      </c>
      <c r="AO10" s="79">
        <v>39</v>
      </c>
      <c r="AP10" s="81">
        <v>40</v>
      </c>
      <c r="AQ10" s="98">
        <v>41</v>
      </c>
      <c r="AR10" s="79">
        <v>42</v>
      </c>
      <c r="AS10" s="81">
        <v>43</v>
      </c>
      <c r="AT10" s="98">
        <v>44</v>
      </c>
      <c r="AU10" s="79">
        <v>45</v>
      </c>
      <c r="AV10" s="81">
        <v>46</v>
      </c>
      <c r="AW10" s="98">
        <v>47</v>
      </c>
      <c r="AX10" s="79">
        <v>48</v>
      </c>
      <c r="AY10" s="81">
        <v>49</v>
      </c>
      <c r="AZ10" s="98">
        <v>50</v>
      </c>
      <c r="BA10" s="79">
        <v>51</v>
      </c>
      <c r="BB10" s="81">
        <v>52</v>
      </c>
      <c r="BC10" s="98">
        <v>53</v>
      </c>
      <c r="BD10" s="79">
        <v>54</v>
      </c>
      <c r="BE10" s="81">
        <v>55</v>
      </c>
      <c r="BF10" s="98">
        <v>56</v>
      </c>
      <c r="BG10" s="79">
        <v>57</v>
      </c>
      <c r="BH10" s="81">
        <v>58</v>
      </c>
      <c r="BI10" s="98">
        <v>59</v>
      </c>
      <c r="BJ10" s="79">
        <v>60</v>
      </c>
      <c r="BK10" s="81">
        <v>61</v>
      </c>
      <c r="BL10" s="98">
        <v>62</v>
      </c>
      <c r="BM10" s="79">
        <v>63</v>
      </c>
      <c r="BN10" s="81">
        <v>64</v>
      </c>
      <c r="BO10" s="98">
        <v>65</v>
      </c>
      <c r="BP10" s="79">
        <v>66</v>
      </c>
      <c r="BQ10" s="81">
        <v>67</v>
      </c>
      <c r="BR10" s="98">
        <v>68</v>
      </c>
      <c r="BS10" s="79">
        <v>69</v>
      </c>
      <c r="BT10" s="81">
        <v>70</v>
      </c>
      <c r="BU10" s="98">
        <v>71</v>
      </c>
      <c r="BV10" s="79">
        <v>72</v>
      </c>
      <c r="BW10" s="81">
        <v>73</v>
      </c>
      <c r="BX10" s="98">
        <v>74</v>
      </c>
      <c r="BY10" s="79">
        <v>75</v>
      </c>
      <c r="BZ10" s="81">
        <v>76</v>
      </c>
      <c r="CA10" s="98">
        <v>77</v>
      </c>
      <c r="CB10" s="79">
        <v>78</v>
      </c>
      <c r="CC10" s="81">
        <v>79</v>
      </c>
      <c r="CD10" s="98">
        <v>80</v>
      </c>
      <c r="CE10" s="79">
        <v>81</v>
      </c>
      <c r="CF10" s="81">
        <v>82</v>
      </c>
      <c r="CG10" s="98">
        <v>83</v>
      </c>
      <c r="CH10" s="79">
        <v>84</v>
      </c>
      <c r="CI10" s="81">
        <v>82</v>
      </c>
      <c r="CJ10" s="98">
        <v>83</v>
      </c>
      <c r="CK10" s="79">
        <v>84</v>
      </c>
      <c r="CL10" s="81">
        <v>82</v>
      </c>
      <c r="CM10" s="98">
        <v>83</v>
      </c>
      <c r="CN10" s="79">
        <v>84</v>
      </c>
      <c r="CO10" s="81">
        <v>82</v>
      </c>
      <c r="CP10" s="98">
        <v>83</v>
      </c>
      <c r="CQ10" s="79">
        <v>84</v>
      </c>
      <c r="CR10" s="81">
        <v>82</v>
      </c>
      <c r="CS10" s="98">
        <v>83</v>
      </c>
      <c r="CT10" s="79">
        <v>84</v>
      </c>
      <c r="CU10" s="81">
        <v>82</v>
      </c>
      <c r="CV10" s="98">
        <v>83</v>
      </c>
      <c r="CW10" s="79">
        <v>84</v>
      </c>
      <c r="CX10" s="81">
        <v>82</v>
      </c>
      <c r="CY10" s="98">
        <v>83</v>
      </c>
      <c r="CZ10" s="79">
        <v>84</v>
      </c>
      <c r="DA10" s="81">
        <v>85</v>
      </c>
      <c r="DB10" s="98">
        <v>86</v>
      </c>
      <c r="DC10" s="79">
        <v>87</v>
      </c>
      <c r="DD10" s="81">
        <v>88</v>
      </c>
      <c r="DE10" s="98">
        <v>89</v>
      </c>
      <c r="DF10" s="79">
        <v>90</v>
      </c>
      <c r="DG10" s="81">
        <v>91</v>
      </c>
      <c r="DH10" s="98">
        <v>92</v>
      </c>
      <c r="DI10" s="79">
        <v>93</v>
      </c>
      <c r="DJ10" s="81">
        <v>94</v>
      </c>
      <c r="DK10" s="98">
        <v>95</v>
      </c>
      <c r="DL10" s="79">
        <v>96</v>
      </c>
      <c r="DM10" s="81">
        <v>97</v>
      </c>
      <c r="DN10" s="98">
        <v>98</v>
      </c>
      <c r="DO10" s="79">
        <v>99</v>
      </c>
      <c r="DP10" s="81">
        <v>100</v>
      </c>
      <c r="DQ10" s="98">
        <v>101</v>
      </c>
      <c r="DR10" s="79">
        <v>102</v>
      </c>
      <c r="DS10" s="81">
        <v>103</v>
      </c>
      <c r="DT10" s="98">
        <v>104</v>
      </c>
      <c r="DU10" s="79">
        <v>105</v>
      </c>
      <c r="DV10" s="81">
        <v>106</v>
      </c>
      <c r="DW10" s="98">
        <v>107</v>
      </c>
      <c r="DX10" s="79">
        <v>108</v>
      </c>
      <c r="DY10" s="81">
        <v>109</v>
      </c>
      <c r="DZ10" s="98">
        <v>110</v>
      </c>
      <c r="EA10" s="79">
        <v>111</v>
      </c>
      <c r="EB10" s="81">
        <v>112</v>
      </c>
      <c r="EC10" s="98">
        <v>113</v>
      </c>
      <c r="ED10" s="79">
        <v>114</v>
      </c>
      <c r="EE10" s="81">
        <v>115</v>
      </c>
      <c r="EF10" s="98">
        <v>116</v>
      </c>
      <c r="EG10" s="79">
        <v>117</v>
      </c>
      <c r="EH10" s="81">
        <v>118</v>
      </c>
      <c r="EI10" s="98">
        <v>119</v>
      </c>
      <c r="EJ10" s="79">
        <v>120</v>
      </c>
      <c r="EK10" s="81">
        <v>121</v>
      </c>
      <c r="EL10" s="98">
        <v>122</v>
      </c>
      <c r="EM10" s="79">
        <v>123</v>
      </c>
      <c r="EN10" s="81">
        <v>124</v>
      </c>
      <c r="EO10" s="98">
        <v>125</v>
      </c>
      <c r="EP10" s="79">
        <v>126</v>
      </c>
      <c r="EQ10" s="81">
        <v>127</v>
      </c>
      <c r="ER10" s="98">
        <v>128</v>
      </c>
      <c r="ES10" s="79">
        <v>129</v>
      </c>
      <c r="ET10" s="81">
        <v>130</v>
      </c>
      <c r="EU10" s="98">
        <v>131</v>
      </c>
      <c r="EV10" s="79">
        <v>132</v>
      </c>
      <c r="EW10" s="81">
        <v>133</v>
      </c>
      <c r="EX10" s="98">
        <v>134</v>
      </c>
      <c r="EY10" s="79">
        <v>135</v>
      </c>
      <c r="EZ10" s="81">
        <v>136</v>
      </c>
      <c r="FA10" s="98">
        <v>137</v>
      </c>
      <c r="FB10" s="79">
        <v>138</v>
      </c>
      <c r="FC10" s="81">
        <v>139</v>
      </c>
      <c r="FD10" s="98">
        <v>140</v>
      </c>
      <c r="FE10" s="80">
        <v>141</v>
      </c>
      <c r="FF10" s="81">
        <v>142</v>
      </c>
      <c r="FG10" s="98">
        <v>143</v>
      </c>
      <c r="FH10" s="79">
        <v>144</v>
      </c>
      <c r="FI10" s="81">
        <v>145</v>
      </c>
      <c r="FJ10" s="98">
        <v>146</v>
      </c>
      <c r="FK10" s="79">
        <v>147</v>
      </c>
      <c r="FL10" s="81">
        <v>148</v>
      </c>
      <c r="FM10" s="98">
        <v>149</v>
      </c>
      <c r="FN10" s="79">
        <v>150</v>
      </c>
      <c r="FO10" s="81">
        <v>151</v>
      </c>
      <c r="FP10" s="98">
        <v>152</v>
      </c>
      <c r="FQ10" s="79">
        <v>153</v>
      </c>
      <c r="FR10" s="81">
        <v>154</v>
      </c>
      <c r="FS10" s="98">
        <v>155</v>
      </c>
      <c r="FT10" s="79">
        <v>156</v>
      </c>
      <c r="FU10" s="81">
        <v>157</v>
      </c>
      <c r="FV10" s="98">
        <v>158</v>
      </c>
      <c r="FW10" s="79">
        <v>159</v>
      </c>
      <c r="FX10" s="81">
        <v>160</v>
      </c>
      <c r="FY10" s="98">
        <v>161</v>
      </c>
      <c r="FZ10" s="79">
        <v>162</v>
      </c>
      <c r="GA10" s="81">
        <v>163</v>
      </c>
      <c r="GB10" s="98">
        <v>164</v>
      </c>
      <c r="GC10" s="79">
        <v>165</v>
      </c>
      <c r="GD10" s="81">
        <v>166</v>
      </c>
      <c r="GE10" s="98">
        <v>167</v>
      </c>
      <c r="GF10" s="79">
        <v>168</v>
      </c>
      <c r="GG10" s="81">
        <v>169</v>
      </c>
      <c r="GH10" s="98">
        <v>170</v>
      </c>
      <c r="GI10" s="79">
        <v>171</v>
      </c>
      <c r="GJ10" s="81">
        <v>172</v>
      </c>
      <c r="GK10" s="98">
        <v>173</v>
      </c>
      <c r="GL10" s="79">
        <v>174</v>
      </c>
      <c r="GM10" s="81">
        <v>175</v>
      </c>
      <c r="GN10" s="98">
        <v>176</v>
      </c>
      <c r="GO10" s="79">
        <v>177</v>
      </c>
      <c r="GP10" s="81">
        <v>178</v>
      </c>
      <c r="GQ10" s="98">
        <v>179</v>
      </c>
      <c r="GR10" s="79">
        <v>180</v>
      </c>
      <c r="GS10" s="81">
        <v>181</v>
      </c>
      <c r="GT10" s="98">
        <v>182</v>
      </c>
      <c r="GU10" s="80">
        <v>183</v>
      </c>
      <c r="GV10" s="81">
        <v>184</v>
      </c>
      <c r="GW10" s="98">
        <v>185</v>
      </c>
      <c r="GX10" s="79">
        <v>186</v>
      </c>
      <c r="GY10" s="81">
        <v>187</v>
      </c>
      <c r="GZ10" s="98">
        <v>188</v>
      </c>
      <c r="HA10" s="79">
        <v>189</v>
      </c>
      <c r="HB10" s="81">
        <v>190</v>
      </c>
      <c r="HC10" s="98">
        <v>191</v>
      </c>
      <c r="HD10" s="79">
        <v>192</v>
      </c>
      <c r="HE10" s="81">
        <v>193</v>
      </c>
      <c r="HF10" s="98">
        <v>194</v>
      </c>
      <c r="HG10" s="79">
        <v>195</v>
      </c>
      <c r="HH10" s="81">
        <v>196</v>
      </c>
      <c r="HI10" s="98">
        <v>197</v>
      </c>
      <c r="HJ10" s="79">
        <v>198</v>
      </c>
      <c r="HK10" s="81">
        <v>199</v>
      </c>
      <c r="HL10" s="98">
        <v>200</v>
      </c>
      <c r="HM10" s="79">
        <v>201</v>
      </c>
      <c r="HN10" s="81">
        <v>202</v>
      </c>
      <c r="HO10" s="98">
        <v>203</v>
      </c>
      <c r="HP10" s="79">
        <v>204</v>
      </c>
      <c r="HQ10" s="81">
        <v>205</v>
      </c>
      <c r="HR10" s="98">
        <v>206</v>
      </c>
      <c r="HS10" s="80">
        <v>207</v>
      </c>
      <c r="HT10" s="81">
        <v>208</v>
      </c>
      <c r="HU10" s="98">
        <v>209</v>
      </c>
      <c r="HV10" s="79">
        <v>210</v>
      </c>
      <c r="HW10" s="81">
        <v>211</v>
      </c>
      <c r="HX10" s="98">
        <v>212</v>
      </c>
      <c r="HY10" s="79">
        <v>213</v>
      </c>
      <c r="HZ10" s="81">
        <v>214</v>
      </c>
      <c r="IA10" s="98">
        <v>215</v>
      </c>
      <c r="IB10" s="79">
        <v>216</v>
      </c>
      <c r="IC10" s="81">
        <v>217</v>
      </c>
      <c r="ID10" s="98">
        <v>218</v>
      </c>
      <c r="IE10" s="79">
        <v>219</v>
      </c>
      <c r="IF10" s="81">
        <v>220</v>
      </c>
      <c r="IG10" s="98">
        <v>221</v>
      </c>
      <c r="IH10" s="79">
        <v>222</v>
      </c>
      <c r="II10" s="81">
        <v>223</v>
      </c>
      <c r="IJ10" s="98">
        <v>224</v>
      </c>
      <c r="IK10" s="79">
        <v>225</v>
      </c>
      <c r="IL10" s="81">
        <v>226</v>
      </c>
      <c r="IM10" s="98">
        <v>227</v>
      </c>
      <c r="IN10" s="79">
        <v>228</v>
      </c>
      <c r="IO10" s="81">
        <v>229</v>
      </c>
      <c r="IP10" s="98">
        <v>230</v>
      </c>
      <c r="IQ10" s="80">
        <v>231</v>
      </c>
      <c r="IR10" s="81">
        <v>232</v>
      </c>
      <c r="IS10" s="98">
        <v>233</v>
      </c>
      <c r="IT10" s="79">
        <v>234</v>
      </c>
      <c r="IU10" s="81">
        <v>235</v>
      </c>
      <c r="IV10" s="98">
        <v>236</v>
      </c>
      <c r="IW10" s="79">
        <v>237</v>
      </c>
      <c r="IX10" s="81">
        <v>238</v>
      </c>
      <c r="IY10" s="98">
        <v>239</v>
      </c>
      <c r="IZ10" s="79">
        <v>240</v>
      </c>
      <c r="JA10" s="81">
        <v>241</v>
      </c>
      <c r="JB10" s="98">
        <v>242</v>
      </c>
      <c r="JC10" s="79">
        <v>243</v>
      </c>
      <c r="JD10" s="81">
        <v>244</v>
      </c>
      <c r="JE10" s="98">
        <v>245</v>
      </c>
      <c r="JF10" s="79">
        <v>246</v>
      </c>
      <c r="JG10" s="81">
        <v>247</v>
      </c>
      <c r="JH10" s="98">
        <v>248</v>
      </c>
      <c r="JI10" s="79">
        <v>249</v>
      </c>
      <c r="JJ10" s="81">
        <v>250</v>
      </c>
      <c r="JK10" s="98">
        <v>251</v>
      </c>
      <c r="JL10" s="79">
        <v>252</v>
      </c>
      <c r="JM10" s="81">
        <v>253</v>
      </c>
      <c r="JN10" s="98">
        <v>254</v>
      </c>
      <c r="JO10" s="79">
        <v>255</v>
      </c>
      <c r="JP10" s="81">
        <v>256</v>
      </c>
      <c r="JQ10" s="98">
        <v>257</v>
      </c>
      <c r="JR10" s="80">
        <v>258</v>
      </c>
      <c r="JS10" s="81">
        <v>259</v>
      </c>
      <c r="JT10" s="98">
        <v>260</v>
      </c>
      <c r="JU10" s="79">
        <v>261</v>
      </c>
      <c r="JV10" s="81">
        <v>262</v>
      </c>
      <c r="JW10" s="98">
        <v>263</v>
      </c>
      <c r="JX10" s="79">
        <v>264</v>
      </c>
      <c r="JY10" s="81">
        <v>265</v>
      </c>
      <c r="JZ10" s="98">
        <v>266</v>
      </c>
      <c r="KA10" s="79">
        <v>267</v>
      </c>
      <c r="KB10" s="81">
        <v>268</v>
      </c>
      <c r="KC10" s="98">
        <v>269</v>
      </c>
      <c r="KD10" s="79">
        <v>270</v>
      </c>
      <c r="KE10" s="81">
        <v>271</v>
      </c>
      <c r="KF10" s="98">
        <v>272</v>
      </c>
      <c r="KG10" s="79">
        <v>273</v>
      </c>
      <c r="KH10" s="81">
        <v>274</v>
      </c>
      <c r="KI10" s="98">
        <v>275</v>
      </c>
      <c r="KJ10" s="79">
        <v>276</v>
      </c>
      <c r="KK10" s="81">
        <v>277</v>
      </c>
      <c r="KL10" s="98">
        <v>278</v>
      </c>
      <c r="KM10" s="80">
        <v>279</v>
      </c>
      <c r="KN10" s="81">
        <v>280</v>
      </c>
      <c r="KO10" s="98">
        <v>281</v>
      </c>
      <c r="KP10" s="79">
        <v>282</v>
      </c>
      <c r="KQ10" s="81">
        <v>283</v>
      </c>
      <c r="KR10" s="98">
        <v>284</v>
      </c>
      <c r="KS10" s="79">
        <v>285</v>
      </c>
      <c r="KT10" s="81">
        <v>286</v>
      </c>
      <c r="KU10" s="98">
        <v>287</v>
      </c>
      <c r="KV10" s="79">
        <v>288</v>
      </c>
      <c r="KW10" s="81">
        <v>289</v>
      </c>
      <c r="KX10" s="98">
        <v>290</v>
      </c>
      <c r="KY10" s="79">
        <v>291</v>
      </c>
      <c r="KZ10" s="81">
        <v>292</v>
      </c>
      <c r="LA10" s="98">
        <v>293</v>
      </c>
      <c r="LB10" s="79">
        <v>294</v>
      </c>
      <c r="LC10" s="81">
        <v>295</v>
      </c>
      <c r="LD10" s="98">
        <v>296</v>
      </c>
      <c r="LE10" s="79">
        <v>297</v>
      </c>
      <c r="LF10" s="81">
        <v>298</v>
      </c>
      <c r="LG10" s="98">
        <v>299</v>
      </c>
      <c r="LH10" s="79">
        <v>300</v>
      </c>
      <c r="LI10" s="81">
        <v>301</v>
      </c>
      <c r="LJ10" s="98">
        <v>302</v>
      </c>
      <c r="LK10" s="80">
        <v>303</v>
      </c>
      <c r="LL10" s="81">
        <v>304</v>
      </c>
      <c r="LM10" s="98">
        <v>305</v>
      </c>
      <c r="LN10" s="79">
        <v>306</v>
      </c>
      <c r="LO10" s="81">
        <v>307</v>
      </c>
      <c r="LP10" s="98">
        <v>308</v>
      </c>
      <c r="LQ10" s="79">
        <v>309</v>
      </c>
      <c r="LR10" s="81">
        <v>310</v>
      </c>
      <c r="LS10" s="98">
        <v>311</v>
      </c>
      <c r="LT10" s="79">
        <v>312</v>
      </c>
      <c r="LU10" s="81">
        <v>313</v>
      </c>
      <c r="LV10" s="98">
        <v>314</v>
      </c>
      <c r="LW10" s="79">
        <v>315</v>
      </c>
      <c r="LX10" s="81">
        <v>316</v>
      </c>
      <c r="LY10" s="98">
        <v>317</v>
      </c>
      <c r="LZ10" s="79">
        <v>318</v>
      </c>
      <c r="MA10" s="81">
        <v>319</v>
      </c>
      <c r="MB10" s="98">
        <v>320</v>
      </c>
      <c r="MC10" s="79">
        <v>321</v>
      </c>
      <c r="MD10" s="81">
        <v>322</v>
      </c>
      <c r="ME10" s="98">
        <v>323</v>
      </c>
      <c r="MF10" s="79">
        <v>324</v>
      </c>
      <c r="MG10" s="81">
        <v>325</v>
      </c>
      <c r="MH10" s="98">
        <v>326</v>
      </c>
      <c r="MI10" s="80">
        <v>327</v>
      </c>
      <c r="MJ10" s="81">
        <v>328</v>
      </c>
      <c r="MK10" s="98">
        <v>329</v>
      </c>
      <c r="ML10" s="79">
        <v>330</v>
      </c>
      <c r="MM10" s="81">
        <v>331</v>
      </c>
      <c r="MN10" s="98">
        <v>332</v>
      </c>
      <c r="MO10" s="79">
        <v>333</v>
      </c>
      <c r="MP10" s="81">
        <v>334</v>
      </c>
      <c r="MQ10" s="98">
        <v>335</v>
      </c>
      <c r="MR10" s="79">
        <v>336</v>
      </c>
      <c r="MS10" s="81">
        <v>337</v>
      </c>
      <c r="MT10" s="98">
        <v>338</v>
      </c>
      <c r="MU10" s="79">
        <v>339</v>
      </c>
      <c r="MV10" s="81">
        <v>340</v>
      </c>
      <c r="MW10" s="98">
        <v>341</v>
      </c>
      <c r="MX10" s="79">
        <v>342</v>
      </c>
      <c r="MY10" s="81">
        <v>343</v>
      </c>
      <c r="MZ10" s="98">
        <v>344</v>
      </c>
      <c r="NA10" s="79">
        <v>345</v>
      </c>
      <c r="NB10" s="81">
        <v>346</v>
      </c>
      <c r="NC10" s="98">
        <v>347</v>
      </c>
      <c r="ND10" s="79">
        <v>348</v>
      </c>
      <c r="NE10" s="81">
        <v>349</v>
      </c>
      <c r="NF10" s="98">
        <v>350</v>
      </c>
      <c r="NG10" s="79">
        <v>351</v>
      </c>
      <c r="NH10" s="81">
        <v>352</v>
      </c>
      <c r="NI10" s="98">
        <v>353</v>
      </c>
      <c r="NJ10" s="80">
        <v>354</v>
      </c>
      <c r="NK10" s="81">
        <v>355</v>
      </c>
      <c r="NL10" s="98">
        <v>356</v>
      </c>
      <c r="NM10" s="79">
        <v>357</v>
      </c>
      <c r="NN10" s="81">
        <v>358</v>
      </c>
      <c r="NO10" s="98">
        <v>359</v>
      </c>
      <c r="NP10" s="79">
        <v>360</v>
      </c>
      <c r="NQ10" s="81">
        <v>361</v>
      </c>
      <c r="NR10" s="98">
        <v>362</v>
      </c>
      <c r="NS10" s="79">
        <v>363</v>
      </c>
      <c r="NT10" s="81">
        <v>364</v>
      </c>
      <c r="NU10" s="98">
        <v>365</v>
      </c>
      <c r="NV10" s="79">
        <v>366</v>
      </c>
      <c r="NW10" s="81">
        <v>367</v>
      </c>
      <c r="NX10" s="98">
        <v>368</v>
      </c>
      <c r="NY10" s="79">
        <v>369</v>
      </c>
      <c r="NZ10" s="81">
        <v>370</v>
      </c>
      <c r="OA10" s="98">
        <v>371</v>
      </c>
      <c r="OB10" s="79">
        <v>372</v>
      </c>
      <c r="OC10" s="81">
        <v>373</v>
      </c>
      <c r="OD10" s="98">
        <v>374</v>
      </c>
      <c r="OE10" s="79">
        <v>375</v>
      </c>
      <c r="OF10" s="81">
        <v>376</v>
      </c>
      <c r="OG10" s="98">
        <v>377</v>
      </c>
      <c r="OH10" s="80">
        <v>378</v>
      </c>
      <c r="OI10" s="81">
        <v>379</v>
      </c>
      <c r="OJ10" s="98">
        <v>380</v>
      </c>
      <c r="OK10" s="79">
        <v>381</v>
      </c>
      <c r="OL10" s="81">
        <v>382</v>
      </c>
      <c r="OM10" s="98">
        <v>383</v>
      </c>
      <c r="ON10" s="79">
        <v>384</v>
      </c>
      <c r="OO10" s="81">
        <v>385</v>
      </c>
      <c r="OP10" s="98">
        <v>386</v>
      </c>
      <c r="OQ10" s="79">
        <v>387</v>
      </c>
      <c r="OR10" s="81">
        <v>388</v>
      </c>
      <c r="OS10" s="98">
        <v>389</v>
      </c>
      <c r="OT10" s="79">
        <v>390</v>
      </c>
      <c r="OU10" s="81">
        <v>391</v>
      </c>
      <c r="OV10" s="98">
        <v>392</v>
      </c>
      <c r="OW10" s="79">
        <v>393</v>
      </c>
      <c r="OX10" s="81">
        <v>394</v>
      </c>
      <c r="OY10" s="98">
        <v>395</v>
      </c>
      <c r="OZ10" s="79">
        <v>396</v>
      </c>
      <c r="PA10" s="81">
        <v>397</v>
      </c>
      <c r="PB10" s="98">
        <v>398</v>
      </c>
      <c r="PC10" s="79">
        <v>399</v>
      </c>
      <c r="PD10" s="81">
        <v>400</v>
      </c>
      <c r="PE10" s="98">
        <v>401</v>
      </c>
      <c r="PF10" s="79">
        <v>402</v>
      </c>
      <c r="PG10" s="81">
        <v>403</v>
      </c>
      <c r="PH10" s="98">
        <v>404</v>
      </c>
      <c r="PI10" s="80">
        <v>405</v>
      </c>
      <c r="PJ10" s="81">
        <v>406</v>
      </c>
      <c r="PK10" s="98">
        <v>407</v>
      </c>
      <c r="PL10" s="79">
        <v>408</v>
      </c>
      <c r="PM10" s="81">
        <v>409</v>
      </c>
      <c r="PN10" s="98">
        <v>410</v>
      </c>
      <c r="PO10" s="79">
        <v>411</v>
      </c>
      <c r="PP10" s="81">
        <v>412</v>
      </c>
      <c r="PQ10" s="98">
        <v>413</v>
      </c>
      <c r="PR10" s="79">
        <v>414</v>
      </c>
      <c r="PS10" s="81">
        <v>415</v>
      </c>
      <c r="PT10" s="98">
        <v>416</v>
      </c>
      <c r="PU10" s="79">
        <v>417</v>
      </c>
      <c r="PV10" s="81">
        <v>418</v>
      </c>
      <c r="PW10" s="98">
        <v>419</v>
      </c>
      <c r="PX10" s="79">
        <v>420</v>
      </c>
      <c r="PY10" s="81">
        <v>421</v>
      </c>
      <c r="PZ10" s="98">
        <v>422</v>
      </c>
      <c r="QA10" s="79">
        <v>423</v>
      </c>
      <c r="QB10" s="81">
        <v>424</v>
      </c>
      <c r="QC10" s="98">
        <v>425</v>
      </c>
      <c r="QD10" s="79">
        <v>426</v>
      </c>
      <c r="QE10" s="81">
        <v>427</v>
      </c>
      <c r="QF10" s="98">
        <v>428</v>
      </c>
      <c r="QG10" s="80">
        <v>429</v>
      </c>
      <c r="QH10" s="81">
        <v>430</v>
      </c>
      <c r="QI10" s="98">
        <v>431</v>
      </c>
      <c r="QJ10" s="79">
        <v>432</v>
      </c>
      <c r="QK10" s="81">
        <v>433</v>
      </c>
      <c r="QL10" s="98">
        <v>434</v>
      </c>
      <c r="QM10" s="79">
        <v>435</v>
      </c>
      <c r="QN10" s="81">
        <v>436</v>
      </c>
      <c r="QO10" s="98">
        <v>437</v>
      </c>
      <c r="QP10" s="79">
        <v>438</v>
      </c>
      <c r="QQ10" s="81">
        <v>439</v>
      </c>
      <c r="QR10" s="98">
        <v>440</v>
      </c>
      <c r="QS10" s="79">
        <v>441</v>
      </c>
      <c r="QT10" s="81">
        <v>442</v>
      </c>
      <c r="QU10" s="98">
        <v>443</v>
      </c>
      <c r="QV10" s="79">
        <v>444</v>
      </c>
      <c r="QW10" s="81">
        <v>445</v>
      </c>
      <c r="QX10" s="98">
        <v>446</v>
      </c>
      <c r="QY10" s="79">
        <v>447</v>
      </c>
      <c r="QZ10" s="81">
        <v>448</v>
      </c>
      <c r="RA10" s="98">
        <v>449</v>
      </c>
      <c r="RB10" s="79">
        <v>450</v>
      </c>
      <c r="RC10" s="81">
        <v>451</v>
      </c>
      <c r="RD10" s="98">
        <v>452</v>
      </c>
      <c r="RE10" s="80">
        <v>453</v>
      </c>
      <c r="RF10" s="81">
        <v>454</v>
      </c>
      <c r="RG10" s="98">
        <v>455</v>
      </c>
      <c r="RH10" s="79">
        <v>456</v>
      </c>
      <c r="RI10" s="81">
        <v>457</v>
      </c>
      <c r="RJ10" s="98">
        <v>458</v>
      </c>
      <c r="RK10" s="79">
        <v>459</v>
      </c>
      <c r="RL10" s="81">
        <v>460</v>
      </c>
      <c r="RM10" s="98">
        <v>461</v>
      </c>
      <c r="RN10" s="79">
        <v>462</v>
      </c>
      <c r="RO10" s="81">
        <v>463</v>
      </c>
      <c r="RP10" s="98">
        <v>464</v>
      </c>
      <c r="RQ10" s="79">
        <v>465</v>
      </c>
      <c r="RR10" s="81">
        <v>466</v>
      </c>
      <c r="RS10" s="98">
        <v>467</v>
      </c>
      <c r="RT10" s="79">
        <v>468</v>
      </c>
      <c r="RU10" s="81">
        <v>469</v>
      </c>
      <c r="RV10" s="98">
        <v>470</v>
      </c>
      <c r="RW10" s="79">
        <v>471</v>
      </c>
      <c r="RX10" s="81">
        <v>472</v>
      </c>
      <c r="RY10" s="98">
        <v>473</v>
      </c>
      <c r="RZ10" s="79">
        <v>474</v>
      </c>
      <c r="SA10" s="81">
        <v>475</v>
      </c>
      <c r="SB10" s="98">
        <v>476</v>
      </c>
      <c r="SC10" s="79">
        <v>477</v>
      </c>
      <c r="SD10" s="81">
        <v>478</v>
      </c>
      <c r="SE10" s="98">
        <v>479</v>
      </c>
      <c r="SF10" s="79">
        <v>480</v>
      </c>
    </row>
    <row r="11" spans="1:504" s="4" customFormat="1" ht="15.75" x14ac:dyDescent="0.25">
      <c r="A11" s="2">
        <v>1</v>
      </c>
      <c r="B11" s="51" t="s">
        <v>3</v>
      </c>
      <c r="C11" s="16">
        <f>487461+91081</f>
        <v>578542</v>
      </c>
      <c r="D11" s="3">
        <v>355</v>
      </c>
      <c r="E11" s="104">
        <f>+C11+D11</f>
        <v>578897</v>
      </c>
      <c r="F11" s="16">
        <f>102927-87760</f>
        <v>15167</v>
      </c>
      <c r="G11" s="3"/>
      <c r="H11" s="104">
        <f>+F11+G11</f>
        <v>15167</v>
      </c>
      <c r="I11" s="16">
        <f t="shared" ref="I11:J67" si="0">C11+F11</f>
        <v>593709</v>
      </c>
      <c r="J11" s="137">
        <f t="shared" si="0"/>
        <v>355</v>
      </c>
      <c r="K11" s="104">
        <f>+I11+J11</f>
        <v>594064</v>
      </c>
      <c r="L11" s="16">
        <f>233546+13969</f>
        <v>247515</v>
      </c>
      <c r="M11" s="3"/>
      <c r="N11" s="104">
        <f>+L11+M11</f>
        <v>247515</v>
      </c>
      <c r="O11" s="16">
        <f>165779+281</f>
        <v>166060</v>
      </c>
      <c r="P11" s="3"/>
      <c r="Q11" s="104">
        <f>+O11+P11</f>
        <v>166060</v>
      </c>
      <c r="R11" s="16">
        <f>282338+571</f>
        <v>282909</v>
      </c>
      <c r="S11" s="3"/>
      <c r="T11" s="104">
        <f>+R11+S11</f>
        <v>282909</v>
      </c>
      <c r="U11" s="16">
        <f t="shared" ref="U11:V26" si="1">L11+O11+R11</f>
        <v>696484</v>
      </c>
      <c r="V11" s="137">
        <f t="shared" si="1"/>
        <v>0</v>
      </c>
      <c r="W11" s="89">
        <f>+U11+V11</f>
        <v>696484</v>
      </c>
      <c r="X11" s="16">
        <v>59607</v>
      </c>
      <c r="Y11" s="3">
        <v>0</v>
      </c>
      <c r="Z11" s="104">
        <f>+X11+Y11</f>
        <v>59607</v>
      </c>
      <c r="AA11" s="16">
        <v>54577</v>
      </c>
      <c r="AB11" s="3">
        <v>0</v>
      </c>
      <c r="AC11" s="104">
        <f>+AA11+AB11</f>
        <v>54577</v>
      </c>
      <c r="AD11" s="16">
        <f>34191+60</f>
        <v>34251</v>
      </c>
      <c r="AE11" s="3"/>
      <c r="AF11" s="104">
        <f>+AD11+AE11</f>
        <v>34251</v>
      </c>
      <c r="AG11" s="16">
        <v>38327</v>
      </c>
      <c r="AH11" s="3">
        <v>0</v>
      </c>
      <c r="AI11" s="104">
        <f>+AG11+AH11</f>
        <v>38327</v>
      </c>
      <c r="AJ11" s="16">
        <f>55562+75</f>
        <v>55637</v>
      </c>
      <c r="AK11" s="3"/>
      <c r="AL11" s="104">
        <f>+AJ11+AK11</f>
        <v>55637</v>
      </c>
      <c r="AM11" s="16">
        <v>37111</v>
      </c>
      <c r="AN11" s="3">
        <v>0</v>
      </c>
      <c r="AO11" s="104">
        <f>+AM11+AN11</f>
        <v>37111</v>
      </c>
      <c r="AP11" s="16">
        <f>60663+16</f>
        <v>60679</v>
      </c>
      <c r="AQ11" s="3"/>
      <c r="AR11" s="104">
        <f>+AP11+AQ11</f>
        <v>60679</v>
      </c>
      <c r="AS11" s="16">
        <f t="shared" ref="AS11:AT26" si="2">X11+AA11+AD11+AG11+AJ11+AM11+AP11</f>
        <v>340189</v>
      </c>
      <c r="AT11" s="3">
        <f t="shared" si="2"/>
        <v>0</v>
      </c>
      <c r="AU11" s="104">
        <f>+AS11+AT11</f>
        <v>340189</v>
      </c>
      <c r="AV11" s="16">
        <v>85595</v>
      </c>
      <c r="AW11" s="3">
        <v>0</v>
      </c>
      <c r="AX11" s="104">
        <f>+AV11+AW11</f>
        <v>85595</v>
      </c>
      <c r="AY11" s="16">
        <v>0.05</v>
      </c>
      <c r="AZ11" s="3">
        <v>0</v>
      </c>
      <c r="BA11" s="104">
        <f>+AY11+AZ11</f>
        <v>0.05</v>
      </c>
      <c r="BB11" s="16">
        <v>81420</v>
      </c>
      <c r="BC11" s="3">
        <v>0</v>
      </c>
      <c r="BD11" s="104">
        <f>+BB11+BC11</f>
        <v>81420</v>
      </c>
      <c r="BE11" s="16">
        <f t="shared" ref="BE11:BF26" si="3">U11+AS11+AV11+AY11+BB11</f>
        <v>1203688.05</v>
      </c>
      <c r="BF11" s="3">
        <f t="shared" si="3"/>
        <v>0</v>
      </c>
      <c r="BG11" s="104">
        <f>+BE11+BF11</f>
        <v>1203688.05</v>
      </c>
      <c r="BH11" s="16">
        <v>12920</v>
      </c>
      <c r="BI11" s="3">
        <v>0</v>
      </c>
      <c r="BJ11" s="104">
        <f>+BH11+BI11</f>
        <v>12920</v>
      </c>
      <c r="BK11" s="16">
        <v>20790</v>
      </c>
      <c r="BL11" s="3">
        <v>0</v>
      </c>
      <c r="BM11" s="104">
        <f>+BK11+BL11</f>
        <v>20790</v>
      </c>
      <c r="BN11" s="16">
        <f t="shared" ref="BN11:BO26" si="4">BH11+BK11</f>
        <v>33710</v>
      </c>
      <c r="BO11" s="3">
        <f t="shared" si="4"/>
        <v>0</v>
      </c>
      <c r="BP11" s="104">
        <f>+BN11+BO11</f>
        <v>33710</v>
      </c>
      <c r="BQ11" s="16">
        <f t="shared" ref="BQ11:BR26" si="5">BE11+BN11</f>
        <v>1237398.05</v>
      </c>
      <c r="BR11" s="3">
        <f t="shared" si="5"/>
        <v>0</v>
      </c>
      <c r="BS11" s="104">
        <f>+BQ11+BR11</f>
        <v>1237398.05</v>
      </c>
      <c r="BT11" s="16">
        <f>214542+15248</f>
        <v>229790</v>
      </c>
      <c r="BU11" s="3"/>
      <c r="BV11" s="104">
        <f>+BT11+BU11</f>
        <v>229790</v>
      </c>
      <c r="BW11" s="122">
        <f t="shared" ref="BW11:BX26" si="6">+I11+BQ11+BT11</f>
        <v>2060897.05</v>
      </c>
      <c r="BX11" s="3">
        <f t="shared" si="6"/>
        <v>355</v>
      </c>
      <c r="BY11" s="104">
        <f>+BW11+BX11</f>
        <v>2061252.05</v>
      </c>
      <c r="BZ11" s="16">
        <v>1142383</v>
      </c>
      <c r="CA11" s="3"/>
      <c r="CB11" s="104">
        <f>+BZ11+CA11</f>
        <v>1142383</v>
      </c>
      <c r="CC11" s="16">
        <v>31612</v>
      </c>
      <c r="CD11" s="3">
        <v>0</v>
      </c>
      <c r="CE11" s="104">
        <f>+CC11+CD11</f>
        <v>31612</v>
      </c>
      <c r="CF11" s="16"/>
      <c r="CG11" s="3">
        <v>0</v>
      </c>
      <c r="CH11" s="104">
        <f>+CF11+CG11</f>
        <v>0</v>
      </c>
      <c r="CI11" s="16">
        <v>2798</v>
      </c>
      <c r="CJ11" s="3"/>
      <c r="CK11" s="104">
        <f>+CI11+CJ11</f>
        <v>2798</v>
      </c>
      <c r="CL11" s="16"/>
      <c r="CM11" s="3">
        <v>0</v>
      </c>
      <c r="CN11" s="104">
        <f>+CL11+CM11</f>
        <v>0</v>
      </c>
      <c r="CO11" s="16"/>
      <c r="CP11" s="3">
        <v>0</v>
      </c>
      <c r="CQ11" s="104">
        <f>+CO11+CP11</f>
        <v>0</v>
      </c>
      <c r="CR11" s="16"/>
      <c r="CS11" s="3">
        <v>0</v>
      </c>
      <c r="CT11" s="104">
        <f>+CR11+CS11</f>
        <v>0</v>
      </c>
      <c r="CU11" s="16"/>
      <c r="CV11" s="3">
        <v>0</v>
      </c>
      <c r="CW11" s="104">
        <f>+CU11+CV11</f>
        <v>0</v>
      </c>
      <c r="CX11" s="16"/>
      <c r="CY11" s="3">
        <v>0</v>
      </c>
      <c r="CZ11" s="104">
        <f>+CX11+CY11</f>
        <v>0</v>
      </c>
      <c r="DA11" s="16">
        <f>21657+1255</f>
        <v>22912</v>
      </c>
      <c r="DB11" s="3"/>
      <c r="DC11" s="104">
        <f>+DA11+DB11</f>
        <v>22912</v>
      </c>
      <c r="DD11" s="122">
        <f>+BZ11+CC11+CF11+DA11+CL11+CO11+CR11+CU11+CX11+CI11</f>
        <v>1199705</v>
      </c>
      <c r="DE11" s="3">
        <f t="shared" ref="DE11:DF26" si="7">+CA11+CD11+CG11+DB11+CM11+CP11+CS11+CV11+CY11+CJ11</f>
        <v>0</v>
      </c>
      <c r="DF11" s="3">
        <f t="shared" si="7"/>
        <v>1199705</v>
      </c>
      <c r="DG11" s="16"/>
      <c r="DH11" s="3">
        <v>0</v>
      </c>
      <c r="DI11" s="104">
        <f>+DG11+DH11</f>
        <v>0</v>
      </c>
      <c r="DJ11" s="16"/>
      <c r="DK11" s="3">
        <v>0</v>
      </c>
      <c r="DL11" s="104">
        <f>+DJ11+DK11</f>
        <v>0</v>
      </c>
      <c r="DM11" s="16"/>
      <c r="DN11" s="3">
        <v>0</v>
      </c>
      <c r="DO11" s="104">
        <f>+DM11+DN11</f>
        <v>0</v>
      </c>
      <c r="DP11" s="16"/>
      <c r="DQ11" s="3">
        <v>0</v>
      </c>
      <c r="DR11" s="104">
        <f>+DP11+DQ11</f>
        <v>0</v>
      </c>
      <c r="DS11" s="16"/>
      <c r="DT11" s="3">
        <v>0</v>
      </c>
      <c r="DU11" s="104">
        <f>+DS11+DT11</f>
        <v>0</v>
      </c>
      <c r="DV11" s="16"/>
      <c r="DW11" s="3">
        <v>0</v>
      </c>
      <c r="DX11" s="104">
        <f>+DV11+DW11</f>
        <v>0</v>
      </c>
      <c r="DY11" s="16"/>
      <c r="DZ11" s="3">
        <v>0</v>
      </c>
      <c r="EA11" s="104">
        <f>+DY11+DZ11</f>
        <v>0</v>
      </c>
      <c r="EB11" s="16">
        <f>+DG11+DJ11+DM11+DP11+DS11+DV11+DY11</f>
        <v>0</v>
      </c>
      <c r="EC11" s="3">
        <f>+DH11+DK11+DN11+DQ11+DT11+DW11+DZ11</f>
        <v>0</v>
      </c>
      <c r="ED11" s="104">
        <f>+EB11+EC11</f>
        <v>0</v>
      </c>
      <c r="EE11" s="16"/>
      <c r="EF11" s="3">
        <v>0</v>
      </c>
      <c r="EG11" s="104">
        <f>+EE11+EF11</f>
        <v>0</v>
      </c>
      <c r="EH11" s="16"/>
      <c r="EI11" s="3">
        <v>0</v>
      </c>
      <c r="EJ11" s="104">
        <f>+EH11+EI11</f>
        <v>0</v>
      </c>
      <c r="EK11" s="16"/>
      <c r="EL11" s="3">
        <v>0</v>
      </c>
      <c r="EM11" s="104">
        <f>+EK11+EL11</f>
        <v>0</v>
      </c>
      <c r="EN11" s="16">
        <f t="shared" ref="EN11:EO28" si="8">+EE11+EH11+EK11</f>
        <v>0</v>
      </c>
      <c r="EO11" s="3">
        <f t="shared" si="8"/>
        <v>0</v>
      </c>
      <c r="EP11" s="104">
        <f>+EN11+EO11</f>
        <v>0</v>
      </c>
      <c r="EQ11" s="16"/>
      <c r="ER11" s="3">
        <v>0</v>
      </c>
      <c r="ES11" s="104">
        <f>+EQ11+ER11</f>
        <v>0</v>
      </c>
      <c r="ET11" s="16"/>
      <c r="EU11" s="3">
        <v>0</v>
      </c>
      <c r="EV11" s="104">
        <f>+ET11+EU11</f>
        <v>0</v>
      </c>
      <c r="EW11" s="16"/>
      <c r="EX11" s="3">
        <v>0</v>
      </c>
      <c r="EY11" s="104">
        <f>+EW11+EX11</f>
        <v>0</v>
      </c>
      <c r="EZ11" s="16"/>
      <c r="FA11" s="3">
        <v>0</v>
      </c>
      <c r="FB11" s="104">
        <f>+EZ11+FA11</f>
        <v>0</v>
      </c>
      <c r="FC11" s="122">
        <f t="shared" ref="FC11:FD26" si="9">+EQ11+ET11+EW11+EZ11</f>
        <v>0</v>
      </c>
      <c r="FD11" s="3">
        <f t="shared" si="9"/>
        <v>0</v>
      </c>
      <c r="FE11" s="89">
        <f>+FC11+FD11</f>
        <v>0</v>
      </c>
      <c r="FF11" s="16"/>
      <c r="FG11" s="3">
        <v>0</v>
      </c>
      <c r="FH11" s="104">
        <f>+FF11+FG11</f>
        <v>0</v>
      </c>
      <c r="FI11" s="16"/>
      <c r="FJ11" s="3">
        <v>0</v>
      </c>
      <c r="FK11" s="104">
        <f>+FI11+FJ11</f>
        <v>0</v>
      </c>
      <c r="FL11" s="16"/>
      <c r="FM11" s="3">
        <v>0</v>
      </c>
      <c r="FN11" s="104">
        <f>+FL11+FM11</f>
        <v>0</v>
      </c>
      <c r="FO11" s="16"/>
      <c r="FP11" s="3">
        <v>0</v>
      </c>
      <c r="FQ11" s="104">
        <f>+FO11+FP11</f>
        <v>0</v>
      </c>
      <c r="FR11" s="16"/>
      <c r="FS11" s="3">
        <v>0</v>
      </c>
      <c r="FT11" s="104">
        <f>+FR11+FS11</f>
        <v>0</v>
      </c>
      <c r="FU11" s="16"/>
      <c r="FV11" s="3">
        <v>0</v>
      </c>
      <c r="FW11" s="104">
        <f>+FU11+FV11</f>
        <v>0</v>
      </c>
      <c r="FX11" s="16"/>
      <c r="FY11" s="3">
        <v>0</v>
      </c>
      <c r="FZ11" s="104">
        <f>+FX11+FY11</f>
        <v>0</v>
      </c>
      <c r="GA11" s="123">
        <f t="shared" ref="GA11:GB67" si="10">+FF11+FI11+FL11+FO11+FR11+FU11+FX11</f>
        <v>0</v>
      </c>
      <c r="GB11" s="3">
        <f t="shared" si="10"/>
        <v>0</v>
      </c>
      <c r="GC11" s="104">
        <f>+GA11+GB11</f>
        <v>0</v>
      </c>
      <c r="GD11" s="16">
        <v>8500</v>
      </c>
      <c r="GE11" s="3"/>
      <c r="GF11" s="104">
        <f>+GD11+GE11</f>
        <v>8500</v>
      </c>
      <c r="GG11" s="16"/>
      <c r="GH11" s="3">
        <v>0</v>
      </c>
      <c r="GI11" s="104">
        <f>+GG11+GH11</f>
        <v>0</v>
      </c>
      <c r="GJ11" s="16"/>
      <c r="GK11" s="3">
        <v>0</v>
      </c>
      <c r="GL11" s="104">
        <f>+GJ11+GK11</f>
        <v>0</v>
      </c>
      <c r="GM11" s="16"/>
      <c r="GN11" s="3">
        <v>0</v>
      </c>
      <c r="GO11" s="104">
        <f>+GM11+GN11</f>
        <v>0</v>
      </c>
      <c r="GP11" s="16"/>
      <c r="GQ11" s="3">
        <v>0</v>
      </c>
      <c r="GR11" s="104">
        <f>+GP11+GQ11</f>
        <v>0</v>
      </c>
      <c r="GS11" s="16"/>
      <c r="GT11" s="3">
        <v>0</v>
      </c>
      <c r="GU11" s="89">
        <f>+GS11+GT11</f>
        <v>0</v>
      </c>
      <c r="GV11" s="122">
        <f>+GD11+GG11+GJ11+GM11+GP11+GS11</f>
        <v>8500</v>
      </c>
      <c r="GW11" s="3">
        <f>+GE11+GH11+GK11+GN11+GQ11+GT11</f>
        <v>0</v>
      </c>
      <c r="GX11" s="104">
        <f>+GV11+GW11</f>
        <v>8500</v>
      </c>
      <c r="GY11" s="16">
        <v>0</v>
      </c>
      <c r="GZ11" s="3">
        <v>0</v>
      </c>
      <c r="HA11" s="104">
        <f>+GY11+GZ11</f>
        <v>0</v>
      </c>
      <c r="HB11" s="16">
        <v>0</v>
      </c>
      <c r="HC11" s="3">
        <v>0</v>
      </c>
      <c r="HD11" s="104">
        <f>+HB11+HC11</f>
        <v>0</v>
      </c>
      <c r="HE11" s="16"/>
      <c r="HF11" s="3">
        <v>0</v>
      </c>
      <c r="HG11" s="104">
        <f>+HE11+HF11</f>
        <v>0</v>
      </c>
      <c r="HH11" s="16">
        <v>0</v>
      </c>
      <c r="HI11" s="3">
        <v>0</v>
      </c>
      <c r="HJ11" s="104">
        <f>+HH11+HI11</f>
        <v>0</v>
      </c>
      <c r="HK11" s="122">
        <f>+GY11+HB11+HE11+HH11</f>
        <v>0</v>
      </c>
      <c r="HL11" s="3">
        <f>+GZ11+HC11+HF11+HI11</f>
        <v>0</v>
      </c>
      <c r="HM11" s="104">
        <f>+HK11+HL11</f>
        <v>0</v>
      </c>
      <c r="HN11" s="16"/>
      <c r="HO11" s="3">
        <v>0</v>
      </c>
      <c r="HP11" s="104">
        <f>+HN11+HO11</f>
        <v>0</v>
      </c>
      <c r="HQ11" s="16"/>
      <c r="HR11" s="3">
        <v>0</v>
      </c>
      <c r="HS11" s="89">
        <f>+HQ11+HR11</f>
        <v>0</v>
      </c>
      <c r="HT11" s="122">
        <f t="shared" ref="HT11:HU67" si="11">+HN11+HQ11</f>
        <v>0</v>
      </c>
      <c r="HU11" s="3">
        <f t="shared" si="11"/>
        <v>0</v>
      </c>
      <c r="HV11" s="104">
        <f>+HT11+HU11</f>
        <v>0</v>
      </c>
      <c r="HW11" s="16">
        <f>+EB11+EN11+FC11+GA11+GV11+HK11+HT11</f>
        <v>8500</v>
      </c>
      <c r="HX11" s="3">
        <f>+EC11+EO11+FD11+GB11+GW11+HL11+HU11</f>
        <v>0</v>
      </c>
      <c r="HY11" s="104">
        <f>+HW11+HX11</f>
        <v>8500</v>
      </c>
      <c r="HZ11" s="16"/>
      <c r="IA11" s="3">
        <v>0</v>
      </c>
      <c r="IB11" s="104">
        <f>+HZ11+IA11</f>
        <v>0</v>
      </c>
      <c r="IC11" s="16"/>
      <c r="ID11" s="3">
        <v>0</v>
      </c>
      <c r="IE11" s="104">
        <f>+IC11+ID11</f>
        <v>0</v>
      </c>
      <c r="IF11" s="16"/>
      <c r="IG11" s="3"/>
      <c r="IH11" s="104">
        <f>+IF11+IG11</f>
        <v>0</v>
      </c>
      <c r="II11" s="16"/>
      <c r="IJ11" s="3">
        <v>0</v>
      </c>
      <c r="IK11" s="104">
        <f>+II11+IJ11</f>
        <v>0</v>
      </c>
      <c r="IL11" s="122">
        <f>+HZ11+IC11+IF11+II11</f>
        <v>0</v>
      </c>
      <c r="IM11" s="3">
        <f>+IA11+ID11+IG11+IJ11</f>
        <v>0</v>
      </c>
      <c r="IN11" s="104">
        <f>+IL11+IM11</f>
        <v>0</v>
      </c>
      <c r="IO11" s="16"/>
      <c r="IP11" s="3">
        <v>0</v>
      </c>
      <c r="IQ11" s="89">
        <f>+IO11+IP11</f>
        <v>0</v>
      </c>
      <c r="IR11" s="16"/>
      <c r="IS11" s="3">
        <v>0</v>
      </c>
      <c r="IT11" s="104">
        <f>+IR11+IS11</f>
        <v>0</v>
      </c>
      <c r="IU11" s="122">
        <f t="shared" ref="IU11:IV67" si="12">+IO11+IR11</f>
        <v>0</v>
      </c>
      <c r="IV11" s="3">
        <f t="shared" si="12"/>
        <v>0</v>
      </c>
      <c r="IW11" s="104">
        <f>+IU11+IV11</f>
        <v>0</v>
      </c>
      <c r="IX11" s="16"/>
      <c r="IY11" s="3">
        <v>0</v>
      </c>
      <c r="IZ11" s="104">
        <f>+IX11+IY11</f>
        <v>0</v>
      </c>
      <c r="JA11" s="16"/>
      <c r="JB11" s="3">
        <v>0</v>
      </c>
      <c r="JC11" s="104">
        <f>+JA11+JB11</f>
        <v>0</v>
      </c>
      <c r="JD11" s="16"/>
      <c r="JE11" s="3">
        <v>0</v>
      </c>
      <c r="JF11" s="104">
        <f>+JD11+JE11</f>
        <v>0</v>
      </c>
      <c r="JG11" s="16"/>
      <c r="JH11" s="3">
        <v>0</v>
      </c>
      <c r="JI11" s="104">
        <f>+JG11+JH11</f>
        <v>0</v>
      </c>
      <c r="JJ11" s="122">
        <f t="shared" ref="JJ11:JK67" si="13">+IX11+JA11+JD11+JG11</f>
        <v>0</v>
      </c>
      <c r="JK11" s="3">
        <f t="shared" si="13"/>
        <v>0</v>
      </c>
      <c r="JL11" s="104">
        <f>+JJ11+JK11</f>
        <v>0</v>
      </c>
      <c r="JM11" s="16"/>
      <c r="JN11" s="3">
        <v>0</v>
      </c>
      <c r="JO11" s="104">
        <f>+JM11+JN11</f>
        <v>0</v>
      </c>
      <c r="JP11" s="16"/>
      <c r="JQ11" s="3">
        <v>0</v>
      </c>
      <c r="JR11" s="89">
        <f>+JP11+JQ11</f>
        <v>0</v>
      </c>
      <c r="JS11" s="16"/>
      <c r="JT11" s="3">
        <v>0</v>
      </c>
      <c r="JU11" s="104">
        <f>+JS11+JT11</f>
        <v>0</v>
      </c>
      <c r="JV11" s="122">
        <f t="shared" ref="JV11:JW31" si="14">+JM11+JP11+JS11</f>
        <v>0</v>
      </c>
      <c r="JW11" s="3">
        <f t="shared" si="14"/>
        <v>0</v>
      </c>
      <c r="JX11" s="104">
        <f>+JV11+JW11</f>
        <v>0</v>
      </c>
      <c r="JY11" s="16"/>
      <c r="JZ11" s="3">
        <v>0</v>
      </c>
      <c r="KA11" s="104">
        <f>+JY11+JZ11</f>
        <v>0</v>
      </c>
      <c r="KB11" s="16"/>
      <c r="KC11" s="3">
        <v>0</v>
      </c>
      <c r="KD11" s="104">
        <f>+KB11+KC11</f>
        <v>0</v>
      </c>
      <c r="KE11" s="16"/>
      <c r="KF11" s="3">
        <v>0</v>
      </c>
      <c r="KG11" s="104">
        <f>+KE11+KF11</f>
        <v>0</v>
      </c>
      <c r="KH11" s="16"/>
      <c r="KI11" s="3">
        <v>0</v>
      </c>
      <c r="KJ11" s="104">
        <f>+KH11+KI11</f>
        <v>0</v>
      </c>
      <c r="KK11" s="122">
        <f t="shared" ref="KK11:KL27" si="15">+JY11+KB11+KE11+KH11</f>
        <v>0</v>
      </c>
      <c r="KL11" s="3">
        <f t="shared" si="15"/>
        <v>0</v>
      </c>
      <c r="KM11" s="89">
        <f>+KK11+KL11</f>
        <v>0</v>
      </c>
      <c r="KN11" s="16"/>
      <c r="KO11" s="3">
        <v>0</v>
      </c>
      <c r="KP11" s="104">
        <f>+KN11+KO11</f>
        <v>0</v>
      </c>
      <c r="KQ11" s="16"/>
      <c r="KR11" s="3">
        <v>0</v>
      </c>
      <c r="KS11" s="104">
        <f>+KQ11+KR11</f>
        <v>0</v>
      </c>
      <c r="KT11" s="16"/>
      <c r="KU11" s="3">
        <v>0</v>
      </c>
      <c r="KV11" s="104">
        <f>+KT11+KU11</f>
        <v>0</v>
      </c>
      <c r="KW11" s="122">
        <f t="shared" ref="KW11:KX26" si="16">+KN11+KQ11+KT11</f>
        <v>0</v>
      </c>
      <c r="KX11" s="3">
        <f t="shared" si="16"/>
        <v>0</v>
      </c>
      <c r="KY11" s="104">
        <f>+KW11+KX11</f>
        <v>0</v>
      </c>
      <c r="KZ11" s="16"/>
      <c r="LA11" s="3">
        <v>0</v>
      </c>
      <c r="LB11" s="104">
        <f>+KZ11+LA11</f>
        <v>0</v>
      </c>
      <c r="LC11" s="16"/>
      <c r="LD11" s="3">
        <v>0</v>
      </c>
      <c r="LE11" s="104">
        <f>+LC11+LD11</f>
        <v>0</v>
      </c>
      <c r="LF11" s="16"/>
      <c r="LG11" s="3">
        <v>0</v>
      </c>
      <c r="LH11" s="104">
        <f>+LF11+LG11</f>
        <v>0</v>
      </c>
      <c r="LI11" s="16"/>
      <c r="LJ11" s="3">
        <v>0</v>
      </c>
      <c r="LK11" s="89">
        <f>+LI11+LJ11</f>
        <v>0</v>
      </c>
      <c r="LL11" s="16"/>
      <c r="LM11" s="3">
        <v>0</v>
      </c>
      <c r="LN11" s="104">
        <f>+LL11+LM11</f>
        <v>0</v>
      </c>
      <c r="LO11" s="16"/>
      <c r="LP11" s="3">
        <v>0</v>
      </c>
      <c r="LQ11" s="104">
        <f>+LO11+LP11</f>
        <v>0</v>
      </c>
      <c r="LR11" s="16"/>
      <c r="LS11" s="3">
        <v>0</v>
      </c>
      <c r="LT11" s="104">
        <f>+LR11+LS11</f>
        <v>0</v>
      </c>
      <c r="LU11" s="16"/>
      <c r="LV11" s="3">
        <v>0</v>
      </c>
      <c r="LW11" s="104">
        <f>+LU11+LV11</f>
        <v>0</v>
      </c>
      <c r="LX11" s="16"/>
      <c r="LY11" s="3">
        <v>0</v>
      </c>
      <c r="LZ11" s="104">
        <f>+LX11+LY11</f>
        <v>0</v>
      </c>
      <c r="MA11" s="122">
        <f t="shared" ref="MA11:MB67" si="17">+KZ11+LC11+LF11+LI11+LL11+LO11+LR11+LU11+LX11</f>
        <v>0</v>
      </c>
      <c r="MB11" s="3">
        <f t="shared" si="17"/>
        <v>0</v>
      </c>
      <c r="MC11" s="104">
        <f>+MA11+MB11</f>
        <v>0</v>
      </c>
      <c r="MD11" s="16"/>
      <c r="ME11" s="3">
        <v>0</v>
      </c>
      <c r="MF11" s="104">
        <f>+MD11+ME11</f>
        <v>0</v>
      </c>
      <c r="MG11" s="16"/>
      <c r="MH11" s="3">
        <v>0</v>
      </c>
      <c r="MI11" s="89">
        <f>+MG11+MH11</f>
        <v>0</v>
      </c>
      <c r="MJ11" s="122">
        <f>+MD11+MG11</f>
        <v>0</v>
      </c>
      <c r="MK11" s="3">
        <f>+ME11+MH11</f>
        <v>0</v>
      </c>
      <c r="ML11" s="104">
        <f>+MJ11+MK11</f>
        <v>0</v>
      </c>
      <c r="MM11" s="16"/>
      <c r="MN11" s="3">
        <v>0</v>
      </c>
      <c r="MO11" s="104">
        <f>+MM11+MN11</f>
        <v>0</v>
      </c>
      <c r="MP11" s="122">
        <f t="shared" ref="MP11:MQ67" si="18">+IL11+IU11+JJ11+JV11+KK11+KW11+MA11+MJ11+MM11</f>
        <v>0</v>
      </c>
      <c r="MQ11" s="3">
        <f t="shared" si="18"/>
        <v>0</v>
      </c>
      <c r="MR11" s="104">
        <f>+MP11+MQ11</f>
        <v>0</v>
      </c>
      <c r="MS11" s="16"/>
      <c r="MT11" s="3">
        <v>0</v>
      </c>
      <c r="MU11" s="104">
        <f>+MS11+MT11</f>
        <v>0</v>
      </c>
      <c r="MV11" s="16"/>
      <c r="MW11" s="3">
        <v>0</v>
      </c>
      <c r="MX11" s="104">
        <f>+MV11+MW11</f>
        <v>0</v>
      </c>
      <c r="MY11" s="16"/>
      <c r="MZ11" s="3">
        <v>0</v>
      </c>
      <c r="NA11" s="104">
        <f>+MY11+MZ11</f>
        <v>0</v>
      </c>
      <c r="NB11" s="16">
        <f>+MV11+MY11</f>
        <v>0</v>
      </c>
      <c r="NC11" s="3">
        <f>+MW11+MZ11</f>
        <v>0</v>
      </c>
      <c r="ND11" s="104">
        <f>+NB11+NC11</f>
        <v>0</v>
      </c>
      <c r="NE11" s="16"/>
      <c r="NF11" s="3">
        <v>0</v>
      </c>
      <c r="NG11" s="104">
        <f>+NE11+NF11</f>
        <v>0</v>
      </c>
      <c r="NH11" s="16"/>
      <c r="NI11" s="3">
        <v>0</v>
      </c>
      <c r="NJ11" s="89">
        <f>+NH11+NI11</f>
        <v>0</v>
      </c>
      <c r="NK11" s="16"/>
      <c r="NL11" s="3">
        <v>0</v>
      </c>
      <c r="NM11" s="104">
        <f>+NK11+NL11</f>
        <v>0</v>
      </c>
      <c r="NN11" s="16"/>
      <c r="NO11" s="3">
        <v>0</v>
      </c>
      <c r="NP11" s="104">
        <f>+NN11+NO11</f>
        <v>0</v>
      </c>
      <c r="NQ11" s="16"/>
      <c r="NR11" s="3">
        <v>0</v>
      </c>
      <c r="NS11" s="104">
        <f>+NQ11+NR11</f>
        <v>0</v>
      </c>
      <c r="NT11" s="16"/>
      <c r="NU11" s="3">
        <v>0</v>
      </c>
      <c r="NV11" s="104">
        <f>+NT11+NU11</f>
        <v>0</v>
      </c>
      <c r="NW11" s="16">
        <f t="shared" ref="NW11:NX36" si="19">NT11+NQ11+NN11+NK11+NH11+NE11</f>
        <v>0</v>
      </c>
      <c r="NX11" s="3">
        <f t="shared" si="19"/>
        <v>0</v>
      </c>
      <c r="NY11" s="104">
        <f>+NW11+NX11</f>
        <v>0</v>
      </c>
      <c r="NZ11" s="16"/>
      <c r="OA11" s="3">
        <v>0</v>
      </c>
      <c r="OB11" s="104">
        <f>+NZ11+OA11</f>
        <v>0</v>
      </c>
      <c r="OC11" s="16"/>
      <c r="OD11" s="3">
        <v>0</v>
      </c>
      <c r="OE11" s="104">
        <f>+OC11+OD11</f>
        <v>0</v>
      </c>
      <c r="OF11" s="16"/>
      <c r="OG11" s="3">
        <v>0</v>
      </c>
      <c r="OH11" s="89">
        <f>+OF11+OG11</f>
        <v>0</v>
      </c>
      <c r="OI11" s="122">
        <f t="shared" ref="OI11:OJ35" si="20">+MS11+NB11+NW11+NZ11+OC11+OF11</f>
        <v>0</v>
      </c>
      <c r="OJ11" s="3">
        <f t="shared" si="20"/>
        <v>0</v>
      </c>
      <c r="OK11" s="104">
        <f>+OI11+OJ11</f>
        <v>0</v>
      </c>
      <c r="OL11" s="16"/>
      <c r="OM11" s="3">
        <v>0</v>
      </c>
      <c r="ON11" s="104">
        <f>+OL11+OM11</f>
        <v>0</v>
      </c>
      <c r="OO11" s="16"/>
      <c r="OP11" s="3">
        <v>0</v>
      </c>
      <c r="OQ11" s="104">
        <f>+OO11+OP11</f>
        <v>0</v>
      </c>
      <c r="OR11" s="16"/>
      <c r="OS11" s="3">
        <v>0</v>
      </c>
      <c r="OT11" s="104">
        <f>+OR11+OS11</f>
        <v>0</v>
      </c>
      <c r="OU11" s="16"/>
      <c r="OV11" s="3">
        <v>0</v>
      </c>
      <c r="OW11" s="104">
        <f>+OU11+OV11</f>
        <v>0</v>
      </c>
      <c r="OX11" s="16"/>
      <c r="OY11" s="3">
        <v>0</v>
      </c>
      <c r="OZ11" s="104">
        <f>+OX11+OY11</f>
        <v>0</v>
      </c>
      <c r="PA11" s="16"/>
      <c r="PB11" s="3">
        <v>0</v>
      </c>
      <c r="PC11" s="104">
        <f>+PA11+PB11</f>
        <v>0</v>
      </c>
      <c r="PD11" s="16"/>
      <c r="PE11" s="3">
        <v>0</v>
      </c>
      <c r="PF11" s="104">
        <f>+PD11+PE11</f>
        <v>0</v>
      </c>
      <c r="PG11" s="16"/>
      <c r="PH11" s="3">
        <v>0</v>
      </c>
      <c r="PI11" s="89">
        <f>+PG11+PH11</f>
        <v>0</v>
      </c>
      <c r="PJ11" s="16"/>
      <c r="PK11" s="3">
        <v>0</v>
      </c>
      <c r="PL11" s="104">
        <f>+PJ11+PK11</f>
        <v>0</v>
      </c>
      <c r="PM11" s="16"/>
      <c r="PN11" s="3">
        <v>0</v>
      </c>
      <c r="PO11" s="104">
        <f>+PM11+PN11</f>
        <v>0</v>
      </c>
      <c r="PP11" s="122">
        <f t="shared" ref="PP11:PQ44" si="21">+OL11+OO11+OR11+OU11+OX11+PA11+PD11+PG11+PJ11+PM11</f>
        <v>0</v>
      </c>
      <c r="PQ11" s="3">
        <f t="shared" si="21"/>
        <v>0</v>
      </c>
      <c r="PR11" s="104">
        <f>+PP11+PQ11</f>
        <v>0</v>
      </c>
      <c r="PS11" s="16"/>
      <c r="PT11" s="3">
        <v>0</v>
      </c>
      <c r="PU11" s="104">
        <f>+PS11+PT11</f>
        <v>0</v>
      </c>
      <c r="PV11" s="16"/>
      <c r="PW11" s="3">
        <v>0</v>
      </c>
      <c r="PX11" s="104">
        <f>+PV11+PW11</f>
        <v>0</v>
      </c>
      <c r="PY11" s="16">
        <v>0</v>
      </c>
      <c r="PZ11" s="3">
        <v>0</v>
      </c>
      <c r="QA11" s="104">
        <f>+PY11+PZ11</f>
        <v>0</v>
      </c>
      <c r="QB11" s="16"/>
      <c r="QC11" s="3">
        <v>0</v>
      </c>
      <c r="QD11" s="104">
        <f>+QB11+QC11</f>
        <v>0</v>
      </c>
      <c r="QE11" s="16"/>
      <c r="QF11" s="3">
        <v>0</v>
      </c>
      <c r="QG11" s="89">
        <f>+QE11+QF11</f>
        <v>0</v>
      </c>
      <c r="QH11" s="16"/>
      <c r="QI11" s="3">
        <v>0</v>
      </c>
      <c r="QJ11" s="104">
        <f>+QH11+QI11</f>
        <v>0</v>
      </c>
      <c r="QK11" s="16"/>
      <c r="QL11" s="3">
        <v>0</v>
      </c>
      <c r="QM11" s="104">
        <f>+QK11+QL11</f>
        <v>0</v>
      </c>
      <c r="QN11" s="16">
        <f>+PS11+PV11+PY11+QB11+QE11+QH11+QK11</f>
        <v>0</v>
      </c>
      <c r="QO11" s="3">
        <f>+PT11+PW11+PZ11+QC11+QF11+QI11+QL11</f>
        <v>0</v>
      </c>
      <c r="QP11" s="104">
        <f>+QN11+QO11</f>
        <v>0</v>
      </c>
      <c r="QQ11" s="16">
        <v>0</v>
      </c>
      <c r="QR11" s="3">
        <v>0</v>
      </c>
      <c r="QS11" s="104">
        <f>+QQ11+QR11</f>
        <v>0</v>
      </c>
      <c r="QT11" s="16"/>
      <c r="QU11" s="3">
        <v>0</v>
      </c>
      <c r="QV11" s="104">
        <f>+QT11+QU11</f>
        <v>0</v>
      </c>
      <c r="QW11" s="16"/>
      <c r="QX11" s="3">
        <v>0</v>
      </c>
      <c r="QY11" s="104">
        <f>+QW11+QX11</f>
        <v>0</v>
      </c>
      <c r="QZ11" s="16"/>
      <c r="RA11" s="3">
        <v>0</v>
      </c>
      <c r="RB11" s="104">
        <f>+QZ11+RA11</f>
        <v>0</v>
      </c>
      <c r="RC11" s="16"/>
      <c r="RD11" s="3">
        <v>0</v>
      </c>
      <c r="RE11" s="89">
        <f>+RC11+RD11</f>
        <v>0</v>
      </c>
      <c r="RF11" s="16"/>
      <c r="RG11" s="3">
        <v>0</v>
      </c>
      <c r="RH11" s="104">
        <f>+RF11+RG11</f>
        <v>0</v>
      </c>
      <c r="RI11" s="16"/>
      <c r="RJ11" s="3">
        <v>0</v>
      </c>
      <c r="RK11" s="104">
        <f>+RI11+RJ11</f>
        <v>0</v>
      </c>
      <c r="RL11" s="16"/>
      <c r="RM11" s="3">
        <v>0</v>
      </c>
      <c r="RN11" s="104">
        <f>+RL11+RM11</f>
        <v>0</v>
      </c>
      <c r="RO11" s="16">
        <f>+QQ11+QT11+QW11+QZ11+RC11+RF11+RI11+RL11</f>
        <v>0</v>
      </c>
      <c r="RP11" s="3">
        <f>+QR11+QU11+QX11+RA11+RD11+RG11+RJ11+RM11</f>
        <v>0</v>
      </c>
      <c r="RQ11" s="104">
        <f>+RO11+RP11</f>
        <v>0</v>
      </c>
      <c r="RR11" s="122">
        <f>+QN11+RO11</f>
        <v>0</v>
      </c>
      <c r="RS11" s="3">
        <f>+QO11+RP11</f>
        <v>0</v>
      </c>
      <c r="RT11" s="104">
        <f>+RR11+RS11</f>
        <v>0</v>
      </c>
      <c r="RU11" s="16">
        <f>+HW11+MP11+OI11+PP11+RR11</f>
        <v>8500</v>
      </c>
      <c r="RV11" s="3">
        <f>+HX11+MQ11+OJ11+PQ11+RS11</f>
        <v>0</v>
      </c>
      <c r="RW11" s="104">
        <f>+RU11+RV11</f>
        <v>8500</v>
      </c>
      <c r="RX11" s="16"/>
      <c r="RY11" s="3">
        <v>0</v>
      </c>
      <c r="RZ11" s="104">
        <f>+RX11+RY11</f>
        <v>0</v>
      </c>
      <c r="SA11" s="16">
        <f t="shared" ref="SA11:SB67" si="22">RU11+RX11</f>
        <v>8500</v>
      </c>
      <c r="SB11" s="3">
        <f t="shared" si="22"/>
        <v>0</v>
      </c>
      <c r="SC11" s="104">
        <f>+SA11+SB11</f>
        <v>8500</v>
      </c>
      <c r="SD11" s="16">
        <f t="shared" ref="SD11:SE14" si="23">BW11+SA11+DD11</f>
        <v>3269102.05</v>
      </c>
      <c r="SE11" s="3">
        <f t="shared" si="23"/>
        <v>355</v>
      </c>
      <c r="SF11" s="104">
        <f>+SD11+SE11</f>
        <v>3269457.05</v>
      </c>
      <c r="SG11" s="65"/>
      <c r="SI11" s="71"/>
      <c r="SJ11" s="37"/>
    </row>
    <row r="12" spans="1:504" s="7" customFormat="1" ht="15.75" x14ac:dyDescent="0.25">
      <c r="A12" s="5">
        <v>2</v>
      </c>
      <c r="B12" s="1" t="s">
        <v>29</v>
      </c>
      <c r="C12" s="17">
        <f>129434+24248</f>
        <v>153682</v>
      </c>
      <c r="D12" s="6">
        <v>42</v>
      </c>
      <c r="E12" s="105">
        <f t="shared" ref="E12:E67" si="24">+C12+D12</f>
        <v>153724</v>
      </c>
      <c r="F12" s="17">
        <f>27586-23398</f>
        <v>4188</v>
      </c>
      <c r="G12" s="6"/>
      <c r="H12" s="105">
        <f t="shared" ref="H12:H14" si="25">+F12+G12</f>
        <v>4188</v>
      </c>
      <c r="I12" s="17">
        <f t="shared" si="0"/>
        <v>157870</v>
      </c>
      <c r="J12" s="6">
        <f t="shared" si="0"/>
        <v>42</v>
      </c>
      <c r="K12" s="105">
        <f t="shared" ref="K12:K14" si="26">+I12+J12</f>
        <v>157912</v>
      </c>
      <c r="L12" s="17">
        <f>62346+3616</f>
        <v>65962</v>
      </c>
      <c r="M12" s="6"/>
      <c r="N12" s="105">
        <f t="shared" ref="N12:N14" si="27">+L12+M12</f>
        <v>65962</v>
      </c>
      <c r="O12" s="17">
        <v>42486</v>
      </c>
      <c r="P12" s="6"/>
      <c r="Q12" s="105">
        <f t="shared" ref="Q12:Q14" si="28">+O12+P12</f>
        <v>42486</v>
      </c>
      <c r="R12" s="17">
        <f>74626+154</f>
        <v>74780</v>
      </c>
      <c r="S12" s="6"/>
      <c r="T12" s="105">
        <f t="shared" ref="T12:T14" si="29">+R12+S12</f>
        <v>74780</v>
      </c>
      <c r="U12" s="17">
        <f t="shared" si="1"/>
        <v>183228</v>
      </c>
      <c r="V12" s="6">
        <f t="shared" si="1"/>
        <v>0</v>
      </c>
      <c r="W12" s="90">
        <f t="shared" ref="W12:W14" si="30">+U12+V12</f>
        <v>183228</v>
      </c>
      <c r="X12" s="17">
        <v>15579</v>
      </c>
      <c r="Y12" s="6">
        <v>0</v>
      </c>
      <c r="Z12" s="105">
        <f t="shared" ref="Z12:Z14" si="31">+X12+Y12</f>
        <v>15579</v>
      </c>
      <c r="AA12" s="17">
        <v>14444</v>
      </c>
      <c r="AB12" s="6">
        <v>0</v>
      </c>
      <c r="AC12" s="105">
        <f t="shared" ref="AC12:AC14" si="32">+AA12+AB12</f>
        <v>14444</v>
      </c>
      <c r="AD12" s="17">
        <v>9045</v>
      </c>
      <c r="AE12" s="6"/>
      <c r="AF12" s="105">
        <f t="shared" ref="AF12:AF14" si="33">+AD12+AE12</f>
        <v>9045</v>
      </c>
      <c r="AG12" s="17">
        <v>10240</v>
      </c>
      <c r="AH12" s="6">
        <v>0</v>
      </c>
      <c r="AI12" s="105">
        <f t="shared" ref="AI12:AI14" si="34">+AG12+AH12</f>
        <v>10240</v>
      </c>
      <c r="AJ12" s="17">
        <v>13659</v>
      </c>
      <c r="AK12" s="6"/>
      <c r="AL12" s="105">
        <f t="shared" ref="AL12:AL14" si="35">+AJ12+AK12</f>
        <v>13659</v>
      </c>
      <c r="AM12" s="17">
        <v>9926</v>
      </c>
      <c r="AN12" s="6">
        <v>0</v>
      </c>
      <c r="AO12" s="105">
        <f t="shared" ref="AO12:AO14" si="36">+AM12+AN12</f>
        <v>9926</v>
      </c>
      <c r="AP12" s="17">
        <v>15470</v>
      </c>
      <c r="AQ12" s="6"/>
      <c r="AR12" s="105">
        <f t="shared" ref="AR12:AR14" si="37">+AP12+AQ12</f>
        <v>15470</v>
      </c>
      <c r="AS12" s="17">
        <f t="shared" si="2"/>
        <v>88363</v>
      </c>
      <c r="AT12" s="6">
        <f t="shared" si="2"/>
        <v>0</v>
      </c>
      <c r="AU12" s="105">
        <f t="shared" ref="AU12:AU14" si="38">+AS12+AT12</f>
        <v>88363</v>
      </c>
      <c r="AV12" s="17">
        <v>22898</v>
      </c>
      <c r="AW12" s="6">
        <v>0</v>
      </c>
      <c r="AX12" s="105">
        <f t="shared" ref="AX12:AX14" si="39">+AV12+AW12</f>
        <v>22898</v>
      </c>
      <c r="AY12" s="17">
        <v>0</v>
      </c>
      <c r="AZ12" s="6">
        <v>0</v>
      </c>
      <c r="BA12" s="105">
        <f t="shared" ref="BA12:BA14" si="40">+AY12+AZ12</f>
        <v>0</v>
      </c>
      <c r="BB12" s="17">
        <v>21789</v>
      </c>
      <c r="BC12" s="6">
        <v>0</v>
      </c>
      <c r="BD12" s="105">
        <f t="shared" ref="BD12:BD14" si="41">+BB12+BC12</f>
        <v>21789</v>
      </c>
      <c r="BE12" s="17">
        <f t="shared" si="3"/>
        <v>316278</v>
      </c>
      <c r="BF12" s="6">
        <f t="shared" si="3"/>
        <v>0</v>
      </c>
      <c r="BG12" s="105">
        <f t="shared" ref="BG12:BG14" si="42">+BE12+BF12</f>
        <v>316278</v>
      </c>
      <c r="BH12" s="17">
        <v>3467</v>
      </c>
      <c r="BI12" s="6">
        <v>0</v>
      </c>
      <c r="BJ12" s="105">
        <f t="shared" ref="BJ12:BJ14" si="43">+BH12+BI12</f>
        <v>3467</v>
      </c>
      <c r="BK12" s="17">
        <v>5753</v>
      </c>
      <c r="BL12" s="6">
        <v>0</v>
      </c>
      <c r="BM12" s="105">
        <f t="shared" ref="BM12:BM14" si="44">+BK12+BL12</f>
        <v>5753</v>
      </c>
      <c r="BN12" s="17">
        <f t="shared" si="4"/>
        <v>9220</v>
      </c>
      <c r="BO12" s="6">
        <f t="shared" si="4"/>
        <v>0</v>
      </c>
      <c r="BP12" s="105">
        <f t="shared" ref="BP12:BP14" si="45">+BN12+BO12</f>
        <v>9220</v>
      </c>
      <c r="BQ12" s="17">
        <f t="shared" si="5"/>
        <v>325498</v>
      </c>
      <c r="BR12" s="6">
        <f t="shared" si="5"/>
        <v>0</v>
      </c>
      <c r="BS12" s="105">
        <f t="shared" ref="BS12:BS14" si="46">+BQ12+BR12</f>
        <v>325498</v>
      </c>
      <c r="BT12" s="17">
        <f>55094+3831</f>
        <v>58925</v>
      </c>
      <c r="BU12" s="6"/>
      <c r="BV12" s="105">
        <f t="shared" ref="BV12:BV14" si="47">+BT12+BU12</f>
        <v>58925</v>
      </c>
      <c r="BW12" s="123">
        <f t="shared" si="6"/>
        <v>542293</v>
      </c>
      <c r="BX12" s="6">
        <f t="shared" si="6"/>
        <v>42</v>
      </c>
      <c r="BY12" s="105">
        <f t="shared" ref="BY12:BY14" si="48">+BW12+BX12</f>
        <v>542335</v>
      </c>
      <c r="BZ12" s="17">
        <v>301386</v>
      </c>
      <c r="CA12" s="6">
        <v>0</v>
      </c>
      <c r="CB12" s="105">
        <f t="shared" ref="CB12:CB14" si="49">+BZ12+CA12</f>
        <v>301386</v>
      </c>
      <c r="CC12" s="17">
        <v>8131</v>
      </c>
      <c r="CD12" s="6">
        <v>0</v>
      </c>
      <c r="CE12" s="105">
        <f t="shared" ref="CE12:CE14" si="50">+CC12+CD12</f>
        <v>8131</v>
      </c>
      <c r="CF12" s="17"/>
      <c r="CG12" s="6">
        <v>0</v>
      </c>
      <c r="CH12" s="105">
        <f t="shared" ref="CH12:CH14" si="51">+CF12+CG12</f>
        <v>0</v>
      </c>
      <c r="CI12" s="17">
        <v>755</v>
      </c>
      <c r="CJ12" s="6"/>
      <c r="CK12" s="105">
        <f t="shared" ref="CK12:CK14" si="52">+CI12+CJ12</f>
        <v>755</v>
      </c>
      <c r="CL12" s="17">
        <v>7000</v>
      </c>
      <c r="CM12" s="6"/>
      <c r="CN12" s="105">
        <f t="shared" ref="CN12:CN14" si="53">+CL12+CM12</f>
        <v>7000</v>
      </c>
      <c r="CO12" s="17"/>
      <c r="CP12" s="6">
        <v>0</v>
      </c>
      <c r="CQ12" s="105">
        <f t="shared" ref="CQ12:CQ14" si="54">+CO12+CP12</f>
        <v>0</v>
      </c>
      <c r="CR12" s="17"/>
      <c r="CS12" s="6">
        <v>0</v>
      </c>
      <c r="CT12" s="105">
        <f t="shared" ref="CT12:CT14" si="55">+CR12+CS12</f>
        <v>0</v>
      </c>
      <c r="CU12" s="17"/>
      <c r="CV12" s="6">
        <v>0</v>
      </c>
      <c r="CW12" s="105">
        <f t="shared" ref="CW12:CW14" si="56">+CU12+CV12</f>
        <v>0</v>
      </c>
      <c r="CX12" s="17"/>
      <c r="CY12" s="6">
        <v>0</v>
      </c>
      <c r="CZ12" s="105">
        <f t="shared" ref="CZ12:CZ14" si="57">+CX12+CY12</f>
        <v>0</v>
      </c>
      <c r="DA12" s="17">
        <f>6137+339</f>
        <v>6476</v>
      </c>
      <c r="DB12" s="6"/>
      <c r="DC12" s="105">
        <f t="shared" ref="DC12:DC14" si="58">+DA12+DB12</f>
        <v>6476</v>
      </c>
      <c r="DD12" s="123">
        <f t="shared" ref="DD12:DF67" si="59">+BZ12+CC12+CF12+DA12+CL12+CO12+CR12+CU12+CX12+CI12</f>
        <v>323748</v>
      </c>
      <c r="DE12" s="140">
        <f t="shared" si="7"/>
        <v>0</v>
      </c>
      <c r="DF12" s="105">
        <f t="shared" si="7"/>
        <v>323748</v>
      </c>
      <c r="DG12" s="17"/>
      <c r="DH12" s="6">
        <v>0</v>
      </c>
      <c r="DI12" s="105">
        <f t="shared" ref="DI12:DI14" si="60">+DG12+DH12</f>
        <v>0</v>
      </c>
      <c r="DJ12" s="17"/>
      <c r="DK12" s="6">
        <v>0</v>
      </c>
      <c r="DL12" s="105">
        <f t="shared" ref="DL12:DL14" si="61">+DJ12+DK12</f>
        <v>0</v>
      </c>
      <c r="DM12" s="17"/>
      <c r="DN12" s="6">
        <v>0</v>
      </c>
      <c r="DO12" s="105">
        <f t="shared" ref="DO12:DO14" si="62">+DM12+DN12</f>
        <v>0</v>
      </c>
      <c r="DP12" s="17"/>
      <c r="DQ12" s="6">
        <v>0</v>
      </c>
      <c r="DR12" s="105">
        <f t="shared" ref="DR12:DR14" si="63">+DP12+DQ12</f>
        <v>0</v>
      </c>
      <c r="DS12" s="17"/>
      <c r="DT12" s="6">
        <v>0</v>
      </c>
      <c r="DU12" s="105">
        <f t="shared" ref="DU12:DU14" si="64">+DS12+DT12</f>
        <v>0</v>
      </c>
      <c r="DV12" s="17"/>
      <c r="DW12" s="6">
        <v>0</v>
      </c>
      <c r="DX12" s="105">
        <f t="shared" ref="DX12:DX14" si="65">+DV12+DW12</f>
        <v>0</v>
      </c>
      <c r="DY12" s="17"/>
      <c r="DZ12" s="6">
        <v>0</v>
      </c>
      <c r="EA12" s="105">
        <f t="shared" ref="EA12:EA14" si="66">+DY12+DZ12</f>
        <v>0</v>
      </c>
      <c r="EB12" s="17">
        <f t="shared" ref="EB12:EB67" si="67">+DG12+DJ12+DM12+DP12+DS12+DV12+DY12</f>
        <v>0</v>
      </c>
      <c r="EC12" s="6">
        <f t="shared" ref="EC12:EC67" si="68">+DH12+DK12+DN12+DQ12+DT12+DW12+DZ12</f>
        <v>0</v>
      </c>
      <c r="ED12" s="105">
        <f t="shared" ref="ED12:ED14" si="69">+EB12+EC12</f>
        <v>0</v>
      </c>
      <c r="EE12" s="17"/>
      <c r="EF12" s="6">
        <v>0</v>
      </c>
      <c r="EG12" s="105">
        <f t="shared" ref="EG12:EG14" si="70">+EE12+EF12</f>
        <v>0</v>
      </c>
      <c r="EH12" s="17"/>
      <c r="EI12" s="6">
        <v>0</v>
      </c>
      <c r="EJ12" s="105">
        <f t="shared" ref="EJ12:EJ14" si="71">+EH12+EI12</f>
        <v>0</v>
      </c>
      <c r="EK12" s="17"/>
      <c r="EL12" s="6">
        <v>0</v>
      </c>
      <c r="EM12" s="105">
        <f t="shared" ref="EM12:EM14" si="72">+EK12+EL12</f>
        <v>0</v>
      </c>
      <c r="EN12" s="17">
        <f t="shared" si="8"/>
        <v>0</v>
      </c>
      <c r="EO12" s="6">
        <f t="shared" si="8"/>
        <v>0</v>
      </c>
      <c r="EP12" s="105">
        <f t="shared" ref="EP12:EP14" si="73">+EN12+EO12</f>
        <v>0</v>
      </c>
      <c r="EQ12" s="17"/>
      <c r="ER12" s="6">
        <v>0</v>
      </c>
      <c r="ES12" s="105">
        <f t="shared" ref="ES12:ES14" si="74">+EQ12+ER12</f>
        <v>0</v>
      </c>
      <c r="ET12" s="17"/>
      <c r="EU12" s="6">
        <v>0</v>
      </c>
      <c r="EV12" s="105">
        <f t="shared" ref="EV12:EV14" si="75">+ET12+EU12</f>
        <v>0</v>
      </c>
      <c r="EW12" s="17"/>
      <c r="EX12" s="6">
        <v>0</v>
      </c>
      <c r="EY12" s="105">
        <f t="shared" ref="EY12:EY14" si="76">+EW12+EX12</f>
        <v>0</v>
      </c>
      <c r="EZ12" s="17"/>
      <c r="FA12" s="6">
        <v>0</v>
      </c>
      <c r="FB12" s="105">
        <f t="shared" ref="FB12:FB14" si="77">+EZ12+FA12</f>
        <v>0</v>
      </c>
      <c r="FC12" s="123">
        <f t="shared" si="9"/>
        <v>0</v>
      </c>
      <c r="FD12" s="6">
        <f t="shared" si="9"/>
        <v>0</v>
      </c>
      <c r="FE12" s="90">
        <f t="shared" ref="FE12:FE14" si="78">+FC12+FD12</f>
        <v>0</v>
      </c>
      <c r="FF12" s="17"/>
      <c r="FG12" s="6">
        <v>0</v>
      </c>
      <c r="FH12" s="105">
        <f t="shared" ref="FH12:FH14" si="79">+FF12+FG12</f>
        <v>0</v>
      </c>
      <c r="FI12" s="17"/>
      <c r="FJ12" s="6">
        <v>0</v>
      </c>
      <c r="FK12" s="105">
        <f t="shared" ref="FK12:FK14" si="80">+FI12+FJ12</f>
        <v>0</v>
      </c>
      <c r="FL12" s="17"/>
      <c r="FM12" s="6">
        <v>0</v>
      </c>
      <c r="FN12" s="105">
        <f t="shared" ref="FN12:FN14" si="81">+FL12+FM12</f>
        <v>0</v>
      </c>
      <c r="FO12" s="17"/>
      <c r="FP12" s="6">
        <v>0</v>
      </c>
      <c r="FQ12" s="105">
        <f t="shared" ref="FQ12:FQ14" si="82">+FO12+FP12</f>
        <v>0</v>
      </c>
      <c r="FR12" s="17"/>
      <c r="FS12" s="6">
        <v>0</v>
      </c>
      <c r="FT12" s="105">
        <f t="shared" ref="FT12:FT14" si="83">+FR12+FS12</f>
        <v>0</v>
      </c>
      <c r="FU12" s="17">
        <f>22124-7000</f>
        <v>15124</v>
      </c>
      <c r="FV12" s="6"/>
      <c r="FW12" s="105">
        <f t="shared" ref="FW12:FW14" si="84">+FU12+FV12</f>
        <v>15124</v>
      </c>
      <c r="FX12" s="17"/>
      <c r="FY12" s="6">
        <v>0</v>
      </c>
      <c r="FZ12" s="105">
        <f t="shared" ref="FZ12:FZ14" si="85">+FX12+FY12</f>
        <v>0</v>
      </c>
      <c r="GA12" s="123">
        <f t="shared" si="10"/>
        <v>15124</v>
      </c>
      <c r="GB12" s="6">
        <f t="shared" si="10"/>
        <v>0</v>
      </c>
      <c r="GC12" s="105">
        <f t="shared" ref="GC12:GC14" si="86">+GA12+GB12</f>
        <v>15124</v>
      </c>
      <c r="GD12" s="17"/>
      <c r="GE12" s="6">
        <v>12</v>
      </c>
      <c r="GF12" s="105">
        <f t="shared" ref="GF12:GF14" si="87">+GD12+GE12</f>
        <v>12</v>
      </c>
      <c r="GG12" s="17"/>
      <c r="GH12" s="6">
        <v>0</v>
      </c>
      <c r="GI12" s="105">
        <f t="shared" ref="GI12:GI14" si="88">+GG12+GH12</f>
        <v>0</v>
      </c>
      <c r="GJ12" s="17"/>
      <c r="GK12" s="6">
        <v>0</v>
      </c>
      <c r="GL12" s="105">
        <f t="shared" ref="GL12:GL14" si="89">+GJ12+GK12</f>
        <v>0</v>
      </c>
      <c r="GM12" s="17"/>
      <c r="GN12" s="6">
        <v>0</v>
      </c>
      <c r="GO12" s="105">
        <f t="shared" ref="GO12:GO14" si="90">+GM12+GN12</f>
        <v>0</v>
      </c>
      <c r="GP12" s="17"/>
      <c r="GQ12" s="6">
        <v>0</v>
      </c>
      <c r="GR12" s="105">
        <f t="shared" ref="GR12:GR14" si="91">+GP12+GQ12</f>
        <v>0</v>
      </c>
      <c r="GS12" s="17"/>
      <c r="GT12" s="6">
        <v>0</v>
      </c>
      <c r="GU12" s="90">
        <f t="shared" ref="GU12:GU14" si="92">+GS12+GT12</f>
        <v>0</v>
      </c>
      <c r="GV12" s="123">
        <f t="shared" ref="GV12:GV67" si="93">+GD12+GG12+GJ12+GM12+GP12+GS12</f>
        <v>0</v>
      </c>
      <c r="GW12" s="6">
        <f t="shared" ref="GW12:GW67" si="94">+GE12+GH12+GK12+GN12+GQ12+GT12</f>
        <v>12</v>
      </c>
      <c r="GX12" s="105">
        <f t="shared" ref="GX12:GX14" si="95">+GV12+GW12</f>
        <v>12</v>
      </c>
      <c r="GY12" s="17">
        <v>0</v>
      </c>
      <c r="GZ12" s="6">
        <v>0</v>
      </c>
      <c r="HA12" s="105">
        <f t="shared" ref="HA12:HA14" si="96">+GY12+GZ12</f>
        <v>0</v>
      </c>
      <c r="HB12" s="17">
        <v>0</v>
      </c>
      <c r="HC12" s="6">
        <v>0</v>
      </c>
      <c r="HD12" s="105">
        <f t="shared" ref="HD12:HD14" si="97">+HB12+HC12</f>
        <v>0</v>
      </c>
      <c r="HE12" s="17"/>
      <c r="HF12" s="6">
        <v>0</v>
      </c>
      <c r="HG12" s="105">
        <f t="shared" ref="HG12:HG14" si="98">+HE12+HF12</f>
        <v>0</v>
      </c>
      <c r="HH12" s="17">
        <v>0</v>
      </c>
      <c r="HI12" s="6">
        <v>0</v>
      </c>
      <c r="HJ12" s="105">
        <f t="shared" ref="HJ12:HJ14" si="99">+HH12+HI12</f>
        <v>0</v>
      </c>
      <c r="HK12" s="123">
        <f t="shared" ref="HK12:HK67" si="100">+GY12+HB12+HE12+HH12</f>
        <v>0</v>
      </c>
      <c r="HL12" s="6">
        <f t="shared" ref="HL12:HL67" si="101">+GZ12+HC12+HF12+HI12</f>
        <v>0</v>
      </c>
      <c r="HM12" s="105">
        <f t="shared" ref="HM12:HM14" si="102">+HK12+HL12</f>
        <v>0</v>
      </c>
      <c r="HN12" s="17"/>
      <c r="HO12" s="6">
        <v>0</v>
      </c>
      <c r="HP12" s="105">
        <f t="shared" ref="HP12:HP14" si="103">+HN12+HO12</f>
        <v>0</v>
      </c>
      <c r="HQ12" s="17"/>
      <c r="HR12" s="6">
        <v>0</v>
      </c>
      <c r="HS12" s="90">
        <f t="shared" ref="HS12:HS14" si="104">+HQ12+HR12</f>
        <v>0</v>
      </c>
      <c r="HT12" s="123">
        <f t="shared" si="11"/>
        <v>0</v>
      </c>
      <c r="HU12" s="6">
        <f t="shared" si="11"/>
        <v>0</v>
      </c>
      <c r="HV12" s="105">
        <f t="shared" ref="HV12:HV14" si="105">+HT12+HU12</f>
        <v>0</v>
      </c>
      <c r="HW12" s="17">
        <f t="shared" ref="HW12:HW67" si="106">+EB12+EN12+FC12+GA12+GV12+HK12+HT12</f>
        <v>15124</v>
      </c>
      <c r="HX12" s="6">
        <f t="shared" ref="HX12:HX67" si="107">+EC12+EO12+FD12+GB12+GW12+HL12+HU12</f>
        <v>12</v>
      </c>
      <c r="HY12" s="105">
        <f t="shared" ref="HY12:HY14" si="108">+HW12+HX12</f>
        <v>15136</v>
      </c>
      <c r="HZ12" s="17"/>
      <c r="IA12" s="6">
        <v>0</v>
      </c>
      <c r="IB12" s="105">
        <f t="shared" ref="IB12:IB14" si="109">+HZ12+IA12</f>
        <v>0</v>
      </c>
      <c r="IC12" s="17">
        <v>2249</v>
      </c>
      <c r="ID12" s="6">
        <v>0</v>
      </c>
      <c r="IE12" s="105">
        <f t="shared" ref="IE12:IE14" si="110">+IC12+ID12</f>
        <v>2249</v>
      </c>
      <c r="IF12" s="17"/>
      <c r="IG12" s="6"/>
      <c r="IH12" s="105">
        <f t="shared" ref="IH12:IH14" si="111">+IF12+IG12</f>
        <v>0</v>
      </c>
      <c r="II12" s="17"/>
      <c r="IJ12" s="6">
        <v>0</v>
      </c>
      <c r="IK12" s="105">
        <f t="shared" ref="IK12:IK14" si="112">+II12+IJ12</f>
        <v>0</v>
      </c>
      <c r="IL12" s="123">
        <f t="shared" ref="IL12:IL67" si="113">+HZ12+IC12+IF12+II12</f>
        <v>2249</v>
      </c>
      <c r="IM12" s="6">
        <f t="shared" ref="IM12:IM67" si="114">+IA12+ID12+IG12+IJ12</f>
        <v>0</v>
      </c>
      <c r="IN12" s="105">
        <f t="shared" ref="IN12:IN14" si="115">+IL12+IM12</f>
        <v>2249</v>
      </c>
      <c r="IO12" s="17"/>
      <c r="IP12" s="6">
        <v>0</v>
      </c>
      <c r="IQ12" s="90">
        <f t="shared" ref="IQ12:IQ14" si="116">+IO12+IP12</f>
        <v>0</v>
      </c>
      <c r="IR12" s="17"/>
      <c r="IS12" s="6">
        <v>0</v>
      </c>
      <c r="IT12" s="105">
        <f t="shared" ref="IT12:IT14" si="117">+IR12+IS12</f>
        <v>0</v>
      </c>
      <c r="IU12" s="123">
        <f t="shared" si="12"/>
        <v>0</v>
      </c>
      <c r="IV12" s="6">
        <f t="shared" si="12"/>
        <v>0</v>
      </c>
      <c r="IW12" s="105">
        <f t="shared" ref="IW12:IW14" si="118">+IU12+IV12</f>
        <v>0</v>
      </c>
      <c r="IX12" s="17"/>
      <c r="IY12" s="6">
        <v>0</v>
      </c>
      <c r="IZ12" s="105">
        <f t="shared" ref="IZ12:IZ14" si="119">+IX12+IY12</f>
        <v>0</v>
      </c>
      <c r="JA12" s="17"/>
      <c r="JB12" s="6">
        <v>0</v>
      </c>
      <c r="JC12" s="105">
        <f t="shared" ref="JC12:JC14" si="120">+JA12+JB12</f>
        <v>0</v>
      </c>
      <c r="JD12" s="17"/>
      <c r="JE12" s="6">
        <v>0</v>
      </c>
      <c r="JF12" s="105">
        <f t="shared" ref="JF12:JF14" si="121">+JD12+JE12</f>
        <v>0</v>
      </c>
      <c r="JG12" s="17"/>
      <c r="JH12" s="6">
        <v>0</v>
      </c>
      <c r="JI12" s="105">
        <f t="shared" ref="JI12:JI14" si="122">+JG12+JH12</f>
        <v>0</v>
      </c>
      <c r="JJ12" s="123">
        <f t="shared" si="13"/>
        <v>0</v>
      </c>
      <c r="JK12" s="6">
        <f t="shared" si="13"/>
        <v>0</v>
      </c>
      <c r="JL12" s="105">
        <f t="shared" ref="JL12:JL14" si="123">+JJ12+JK12</f>
        <v>0</v>
      </c>
      <c r="JM12" s="17"/>
      <c r="JN12" s="6">
        <v>0</v>
      </c>
      <c r="JO12" s="105">
        <f t="shared" ref="JO12:JO14" si="124">+JM12+JN12</f>
        <v>0</v>
      </c>
      <c r="JP12" s="17"/>
      <c r="JQ12" s="6">
        <v>0</v>
      </c>
      <c r="JR12" s="90">
        <f t="shared" ref="JR12:JR14" si="125">+JP12+JQ12</f>
        <v>0</v>
      </c>
      <c r="JS12" s="17"/>
      <c r="JT12" s="6">
        <v>0</v>
      </c>
      <c r="JU12" s="105">
        <f t="shared" ref="JU12:JU14" si="126">+JS12+JT12</f>
        <v>0</v>
      </c>
      <c r="JV12" s="123">
        <f t="shared" si="14"/>
        <v>0</v>
      </c>
      <c r="JW12" s="6">
        <f t="shared" si="14"/>
        <v>0</v>
      </c>
      <c r="JX12" s="105">
        <f t="shared" ref="JX12:JX14" si="127">+JV12+JW12</f>
        <v>0</v>
      </c>
      <c r="JY12" s="17"/>
      <c r="JZ12" s="6">
        <v>0</v>
      </c>
      <c r="KA12" s="105">
        <f t="shared" ref="KA12:KA14" si="128">+JY12+JZ12</f>
        <v>0</v>
      </c>
      <c r="KB12" s="17"/>
      <c r="KC12" s="6">
        <v>0</v>
      </c>
      <c r="KD12" s="105">
        <f t="shared" ref="KD12:KD14" si="129">+KB12+KC12</f>
        <v>0</v>
      </c>
      <c r="KE12" s="17"/>
      <c r="KF12" s="6">
        <v>0</v>
      </c>
      <c r="KG12" s="105">
        <f t="shared" ref="KG12:KG14" si="130">+KE12+KF12</f>
        <v>0</v>
      </c>
      <c r="KH12" s="17"/>
      <c r="KI12" s="6">
        <v>0</v>
      </c>
      <c r="KJ12" s="105">
        <f t="shared" ref="KJ12:KJ14" si="131">+KH12+KI12</f>
        <v>0</v>
      </c>
      <c r="KK12" s="123">
        <f t="shared" si="15"/>
        <v>0</v>
      </c>
      <c r="KL12" s="6">
        <f t="shared" si="15"/>
        <v>0</v>
      </c>
      <c r="KM12" s="90">
        <f t="shared" ref="KM12:KM14" si="132">+KK12+KL12</f>
        <v>0</v>
      </c>
      <c r="KN12" s="17"/>
      <c r="KO12" s="6">
        <v>0</v>
      </c>
      <c r="KP12" s="105">
        <f t="shared" ref="KP12:KP14" si="133">+KN12+KO12</f>
        <v>0</v>
      </c>
      <c r="KQ12" s="17"/>
      <c r="KR12" s="6">
        <v>0</v>
      </c>
      <c r="KS12" s="105">
        <f t="shared" ref="KS12:KS14" si="134">+KQ12+KR12</f>
        <v>0</v>
      </c>
      <c r="KT12" s="17"/>
      <c r="KU12" s="6">
        <v>0</v>
      </c>
      <c r="KV12" s="105">
        <f t="shared" ref="KV12:KV14" si="135">+KT12+KU12</f>
        <v>0</v>
      </c>
      <c r="KW12" s="123">
        <f t="shared" si="16"/>
        <v>0</v>
      </c>
      <c r="KX12" s="6">
        <f t="shared" si="16"/>
        <v>0</v>
      </c>
      <c r="KY12" s="105">
        <f t="shared" ref="KY12:KY14" si="136">+KW12+KX12</f>
        <v>0</v>
      </c>
      <c r="KZ12" s="17"/>
      <c r="LA12" s="6">
        <v>0</v>
      </c>
      <c r="LB12" s="105">
        <f t="shared" ref="LB12:LB14" si="137">+KZ12+LA12</f>
        <v>0</v>
      </c>
      <c r="LC12" s="17"/>
      <c r="LD12" s="6">
        <v>0</v>
      </c>
      <c r="LE12" s="105">
        <f t="shared" ref="LE12:LE14" si="138">+LC12+LD12</f>
        <v>0</v>
      </c>
      <c r="LF12" s="17"/>
      <c r="LG12" s="6">
        <v>0</v>
      </c>
      <c r="LH12" s="105">
        <f t="shared" ref="LH12:LH14" si="139">+LF12+LG12</f>
        <v>0</v>
      </c>
      <c r="LI12" s="17"/>
      <c r="LJ12" s="6">
        <v>0</v>
      </c>
      <c r="LK12" s="90">
        <f t="shared" ref="LK12:LK14" si="140">+LI12+LJ12</f>
        <v>0</v>
      </c>
      <c r="LL12" s="17"/>
      <c r="LM12" s="6">
        <v>0</v>
      </c>
      <c r="LN12" s="105">
        <f t="shared" ref="LN12:LN14" si="141">+LL12+LM12</f>
        <v>0</v>
      </c>
      <c r="LO12" s="17"/>
      <c r="LP12" s="6">
        <v>0</v>
      </c>
      <c r="LQ12" s="105">
        <f t="shared" ref="LQ12:LQ14" si="142">+LO12+LP12</f>
        <v>0</v>
      </c>
      <c r="LR12" s="17"/>
      <c r="LS12" s="6">
        <v>0</v>
      </c>
      <c r="LT12" s="105">
        <f t="shared" ref="LT12:LT14" si="143">+LR12+LS12</f>
        <v>0</v>
      </c>
      <c r="LU12" s="17"/>
      <c r="LV12" s="6">
        <v>0</v>
      </c>
      <c r="LW12" s="105">
        <f t="shared" ref="LW12:LW14" si="144">+LU12+LV12</f>
        <v>0</v>
      </c>
      <c r="LX12" s="17"/>
      <c r="LY12" s="6">
        <v>0</v>
      </c>
      <c r="LZ12" s="105">
        <f t="shared" ref="LZ12:LZ14" si="145">+LX12+LY12</f>
        <v>0</v>
      </c>
      <c r="MA12" s="123">
        <f t="shared" si="17"/>
        <v>0</v>
      </c>
      <c r="MB12" s="6">
        <f t="shared" si="17"/>
        <v>0</v>
      </c>
      <c r="MC12" s="105">
        <f t="shared" ref="MC12:MC14" si="146">+MA12+MB12</f>
        <v>0</v>
      </c>
      <c r="MD12" s="17"/>
      <c r="ME12" s="6">
        <v>0</v>
      </c>
      <c r="MF12" s="105">
        <f t="shared" ref="MF12:MF14" si="147">+MD12+ME12</f>
        <v>0</v>
      </c>
      <c r="MG12" s="17"/>
      <c r="MH12" s="6">
        <v>0</v>
      </c>
      <c r="MI12" s="90">
        <f t="shared" ref="MI12:MI14" si="148">+MG12+MH12</f>
        <v>0</v>
      </c>
      <c r="MJ12" s="123">
        <f t="shared" ref="MJ12:MJ67" si="149">+MD12+MG12</f>
        <v>0</v>
      </c>
      <c r="MK12" s="6">
        <f t="shared" ref="MK12:MK67" si="150">+ME12+MH12</f>
        <v>0</v>
      </c>
      <c r="ML12" s="105">
        <f t="shared" ref="ML12:ML14" si="151">+MJ12+MK12</f>
        <v>0</v>
      </c>
      <c r="MM12" s="17"/>
      <c r="MN12" s="6">
        <v>0</v>
      </c>
      <c r="MO12" s="105">
        <f t="shared" ref="MO12:MO14" si="152">+MM12+MN12</f>
        <v>0</v>
      </c>
      <c r="MP12" s="123">
        <f t="shared" si="18"/>
        <v>2249</v>
      </c>
      <c r="MQ12" s="6">
        <f t="shared" si="18"/>
        <v>0</v>
      </c>
      <c r="MR12" s="105">
        <f t="shared" ref="MR12:MR14" si="153">+MP12+MQ12</f>
        <v>2249</v>
      </c>
      <c r="MS12" s="17"/>
      <c r="MT12" s="6">
        <v>0</v>
      </c>
      <c r="MU12" s="105">
        <f t="shared" ref="MU12:MU14" si="154">+MS12+MT12</f>
        <v>0</v>
      </c>
      <c r="MV12" s="17"/>
      <c r="MW12" s="6">
        <v>0</v>
      </c>
      <c r="MX12" s="105">
        <f t="shared" ref="MX12:MX14" si="155">+MV12+MW12</f>
        <v>0</v>
      </c>
      <c r="MY12" s="17"/>
      <c r="MZ12" s="6">
        <v>0</v>
      </c>
      <c r="NA12" s="105">
        <f t="shared" ref="NA12:NA14" si="156">+MY12+MZ12</f>
        <v>0</v>
      </c>
      <c r="NB12" s="17">
        <f t="shared" ref="NB12:NB67" si="157">+MV12+MY12</f>
        <v>0</v>
      </c>
      <c r="NC12" s="6">
        <f t="shared" ref="NC12:NC67" si="158">+MW12+MZ12</f>
        <v>0</v>
      </c>
      <c r="ND12" s="105">
        <f t="shared" ref="ND12:ND14" si="159">+NB12+NC12</f>
        <v>0</v>
      </c>
      <c r="NE12" s="17"/>
      <c r="NF12" s="6">
        <v>0</v>
      </c>
      <c r="NG12" s="105">
        <f t="shared" ref="NG12:NG14" si="160">+NE12+NF12</f>
        <v>0</v>
      </c>
      <c r="NH12" s="17"/>
      <c r="NI12" s="6">
        <v>0</v>
      </c>
      <c r="NJ12" s="90">
        <f t="shared" ref="NJ12:NJ14" si="161">+NH12+NI12</f>
        <v>0</v>
      </c>
      <c r="NK12" s="17"/>
      <c r="NL12" s="6">
        <v>0</v>
      </c>
      <c r="NM12" s="105">
        <f t="shared" ref="NM12:NM14" si="162">+NK12+NL12</f>
        <v>0</v>
      </c>
      <c r="NN12" s="17"/>
      <c r="NO12" s="6">
        <v>0</v>
      </c>
      <c r="NP12" s="105">
        <f t="shared" ref="NP12:NP14" si="163">+NN12+NO12</f>
        <v>0</v>
      </c>
      <c r="NQ12" s="17"/>
      <c r="NR12" s="6">
        <v>0</v>
      </c>
      <c r="NS12" s="105">
        <f t="shared" ref="NS12:NS14" si="164">+NQ12+NR12</f>
        <v>0</v>
      </c>
      <c r="NT12" s="17"/>
      <c r="NU12" s="6">
        <v>0</v>
      </c>
      <c r="NV12" s="105">
        <f t="shared" ref="NV12:NV14" si="165">+NT12+NU12</f>
        <v>0</v>
      </c>
      <c r="NW12" s="17">
        <f t="shared" si="19"/>
        <v>0</v>
      </c>
      <c r="NX12" s="6">
        <f t="shared" si="19"/>
        <v>0</v>
      </c>
      <c r="NY12" s="105">
        <f t="shared" ref="NY12:NY14" si="166">+NW12+NX12</f>
        <v>0</v>
      </c>
      <c r="NZ12" s="17"/>
      <c r="OA12" s="6">
        <v>0</v>
      </c>
      <c r="OB12" s="105">
        <f t="shared" ref="OB12:OB14" si="167">+NZ12+OA12</f>
        <v>0</v>
      </c>
      <c r="OC12" s="17"/>
      <c r="OD12" s="6">
        <v>0</v>
      </c>
      <c r="OE12" s="105">
        <f t="shared" ref="OE12:OE14" si="168">+OC12+OD12</f>
        <v>0</v>
      </c>
      <c r="OF12" s="17"/>
      <c r="OG12" s="6">
        <v>0</v>
      </c>
      <c r="OH12" s="90">
        <f t="shared" ref="OH12:OH14" si="169">+OF12+OG12</f>
        <v>0</v>
      </c>
      <c r="OI12" s="123">
        <f t="shared" si="20"/>
        <v>0</v>
      </c>
      <c r="OJ12" s="6">
        <f t="shared" si="20"/>
        <v>0</v>
      </c>
      <c r="OK12" s="105">
        <f t="shared" ref="OK12:OK14" si="170">+OI12+OJ12</f>
        <v>0</v>
      </c>
      <c r="OL12" s="17"/>
      <c r="OM12" s="6">
        <v>0</v>
      </c>
      <c r="ON12" s="105">
        <f t="shared" ref="ON12:ON14" si="171">+OL12+OM12</f>
        <v>0</v>
      </c>
      <c r="OO12" s="17"/>
      <c r="OP12" s="6">
        <v>0</v>
      </c>
      <c r="OQ12" s="105">
        <f t="shared" ref="OQ12:OQ14" si="172">+OO12+OP12</f>
        <v>0</v>
      </c>
      <c r="OR12" s="17"/>
      <c r="OS12" s="6">
        <v>0</v>
      </c>
      <c r="OT12" s="105">
        <f t="shared" ref="OT12:OT14" si="173">+OR12+OS12</f>
        <v>0</v>
      </c>
      <c r="OU12" s="17"/>
      <c r="OV12" s="6">
        <v>0</v>
      </c>
      <c r="OW12" s="105">
        <f t="shared" ref="OW12:OW14" si="174">+OU12+OV12</f>
        <v>0</v>
      </c>
      <c r="OX12" s="17"/>
      <c r="OY12" s="6">
        <v>0</v>
      </c>
      <c r="OZ12" s="105">
        <f t="shared" ref="OZ12:OZ14" si="175">+OX12+OY12</f>
        <v>0</v>
      </c>
      <c r="PA12" s="17"/>
      <c r="PB12" s="6">
        <v>0</v>
      </c>
      <c r="PC12" s="105">
        <f t="shared" ref="PC12:PC14" si="176">+PA12+PB12</f>
        <v>0</v>
      </c>
      <c r="PD12" s="17"/>
      <c r="PE12" s="6">
        <v>0</v>
      </c>
      <c r="PF12" s="105">
        <f t="shared" ref="PF12:PF14" si="177">+PD12+PE12</f>
        <v>0</v>
      </c>
      <c r="PG12" s="17"/>
      <c r="PH12" s="6">
        <v>0</v>
      </c>
      <c r="PI12" s="90">
        <f t="shared" ref="PI12:PI14" si="178">+PG12+PH12</f>
        <v>0</v>
      </c>
      <c r="PJ12" s="17"/>
      <c r="PK12" s="6">
        <v>0</v>
      </c>
      <c r="PL12" s="105">
        <f t="shared" ref="PL12:PL14" si="179">+PJ12+PK12</f>
        <v>0</v>
      </c>
      <c r="PM12" s="17"/>
      <c r="PN12" s="6">
        <v>0</v>
      </c>
      <c r="PO12" s="105">
        <f t="shared" ref="PO12:PO14" si="180">+PM12+PN12</f>
        <v>0</v>
      </c>
      <c r="PP12" s="123">
        <f t="shared" si="21"/>
        <v>0</v>
      </c>
      <c r="PQ12" s="6">
        <f t="shared" si="21"/>
        <v>0</v>
      </c>
      <c r="PR12" s="105">
        <f t="shared" ref="PR12:PR14" si="181">+PP12+PQ12</f>
        <v>0</v>
      </c>
      <c r="PS12" s="17"/>
      <c r="PT12" s="6">
        <v>0</v>
      </c>
      <c r="PU12" s="105">
        <f t="shared" ref="PU12:PU14" si="182">+PS12+PT12</f>
        <v>0</v>
      </c>
      <c r="PV12" s="17"/>
      <c r="PW12" s="6">
        <v>0</v>
      </c>
      <c r="PX12" s="105">
        <f t="shared" ref="PX12:PX14" si="183">+PV12+PW12</f>
        <v>0</v>
      </c>
      <c r="PY12" s="17">
        <v>0</v>
      </c>
      <c r="PZ12" s="6">
        <v>0</v>
      </c>
      <c r="QA12" s="105">
        <f t="shared" ref="QA12:QA14" si="184">+PY12+PZ12</f>
        <v>0</v>
      </c>
      <c r="QB12" s="17"/>
      <c r="QC12" s="6">
        <v>0</v>
      </c>
      <c r="QD12" s="105">
        <f t="shared" ref="QD12:QD14" si="185">+QB12+QC12</f>
        <v>0</v>
      </c>
      <c r="QE12" s="17"/>
      <c r="QF12" s="6">
        <v>0</v>
      </c>
      <c r="QG12" s="90">
        <f t="shared" ref="QG12:QG14" si="186">+QE12+QF12</f>
        <v>0</v>
      </c>
      <c r="QH12" s="17"/>
      <c r="QI12" s="6">
        <v>0</v>
      </c>
      <c r="QJ12" s="105">
        <f t="shared" ref="QJ12:QJ14" si="187">+QH12+QI12</f>
        <v>0</v>
      </c>
      <c r="QK12" s="17"/>
      <c r="QL12" s="6">
        <v>0</v>
      </c>
      <c r="QM12" s="105">
        <f t="shared" ref="QM12:QM14" si="188">+QK12+QL12</f>
        <v>0</v>
      </c>
      <c r="QN12" s="17">
        <f t="shared" ref="QN12:QN67" si="189">+PS12+PV12+PY12+QB12+QE12+QH12+QK12</f>
        <v>0</v>
      </c>
      <c r="QO12" s="6">
        <f t="shared" ref="QO12:QO67" si="190">+PT12+PW12+PZ12+QC12+QF12+QI12+QL12</f>
        <v>0</v>
      </c>
      <c r="QP12" s="105">
        <f t="shared" ref="QP12:QP14" si="191">+QN12+QO12</f>
        <v>0</v>
      </c>
      <c r="QQ12" s="17"/>
      <c r="QR12" s="6">
        <v>0</v>
      </c>
      <c r="QS12" s="105">
        <f t="shared" ref="QS12:QS14" si="192">+QQ12+QR12</f>
        <v>0</v>
      </c>
      <c r="QT12" s="17"/>
      <c r="QU12" s="6">
        <v>0</v>
      </c>
      <c r="QV12" s="105">
        <f t="shared" ref="QV12:QV14" si="193">+QT12+QU12</f>
        <v>0</v>
      </c>
      <c r="QW12" s="17"/>
      <c r="QX12" s="6">
        <v>0</v>
      </c>
      <c r="QY12" s="105">
        <f t="shared" ref="QY12:QY14" si="194">+QW12+QX12</f>
        <v>0</v>
      </c>
      <c r="QZ12" s="17"/>
      <c r="RA12" s="6">
        <v>0</v>
      </c>
      <c r="RB12" s="105">
        <f t="shared" ref="RB12:RB14" si="195">+QZ12+RA12</f>
        <v>0</v>
      </c>
      <c r="RC12" s="17"/>
      <c r="RD12" s="6">
        <v>0</v>
      </c>
      <c r="RE12" s="90">
        <f t="shared" ref="RE12:RE14" si="196">+RC12+RD12</f>
        <v>0</v>
      </c>
      <c r="RF12" s="17"/>
      <c r="RG12" s="6">
        <v>0</v>
      </c>
      <c r="RH12" s="105">
        <f t="shared" ref="RH12:RH14" si="197">+RF12+RG12</f>
        <v>0</v>
      </c>
      <c r="RI12" s="17"/>
      <c r="RJ12" s="6">
        <v>0</v>
      </c>
      <c r="RK12" s="105">
        <f t="shared" ref="RK12:RK14" si="198">+RI12+RJ12</f>
        <v>0</v>
      </c>
      <c r="RL12" s="17"/>
      <c r="RM12" s="6">
        <v>0</v>
      </c>
      <c r="RN12" s="105">
        <f t="shared" ref="RN12:RN14" si="199">+RL12+RM12</f>
        <v>0</v>
      </c>
      <c r="RO12" s="17">
        <f t="shared" ref="RO12:RO67" si="200">+QQ12+QT12+QW12+QZ12+RC12+RF12+RI12+RL12</f>
        <v>0</v>
      </c>
      <c r="RP12" s="6">
        <f t="shared" ref="RP12:RP67" si="201">+QR12+QU12+QX12+RA12+RD12+RG12+RJ12+RM12</f>
        <v>0</v>
      </c>
      <c r="RQ12" s="105">
        <f t="shared" ref="RQ12:RQ14" si="202">+RO12+RP12</f>
        <v>0</v>
      </c>
      <c r="RR12" s="123">
        <f t="shared" ref="RR12:RR67" si="203">+QN12+RO12</f>
        <v>0</v>
      </c>
      <c r="RS12" s="6">
        <f t="shared" ref="RS12:RS67" si="204">+QO12+RP12</f>
        <v>0</v>
      </c>
      <c r="RT12" s="105">
        <f t="shared" ref="RT12:RT14" si="205">+RR12+RS12</f>
        <v>0</v>
      </c>
      <c r="RU12" s="17">
        <f>+HW12+MP12+OI12+PP12+RR12</f>
        <v>17373</v>
      </c>
      <c r="RV12" s="6">
        <f t="shared" ref="RV12:RV67" si="206">+HX12+MQ12+OJ12+PQ12+RS12</f>
        <v>12</v>
      </c>
      <c r="RW12" s="105">
        <f t="shared" ref="RW12:RW14" si="207">+RU12+RV12</f>
        <v>17385</v>
      </c>
      <c r="RX12" s="17"/>
      <c r="RY12" s="6">
        <v>0</v>
      </c>
      <c r="RZ12" s="105">
        <f t="shared" ref="RZ12:RZ14" si="208">+RX12+RY12</f>
        <v>0</v>
      </c>
      <c r="SA12" s="17">
        <f t="shared" si="22"/>
        <v>17373</v>
      </c>
      <c r="SB12" s="6">
        <f t="shared" si="22"/>
        <v>12</v>
      </c>
      <c r="SC12" s="105">
        <f t="shared" ref="SC12:SC14" si="209">+SA12+SB12</f>
        <v>17385</v>
      </c>
      <c r="SD12" s="17">
        <f t="shared" si="23"/>
        <v>883414</v>
      </c>
      <c r="SE12" s="6">
        <f t="shared" si="23"/>
        <v>54</v>
      </c>
      <c r="SF12" s="105">
        <f t="shared" ref="SF12:SF14" si="210">+SD12+SE12</f>
        <v>883468</v>
      </c>
      <c r="SG12" s="66"/>
    </row>
    <row r="13" spans="1:504" s="7" customFormat="1" ht="15.75" x14ac:dyDescent="0.25">
      <c r="A13" s="5">
        <v>3</v>
      </c>
      <c r="B13" s="52" t="s">
        <v>32</v>
      </c>
      <c r="C13" s="17">
        <f>271322+97599</f>
        <v>368921</v>
      </c>
      <c r="D13" s="6">
        <v>55</v>
      </c>
      <c r="E13" s="105">
        <f t="shared" si="24"/>
        <v>368976</v>
      </c>
      <c r="F13" s="17">
        <f>98356-80416</f>
        <v>17940</v>
      </c>
      <c r="G13" s="6"/>
      <c r="H13" s="105">
        <f t="shared" si="25"/>
        <v>17940</v>
      </c>
      <c r="I13" s="17">
        <f t="shared" si="0"/>
        <v>386861</v>
      </c>
      <c r="J13" s="6">
        <f t="shared" si="0"/>
        <v>55</v>
      </c>
      <c r="K13" s="105">
        <f t="shared" si="26"/>
        <v>386916</v>
      </c>
      <c r="L13" s="17">
        <f>85166+8680</f>
        <v>93846</v>
      </c>
      <c r="M13" s="6">
        <v>83</v>
      </c>
      <c r="N13" s="105">
        <f t="shared" si="27"/>
        <v>93929</v>
      </c>
      <c r="O13" s="17">
        <f>50462+133+7576</f>
        <v>58171</v>
      </c>
      <c r="P13" s="6">
        <v>122</v>
      </c>
      <c r="Q13" s="105">
        <f t="shared" si="28"/>
        <v>58293</v>
      </c>
      <c r="R13" s="17">
        <f>93199+2039</f>
        <v>95238</v>
      </c>
      <c r="S13" s="6">
        <v>116</v>
      </c>
      <c r="T13" s="105">
        <f t="shared" si="29"/>
        <v>95354</v>
      </c>
      <c r="U13" s="17">
        <f t="shared" si="1"/>
        <v>247255</v>
      </c>
      <c r="V13" s="6">
        <f t="shared" si="1"/>
        <v>321</v>
      </c>
      <c r="W13" s="90">
        <f t="shared" si="30"/>
        <v>247576</v>
      </c>
      <c r="X13" s="17">
        <f>33582+1981</f>
        <v>35563</v>
      </c>
      <c r="Y13" s="6">
        <v>112</v>
      </c>
      <c r="Z13" s="105">
        <f t="shared" si="31"/>
        <v>35675</v>
      </c>
      <c r="AA13" s="17">
        <f>25633+1305</f>
        <v>26938</v>
      </c>
      <c r="AB13" s="6">
        <v>163</v>
      </c>
      <c r="AC13" s="105">
        <f t="shared" si="32"/>
        <v>27101</v>
      </c>
      <c r="AD13" s="17">
        <f>12509+647</f>
        <v>13156</v>
      </c>
      <c r="AE13" s="6">
        <v>291</v>
      </c>
      <c r="AF13" s="105">
        <f t="shared" si="33"/>
        <v>13447</v>
      </c>
      <c r="AG13" s="17">
        <f>19409+432</f>
        <v>19841</v>
      </c>
      <c r="AH13" s="6">
        <f>649-400</f>
        <v>249</v>
      </c>
      <c r="AI13" s="105">
        <f t="shared" si="34"/>
        <v>20090</v>
      </c>
      <c r="AJ13" s="17">
        <f>34840+646</f>
        <v>35486</v>
      </c>
      <c r="AK13" s="6">
        <v>311</v>
      </c>
      <c r="AL13" s="105">
        <f t="shared" si="35"/>
        <v>35797</v>
      </c>
      <c r="AM13" s="17">
        <f>18717+2363</f>
        <v>21080</v>
      </c>
      <c r="AN13" s="6">
        <v>382</v>
      </c>
      <c r="AO13" s="105">
        <f t="shared" si="36"/>
        <v>21462</v>
      </c>
      <c r="AP13" s="17">
        <f>26814+688</f>
        <v>27502</v>
      </c>
      <c r="AQ13" s="6">
        <v>230</v>
      </c>
      <c r="AR13" s="105">
        <f t="shared" si="37"/>
        <v>27732</v>
      </c>
      <c r="AS13" s="17">
        <f t="shared" si="2"/>
        <v>179566</v>
      </c>
      <c r="AT13" s="6">
        <f t="shared" si="2"/>
        <v>1738</v>
      </c>
      <c r="AU13" s="105">
        <f t="shared" si="38"/>
        <v>181304</v>
      </c>
      <c r="AV13" s="17">
        <f>8123+41</f>
        <v>8164</v>
      </c>
      <c r="AW13" s="6"/>
      <c r="AX13" s="105">
        <f t="shared" si="39"/>
        <v>8164</v>
      </c>
      <c r="AY13" s="17">
        <v>0</v>
      </c>
      <c r="AZ13" s="6">
        <v>0</v>
      </c>
      <c r="BA13" s="105">
        <f t="shared" si="40"/>
        <v>0</v>
      </c>
      <c r="BB13" s="17">
        <f>5188+151</f>
        <v>5339</v>
      </c>
      <c r="BC13" s="6"/>
      <c r="BD13" s="105">
        <f t="shared" si="41"/>
        <v>5339</v>
      </c>
      <c r="BE13" s="17">
        <f t="shared" si="3"/>
        <v>440324</v>
      </c>
      <c r="BF13" s="6">
        <f t="shared" si="3"/>
        <v>2059</v>
      </c>
      <c r="BG13" s="105">
        <f t="shared" si="42"/>
        <v>442383</v>
      </c>
      <c r="BH13" s="17">
        <f>4331+100</f>
        <v>4431</v>
      </c>
      <c r="BI13" s="6"/>
      <c r="BJ13" s="105">
        <f t="shared" si="43"/>
        <v>4431</v>
      </c>
      <c r="BK13" s="17">
        <f>24449+1319</f>
        <v>25768</v>
      </c>
      <c r="BL13" s="6"/>
      <c r="BM13" s="105">
        <f t="shared" si="44"/>
        <v>25768</v>
      </c>
      <c r="BN13" s="17">
        <f t="shared" si="4"/>
        <v>30199</v>
      </c>
      <c r="BO13" s="6">
        <f t="shared" si="4"/>
        <v>0</v>
      </c>
      <c r="BP13" s="105">
        <f t="shared" si="45"/>
        <v>30199</v>
      </c>
      <c r="BQ13" s="17">
        <f t="shared" si="5"/>
        <v>470523</v>
      </c>
      <c r="BR13" s="6">
        <f t="shared" si="5"/>
        <v>2059</v>
      </c>
      <c r="BS13" s="105">
        <f t="shared" si="46"/>
        <v>472582</v>
      </c>
      <c r="BT13" s="17">
        <f>98913-10846+6557</f>
        <v>94624</v>
      </c>
      <c r="BU13" s="6"/>
      <c r="BV13" s="105">
        <f t="shared" si="47"/>
        <v>94624</v>
      </c>
      <c r="BW13" s="123">
        <f t="shared" si="6"/>
        <v>952008</v>
      </c>
      <c r="BX13" s="6">
        <f t="shared" si="6"/>
        <v>2114</v>
      </c>
      <c r="BY13" s="105">
        <f t="shared" si="48"/>
        <v>954122</v>
      </c>
      <c r="BZ13" s="17">
        <f>478471+11181</f>
        <v>489652</v>
      </c>
      <c r="CA13" s="6"/>
      <c r="CB13" s="105">
        <f t="shared" si="49"/>
        <v>489652</v>
      </c>
      <c r="CC13" s="17"/>
      <c r="CD13" s="6">
        <v>0</v>
      </c>
      <c r="CE13" s="105">
        <f t="shared" si="50"/>
        <v>0</v>
      </c>
      <c r="CF13" s="17">
        <v>159100</v>
      </c>
      <c r="CG13" s="6">
        <v>0</v>
      </c>
      <c r="CH13" s="105">
        <f t="shared" si="51"/>
        <v>159100</v>
      </c>
      <c r="CI13" s="17"/>
      <c r="CJ13" s="6">
        <v>0</v>
      </c>
      <c r="CK13" s="105">
        <f t="shared" si="52"/>
        <v>0</v>
      </c>
      <c r="CL13" s="17"/>
      <c r="CM13" s="6">
        <v>0</v>
      </c>
      <c r="CN13" s="105">
        <f t="shared" si="53"/>
        <v>0</v>
      </c>
      <c r="CO13" s="17"/>
      <c r="CP13" s="6">
        <v>0</v>
      </c>
      <c r="CQ13" s="105">
        <f t="shared" si="54"/>
        <v>0</v>
      </c>
      <c r="CR13" s="17"/>
      <c r="CS13" s="6">
        <v>0</v>
      </c>
      <c r="CT13" s="105">
        <f t="shared" si="55"/>
        <v>0</v>
      </c>
      <c r="CU13" s="17"/>
      <c r="CV13" s="6">
        <v>0</v>
      </c>
      <c r="CW13" s="105">
        <f t="shared" si="56"/>
        <v>0</v>
      </c>
      <c r="CX13" s="17"/>
      <c r="CY13" s="6">
        <v>0</v>
      </c>
      <c r="CZ13" s="105">
        <f t="shared" si="57"/>
        <v>0</v>
      </c>
      <c r="DA13" s="17"/>
      <c r="DB13" s="6">
        <v>0</v>
      </c>
      <c r="DC13" s="105">
        <f t="shared" si="58"/>
        <v>0</v>
      </c>
      <c r="DD13" s="123">
        <f t="shared" si="59"/>
        <v>648752</v>
      </c>
      <c r="DE13" s="140">
        <f t="shared" si="7"/>
        <v>0</v>
      </c>
      <c r="DF13" s="105">
        <f t="shared" si="7"/>
        <v>648752</v>
      </c>
      <c r="DG13" s="17">
        <v>114256</v>
      </c>
      <c r="DH13" s="6">
        <v>0</v>
      </c>
      <c r="DI13" s="105">
        <f t="shared" si="60"/>
        <v>114256</v>
      </c>
      <c r="DJ13" s="17">
        <v>13219</v>
      </c>
      <c r="DK13" s="6">
        <v>0</v>
      </c>
      <c r="DL13" s="105">
        <f t="shared" si="61"/>
        <v>13219</v>
      </c>
      <c r="DM13" s="17">
        <f>157293+2500</f>
        <v>159793</v>
      </c>
      <c r="DN13" s="6"/>
      <c r="DO13" s="105">
        <f t="shared" si="62"/>
        <v>159793</v>
      </c>
      <c r="DP13" s="17">
        <v>19049</v>
      </c>
      <c r="DQ13" s="6">
        <v>0</v>
      </c>
      <c r="DR13" s="105">
        <f t="shared" si="63"/>
        <v>19049</v>
      </c>
      <c r="DS13" s="17">
        <v>3175</v>
      </c>
      <c r="DT13" s="6">
        <v>0</v>
      </c>
      <c r="DU13" s="105">
        <f t="shared" si="64"/>
        <v>3175</v>
      </c>
      <c r="DV13" s="17">
        <v>27075</v>
      </c>
      <c r="DW13" s="6">
        <v>0</v>
      </c>
      <c r="DX13" s="105">
        <f t="shared" si="65"/>
        <v>27075</v>
      </c>
      <c r="DY13" s="17">
        <f>28975+60+47211</f>
        <v>76246</v>
      </c>
      <c r="DZ13" s="6"/>
      <c r="EA13" s="105">
        <f t="shared" si="66"/>
        <v>76246</v>
      </c>
      <c r="EB13" s="17">
        <f t="shared" si="67"/>
        <v>412813</v>
      </c>
      <c r="EC13" s="6">
        <f t="shared" si="68"/>
        <v>0</v>
      </c>
      <c r="ED13" s="105">
        <f t="shared" si="69"/>
        <v>412813</v>
      </c>
      <c r="EE13" s="17">
        <f>282407+19187</f>
        <v>301594</v>
      </c>
      <c r="EF13" s="6"/>
      <c r="EG13" s="105">
        <f t="shared" si="70"/>
        <v>301594</v>
      </c>
      <c r="EH13" s="17"/>
      <c r="EI13" s="6">
        <v>0</v>
      </c>
      <c r="EJ13" s="105">
        <f t="shared" si="71"/>
        <v>0</v>
      </c>
      <c r="EK13" s="17"/>
      <c r="EL13" s="6">
        <v>0</v>
      </c>
      <c r="EM13" s="105">
        <f t="shared" si="72"/>
        <v>0</v>
      </c>
      <c r="EN13" s="17">
        <f t="shared" si="8"/>
        <v>301594</v>
      </c>
      <c r="EO13" s="6">
        <f t="shared" si="8"/>
        <v>0</v>
      </c>
      <c r="EP13" s="105">
        <f t="shared" si="73"/>
        <v>301594</v>
      </c>
      <c r="EQ13" s="17">
        <f>161570+6264</f>
        <v>167834</v>
      </c>
      <c r="ER13" s="6"/>
      <c r="ES13" s="105">
        <f t="shared" si="74"/>
        <v>167834</v>
      </c>
      <c r="ET13" s="17">
        <f>70538+845</f>
        <v>71383</v>
      </c>
      <c r="EU13" s="6"/>
      <c r="EV13" s="105">
        <f t="shared" si="75"/>
        <v>71383</v>
      </c>
      <c r="EW13" s="17">
        <v>98000</v>
      </c>
      <c r="EX13" s="6">
        <v>0</v>
      </c>
      <c r="EY13" s="105">
        <f t="shared" si="76"/>
        <v>98000</v>
      </c>
      <c r="EZ13" s="17">
        <v>70388</v>
      </c>
      <c r="FA13" s="6">
        <v>0</v>
      </c>
      <c r="FB13" s="105">
        <f t="shared" si="77"/>
        <v>70388</v>
      </c>
      <c r="FC13" s="123">
        <f t="shared" si="9"/>
        <v>407605</v>
      </c>
      <c r="FD13" s="6">
        <f t="shared" si="9"/>
        <v>0</v>
      </c>
      <c r="FE13" s="90">
        <f t="shared" si="78"/>
        <v>407605</v>
      </c>
      <c r="FF13" s="17"/>
      <c r="FG13" s="6">
        <v>0</v>
      </c>
      <c r="FH13" s="105">
        <f t="shared" si="79"/>
        <v>0</v>
      </c>
      <c r="FI13" s="17"/>
      <c r="FJ13" s="6">
        <v>0</v>
      </c>
      <c r="FK13" s="105">
        <f t="shared" si="80"/>
        <v>0</v>
      </c>
      <c r="FL13" s="17"/>
      <c r="FM13" s="6">
        <v>0</v>
      </c>
      <c r="FN13" s="105">
        <f t="shared" si="81"/>
        <v>0</v>
      </c>
      <c r="FO13" s="17">
        <v>2000</v>
      </c>
      <c r="FP13" s="6">
        <v>0</v>
      </c>
      <c r="FQ13" s="105">
        <f t="shared" si="82"/>
        <v>2000</v>
      </c>
      <c r="FR13" s="17"/>
      <c r="FS13" s="6">
        <v>0</v>
      </c>
      <c r="FT13" s="105">
        <f t="shared" si="83"/>
        <v>0</v>
      </c>
      <c r="FU13" s="17">
        <f>23817-2064</f>
        <v>21753</v>
      </c>
      <c r="FV13" s="6">
        <v>154</v>
      </c>
      <c r="FW13" s="105">
        <f t="shared" si="84"/>
        <v>21907</v>
      </c>
      <c r="FX13" s="17">
        <v>30000</v>
      </c>
      <c r="FY13" s="6">
        <v>0</v>
      </c>
      <c r="FZ13" s="105">
        <f t="shared" si="85"/>
        <v>30000</v>
      </c>
      <c r="GA13" s="123">
        <f t="shared" si="10"/>
        <v>53753</v>
      </c>
      <c r="GB13" s="6">
        <f t="shared" si="10"/>
        <v>154</v>
      </c>
      <c r="GC13" s="105">
        <f t="shared" si="86"/>
        <v>53907</v>
      </c>
      <c r="GD13" s="17">
        <f>99779+3811+12460</f>
        <v>116050</v>
      </c>
      <c r="GE13" s="6">
        <f>875+38</f>
        <v>913</v>
      </c>
      <c r="GF13" s="105">
        <f t="shared" si="87"/>
        <v>116963</v>
      </c>
      <c r="GG13" s="17">
        <f>37576-1982</f>
        <v>35594</v>
      </c>
      <c r="GH13" s="6"/>
      <c r="GI13" s="105">
        <f t="shared" si="88"/>
        <v>35594</v>
      </c>
      <c r="GJ13" s="17">
        <v>36143</v>
      </c>
      <c r="GK13" s="6">
        <v>0</v>
      </c>
      <c r="GL13" s="105">
        <f t="shared" si="89"/>
        <v>36143</v>
      </c>
      <c r="GM13" s="17">
        <f>10000-1000</f>
        <v>9000</v>
      </c>
      <c r="GN13" s="6"/>
      <c r="GO13" s="105">
        <f t="shared" si="90"/>
        <v>9000</v>
      </c>
      <c r="GP13" s="17">
        <f>64899-7524</f>
        <v>57375</v>
      </c>
      <c r="GQ13" s="6"/>
      <c r="GR13" s="105">
        <f t="shared" si="91"/>
        <v>57375</v>
      </c>
      <c r="GS13" s="17">
        <f>52701-6156</f>
        <v>46545</v>
      </c>
      <c r="GT13" s="6"/>
      <c r="GU13" s="90">
        <f t="shared" si="92"/>
        <v>46545</v>
      </c>
      <c r="GV13" s="123">
        <f t="shared" si="93"/>
        <v>300707</v>
      </c>
      <c r="GW13" s="6">
        <f t="shared" si="94"/>
        <v>913</v>
      </c>
      <c r="GX13" s="105">
        <f t="shared" si="95"/>
        <v>301620</v>
      </c>
      <c r="GY13" s="17">
        <v>1434</v>
      </c>
      <c r="GZ13" s="6">
        <v>0</v>
      </c>
      <c r="HA13" s="105">
        <f t="shared" si="96"/>
        <v>1434</v>
      </c>
      <c r="HB13" s="17">
        <v>2922</v>
      </c>
      <c r="HC13" s="6">
        <v>0</v>
      </c>
      <c r="HD13" s="105">
        <f t="shared" si="97"/>
        <v>2922</v>
      </c>
      <c r="HE13" s="17">
        <v>1536</v>
      </c>
      <c r="HF13" s="6">
        <v>0</v>
      </c>
      <c r="HG13" s="105">
        <f t="shared" si="98"/>
        <v>1536</v>
      </c>
      <c r="HH13" s="17">
        <v>400</v>
      </c>
      <c r="HI13" s="6">
        <v>0</v>
      </c>
      <c r="HJ13" s="105">
        <f t="shared" si="99"/>
        <v>400</v>
      </c>
      <c r="HK13" s="123">
        <f t="shared" si="100"/>
        <v>6292</v>
      </c>
      <c r="HL13" s="6">
        <f t="shared" si="101"/>
        <v>0</v>
      </c>
      <c r="HM13" s="105">
        <f t="shared" si="102"/>
        <v>6292</v>
      </c>
      <c r="HN13" s="17">
        <v>66633</v>
      </c>
      <c r="HO13" s="6">
        <v>0</v>
      </c>
      <c r="HP13" s="105">
        <f t="shared" si="103"/>
        <v>66633</v>
      </c>
      <c r="HQ13" s="17">
        <v>338475</v>
      </c>
      <c r="HR13" s="6">
        <v>0</v>
      </c>
      <c r="HS13" s="90">
        <f t="shared" si="104"/>
        <v>338475</v>
      </c>
      <c r="HT13" s="123">
        <f t="shared" si="11"/>
        <v>405108</v>
      </c>
      <c r="HU13" s="6">
        <f t="shared" si="11"/>
        <v>0</v>
      </c>
      <c r="HV13" s="105">
        <f t="shared" si="105"/>
        <v>405108</v>
      </c>
      <c r="HW13" s="17">
        <f t="shared" si="106"/>
        <v>1887872</v>
      </c>
      <c r="HX13" s="6">
        <f t="shared" si="107"/>
        <v>1067</v>
      </c>
      <c r="HY13" s="105">
        <f t="shared" si="108"/>
        <v>1888939</v>
      </c>
      <c r="HZ13" s="17"/>
      <c r="IA13" s="6">
        <v>0</v>
      </c>
      <c r="IB13" s="105">
        <f t="shared" si="109"/>
        <v>0</v>
      </c>
      <c r="IC13" s="17"/>
      <c r="ID13" s="6">
        <v>0</v>
      </c>
      <c r="IE13" s="105">
        <f t="shared" si="110"/>
        <v>0</v>
      </c>
      <c r="IF13" s="17"/>
      <c r="IG13" s="6">
        <v>0</v>
      </c>
      <c r="IH13" s="105">
        <f t="shared" si="111"/>
        <v>0</v>
      </c>
      <c r="II13" s="17"/>
      <c r="IJ13" s="6">
        <v>0</v>
      </c>
      <c r="IK13" s="105">
        <f t="shared" si="112"/>
        <v>0</v>
      </c>
      <c r="IL13" s="123">
        <f t="shared" si="113"/>
        <v>0</v>
      </c>
      <c r="IM13" s="6">
        <f t="shared" si="114"/>
        <v>0</v>
      </c>
      <c r="IN13" s="105">
        <f t="shared" si="115"/>
        <v>0</v>
      </c>
      <c r="IO13" s="17"/>
      <c r="IP13" s="6">
        <v>0</v>
      </c>
      <c r="IQ13" s="90">
        <f t="shared" si="116"/>
        <v>0</v>
      </c>
      <c r="IR13" s="17"/>
      <c r="IS13" s="6">
        <v>0</v>
      </c>
      <c r="IT13" s="105">
        <f t="shared" si="117"/>
        <v>0</v>
      </c>
      <c r="IU13" s="123">
        <f t="shared" si="12"/>
        <v>0</v>
      </c>
      <c r="IV13" s="6">
        <f t="shared" si="12"/>
        <v>0</v>
      </c>
      <c r="IW13" s="105">
        <f t="shared" si="118"/>
        <v>0</v>
      </c>
      <c r="IX13" s="17"/>
      <c r="IY13" s="6">
        <v>0</v>
      </c>
      <c r="IZ13" s="105">
        <f t="shared" si="119"/>
        <v>0</v>
      </c>
      <c r="JA13" s="17"/>
      <c r="JB13" s="6">
        <v>0</v>
      </c>
      <c r="JC13" s="105">
        <f t="shared" si="120"/>
        <v>0</v>
      </c>
      <c r="JD13" s="17"/>
      <c r="JE13" s="6">
        <v>0</v>
      </c>
      <c r="JF13" s="105">
        <f t="shared" si="121"/>
        <v>0</v>
      </c>
      <c r="JG13" s="17"/>
      <c r="JH13" s="6">
        <v>0</v>
      </c>
      <c r="JI13" s="105">
        <f t="shared" si="122"/>
        <v>0</v>
      </c>
      <c r="JJ13" s="123">
        <f t="shared" si="13"/>
        <v>0</v>
      </c>
      <c r="JK13" s="6">
        <f t="shared" si="13"/>
        <v>0</v>
      </c>
      <c r="JL13" s="105">
        <f t="shared" si="123"/>
        <v>0</v>
      </c>
      <c r="JM13" s="17"/>
      <c r="JN13" s="6">
        <v>0</v>
      </c>
      <c r="JO13" s="105">
        <f t="shared" si="124"/>
        <v>0</v>
      </c>
      <c r="JP13" s="17"/>
      <c r="JQ13" s="6">
        <v>0</v>
      </c>
      <c r="JR13" s="90">
        <f t="shared" si="125"/>
        <v>0</v>
      </c>
      <c r="JS13" s="17"/>
      <c r="JT13" s="6">
        <v>0</v>
      </c>
      <c r="JU13" s="105">
        <f t="shared" si="126"/>
        <v>0</v>
      </c>
      <c r="JV13" s="123">
        <f t="shared" si="14"/>
        <v>0</v>
      </c>
      <c r="JW13" s="6">
        <f t="shared" si="14"/>
        <v>0</v>
      </c>
      <c r="JX13" s="105">
        <f t="shared" si="127"/>
        <v>0</v>
      </c>
      <c r="JY13" s="17"/>
      <c r="JZ13" s="6">
        <v>0</v>
      </c>
      <c r="KA13" s="105">
        <f t="shared" si="128"/>
        <v>0</v>
      </c>
      <c r="KB13" s="17"/>
      <c r="KC13" s="6">
        <v>0</v>
      </c>
      <c r="KD13" s="105">
        <f t="shared" si="129"/>
        <v>0</v>
      </c>
      <c r="KE13" s="17"/>
      <c r="KF13" s="6">
        <v>0</v>
      </c>
      <c r="KG13" s="105">
        <f t="shared" si="130"/>
        <v>0</v>
      </c>
      <c r="KH13" s="17"/>
      <c r="KI13" s="6">
        <v>0</v>
      </c>
      <c r="KJ13" s="105">
        <f t="shared" si="131"/>
        <v>0</v>
      </c>
      <c r="KK13" s="123">
        <f t="shared" si="15"/>
        <v>0</v>
      </c>
      <c r="KL13" s="6">
        <f t="shared" si="15"/>
        <v>0</v>
      </c>
      <c r="KM13" s="90">
        <f t="shared" si="132"/>
        <v>0</v>
      </c>
      <c r="KN13" s="17"/>
      <c r="KO13" s="6">
        <v>0</v>
      </c>
      <c r="KP13" s="105">
        <f t="shared" si="133"/>
        <v>0</v>
      </c>
      <c r="KQ13" s="17"/>
      <c r="KR13" s="6">
        <v>0</v>
      </c>
      <c r="KS13" s="105">
        <f t="shared" si="134"/>
        <v>0</v>
      </c>
      <c r="KT13" s="17"/>
      <c r="KU13" s="6">
        <v>0</v>
      </c>
      <c r="KV13" s="105">
        <f t="shared" si="135"/>
        <v>0</v>
      </c>
      <c r="KW13" s="123">
        <f t="shared" si="16"/>
        <v>0</v>
      </c>
      <c r="KX13" s="6">
        <f t="shared" si="16"/>
        <v>0</v>
      </c>
      <c r="KY13" s="105">
        <f t="shared" si="136"/>
        <v>0</v>
      </c>
      <c r="KZ13" s="17"/>
      <c r="LA13" s="6">
        <v>0</v>
      </c>
      <c r="LB13" s="105">
        <f t="shared" si="137"/>
        <v>0</v>
      </c>
      <c r="LC13" s="17"/>
      <c r="LD13" s="6">
        <v>0</v>
      </c>
      <c r="LE13" s="105">
        <f t="shared" si="138"/>
        <v>0</v>
      </c>
      <c r="LF13" s="17"/>
      <c r="LG13" s="6">
        <v>0</v>
      </c>
      <c r="LH13" s="105">
        <f t="shared" si="139"/>
        <v>0</v>
      </c>
      <c r="LI13" s="17"/>
      <c r="LJ13" s="6">
        <v>0</v>
      </c>
      <c r="LK13" s="90">
        <f t="shared" si="140"/>
        <v>0</v>
      </c>
      <c r="LL13" s="17"/>
      <c r="LM13" s="6">
        <v>0</v>
      </c>
      <c r="LN13" s="105">
        <f t="shared" si="141"/>
        <v>0</v>
      </c>
      <c r="LO13" s="17"/>
      <c r="LP13" s="6">
        <v>0</v>
      </c>
      <c r="LQ13" s="105">
        <f t="shared" si="142"/>
        <v>0</v>
      </c>
      <c r="LR13" s="17"/>
      <c r="LS13" s="6">
        <v>0</v>
      </c>
      <c r="LT13" s="105">
        <f t="shared" si="143"/>
        <v>0</v>
      </c>
      <c r="LU13" s="17"/>
      <c r="LV13" s="6">
        <v>0</v>
      </c>
      <c r="LW13" s="105">
        <f t="shared" si="144"/>
        <v>0</v>
      </c>
      <c r="LX13" s="17"/>
      <c r="LY13" s="6">
        <v>0</v>
      </c>
      <c r="LZ13" s="105">
        <f t="shared" si="145"/>
        <v>0</v>
      </c>
      <c r="MA13" s="123">
        <f t="shared" si="17"/>
        <v>0</v>
      </c>
      <c r="MB13" s="6">
        <f t="shared" si="17"/>
        <v>0</v>
      </c>
      <c r="MC13" s="105">
        <f t="shared" si="146"/>
        <v>0</v>
      </c>
      <c r="MD13" s="17"/>
      <c r="ME13" s="6">
        <v>0</v>
      </c>
      <c r="MF13" s="105">
        <f t="shared" si="147"/>
        <v>0</v>
      </c>
      <c r="MG13" s="17"/>
      <c r="MH13" s="6">
        <v>0</v>
      </c>
      <c r="MI13" s="90">
        <f t="shared" si="148"/>
        <v>0</v>
      </c>
      <c r="MJ13" s="123">
        <f t="shared" si="149"/>
        <v>0</v>
      </c>
      <c r="MK13" s="6">
        <f t="shared" si="150"/>
        <v>0</v>
      </c>
      <c r="ML13" s="105">
        <f t="shared" si="151"/>
        <v>0</v>
      </c>
      <c r="MM13" s="17"/>
      <c r="MN13" s="6">
        <v>0</v>
      </c>
      <c r="MO13" s="105">
        <f t="shared" si="152"/>
        <v>0</v>
      </c>
      <c r="MP13" s="123">
        <f t="shared" si="18"/>
        <v>0</v>
      </c>
      <c r="MQ13" s="6">
        <f t="shared" si="18"/>
        <v>0</v>
      </c>
      <c r="MR13" s="105">
        <f t="shared" si="153"/>
        <v>0</v>
      </c>
      <c r="MS13" s="17"/>
      <c r="MT13" s="6">
        <v>0</v>
      </c>
      <c r="MU13" s="105">
        <f t="shared" si="154"/>
        <v>0</v>
      </c>
      <c r="MV13" s="17"/>
      <c r="MW13" s="6">
        <v>0</v>
      </c>
      <c r="MX13" s="105">
        <f t="shared" si="155"/>
        <v>0</v>
      </c>
      <c r="MY13" s="17"/>
      <c r="MZ13" s="6">
        <v>0</v>
      </c>
      <c r="NA13" s="105">
        <f t="shared" si="156"/>
        <v>0</v>
      </c>
      <c r="NB13" s="17">
        <f t="shared" si="157"/>
        <v>0</v>
      </c>
      <c r="NC13" s="6">
        <f t="shared" si="158"/>
        <v>0</v>
      </c>
      <c r="ND13" s="105">
        <f t="shared" si="159"/>
        <v>0</v>
      </c>
      <c r="NE13" s="17"/>
      <c r="NF13" s="6">
        <v>0</v>
      </c>
      <c r="NG13" s="105">
        <f t="shared" si="160"/>
        <v>0</v>
      </c>
      <c r="NH13" s="17"/>
      <c r="NI13" s="6">
        <v>0</v>
      </c>
      <c r="NJ13" s="90">
        <f t="shared" si="161"/>
        <v>0</v>
      </c>
      <c r="NK13" s="17"/>
      <c r="NL13" s="6">
        <v>0</v>
      </c>
      <c r="NM13" s="105">
        <f t="shared" si="162"/>
        <v>0</v>
      </c>
      <c r="NN13" s="17"/>
      <c r="NO13" s="6">
        <v>0</v>
      </c>
      <c r="NP13" s="105">
        <f t="shared" si="163"/>
        <v>0</v>
      </c>
      <c r="NQ13" s="17"/>
      <c r="NR13" s="6">
        <v>0</v>
      </c>
      <c r="NS13" s="105">
        <f t="shared" si="164"/>
        <v>0</v>
      </c>
      <c r="NT13" s="17"/>
      <c r="NU13" s="6">
        <v>0</v>
      </c>
      <c r="NV13" s="105">
        <f t="shared" si="165"/>
        <v>0</v>
      </c>
      <c r="NW13" s="17">
        <f t="shared" si="19"/>
        <v>0</v>
      </c>
      <c r="NX13" s="6">
        <f t="shared" si="19"/>
        <v>0</v>
      </c>
      <c r="NY13" s="105">
        <f t="shared" si="166"/>
        <v>0</v>
      </c>
      <c r="NZ13" s="17"/>
      <c r="OA13" s="6">
        <v>0</v>
      </c>
      <c r="OB13" s="105">
        <f t="shared" si="167"/>
        <v>0</v>
      </c>
      <c r="OC13" s="17"/>
      <c r="OD13" s="6">
        <v>0</v>
      </c>
      <c r="OE13" s="105">
        <f t="shared" si="168"/>
        <v>0</v>
      </c>
      <c r="OF13" s="17"/>
      <c r="OG13" s="6">
        <v>0</v>
      </c>
      <c r="OH13" s="90">
        <f t="shared" si="169"/>
        <v>0</v>
      </c>
      <c r="OI13" s="123">
        <f t="shared" si="20"/>
        <v>0</v>
      </c>
      <c r="OJ13" s="6">
        <f t="shared" si="20"/>
        <v>0</v>
      </c>
      <c r="OK13" s="105">
        <f t="shared" si="170"/>
        <v>0</v>
      </c>
      <c r="OL13" s="17"/>
      <c r="OM13" s="6">
        <v>0</v>
      </c>
      <c r="ON13" s="105">
        <f t="shared" si="171"/>
        <v>0</v>
      </c>
      <c r="OO13" s="17"/>
      <c r="OP13" s="6">
        <v>0</v>
      </c>
      <c r="OQ13" s="105">
        <f t="shared" si="172"/>
        <v>0</v>
      </c>
      <c r="OR13" s="17"/>
      <c r="OS13" s="6">
        <v>0</v>
      </c>
      <c r="OT13" s="105">
        <f t="shared" si="173"/>
        <v>0</v>
      </c>
      <c r="OU13" s="17"/>
      <c r="OV13" s="6">
        <v>0</v>
      </c>
      <c r="OW13" s="105">
        <f t="shared" si="174"/>
        <v>0</v>
      </c>
      <c r="OX13" s="17"/>
      <c r="OY13" s="6">
        <v>0</v>
      </c>
      <c r="OZ13" s="105">
        <f t="shared" si="175"/>
        <v>0</v>
      </c>
      <c r="PA13" s="17"/>
      <c r="PB13" s="6">
        <v>0</v>
      </c>
      <c r="PC13" s="105">
        <f t="shared" si="176"/>
        <v>0</v>
      </c>
      <c r="PD13" s="17"/>
      <c r="PE13" s="6">
        <v>0</v>
      </c>
      <c r="PF13" s="105">
        <f t="shared" si="177"/>
        <v>0</v>
      </c>
      <c r="PG13" s="17"/>
      <c r="PH13" s="6">
        <v>0</v>
      </c>
      <c r="PI13" s="90">
        <f t="shared" si="178"/>
        <v>0</v>
      </c>
      <c r="PJ13" s="17"/>
      <c r="PK13" s="6">
        <v>0</v>
      </c>
      <c r="PL13" s="105">
        <f t="shared" si="179"/>
        <v>0</v>
      </c>
      <c r="PM13" s="17"/>
      <c r="PN13" s="6">
        <v>0</v>
      </c>
      <c r="PO13" s="105">
        <f t="shared" si="180"/>
        <v>0</v>
      </c>
      <c r="PP13" s="123">
        <f t="shared" si="21"/>
        <v>0</v>
      </c>
      <c r="PQ13" s="6">
        <f t="shared" si="21"/>
        <v>0</v>
      </c>
      <c r="PR13" s="105">
        <f t="shared" si="181"/>
        <v>0</v>
      </c>
      <c r="PS13" s="17">
        <f>41741+29909</f>
        <v>71650</v>
      </c>
      <c r="PT13" s="6"/>
      <c r="PU13" s="105">
        <f t="shared" si="182"/>
        <v>71650</v>
      </c>
      <c r="PV13" s="17"/>
      <c r="PW13" s="6">
        <v>0</v>
      </c>
      <c r="PX13" s="105">
        <f t="shared" si="183"/>
        <v>0</v>
      </c>
      <c r="PY13" s="17">
        <f>1774+561</f>
        <v>2335</v>
      </c>
      <c r="PZ13" s="6"/>
      <c r="QA13" s="105">
        <f t="shared" si="184"/>
        <v>2335</v>
      </c>
      <c r="QB13" s="17">
        <v>731</v>
      </c>
      <c r="QC13" s="6">
        <v>0</v>
      </c>
      <c r="QD13" s="105">
        <f t="shared" si="185"/>
        <v>731</v>
      </c>
      <c r="QE13" s="17">
        <v>10740</v>
      </c>
      <c r="QF13" s="6">
        <v>0</v>
      </c>
      <c r="QG13" s="90">
        <f t="shared" si="186"/>
        <v>10740</v>
      </c>
      <c r="QH13" s="17">
        <v>3400</v>
      </c>
      <c r="QI13" s="6">
        <v>0</v>
      </c>
      <c r="QJ13" s="105">
        <f t="shared" si="187"/>
        <v>3400</v>
      </c>
      <c r="QK13" s="17">
        <v>21477</v>
      </c>
      <c r="QL13" s="6">
        <v>0</v>
      </c>
      <c r="QM13" s="105">
        <f t="shared" si="188"/>
        <v>21477</v>
      </c>
      <c r="QN13" s="17">
        <f t="shared" si="189"/>
        <v>110333</v>
      </c>
      <c r="QO13" s="6">
        <f t="shared" si="190"/>
        <v>0</v>
      </c>
      <c r="QP13" s="105">
        <f t="shared" si="191"/>
        <v>110333</v>
      </c>
      <c r="QQ13" s="17"/>
      <c r="QR13" s="6">
        <v>0</v>
      </c>
      <c r="QS13" s="105">
        <f t="shared" si="192"/>
        <v>0</v>
      </c>
      <c r="QT13" s="17">
        <v>0</v>
      </c>
      <c r="QU13" s="6">
        <v>0</v>
      </c>
      <c r="QV13" s="105">
        <f t="shared" si="193"/>
        <v>0</v>
      </c>
      <c r="QW13" s="17">
        <v>482</v>
      </c>
      <c r="QX13" s="6">
        <v>0</v>
      </c>
      <c r="QY13" s="105">
        <f t="shared" si="194"/>
        <v>482</v>
      </c>
      <c r="QZ13" s="17">
        <v>572</v>
      </c>
      <c r="RA13" s="6">
        <v>0</v>
      </c>
      <c r="RB13" s="105">
        <f t="shared" si="195"/>
        <v>572</v>
      </c>
      <c r="RC13" s="17"/>
      <c r="RD13" s="6">
        <v>0</v>
      </c>
      <c r="RE13" s="90">
        <f t="shared" si="196"/>
        <v>0</v>
      </c>
      <c r="RF13" s="17">
        <v>500</v>
      </c>
      <c r="RG13" s="6">
        <v>0</v>
      </c>
      <c r="RH13" s="105">
        <f t="shared" si="197"/>
        <v>500</v>
      </c>
      <c r="RI13" s="17"/>
      <c r="RJ13" s="6">
        <v>0</v>
      </c>
      <c r="RK13" s="105">
        <f t="shared" si="198"/>
        <v>0</v>
      </c>
      <c r="RL13" s="17"/>
      <c r="RM13" s="6">
        <v>0</v>
      </c>
      <c r="RN13" s="105">
        <f t="shared" si="199"/>
        <v>0</v>
      </c>
      <c r="RO13" s="17">
        <f t="shared" si="200"/>
        <v>1554</v>
      </c>
      <c r="RP13" s="6">
        <f t="shared" si="201"/>
        <v>0</v>
      </c>
      <c r="RQ13" s="105">
        <f t="shared" si="202"/>
        <v>1554</v>
      </c>
      <c r="RR13" s="123">
        <f t="shared" si="203"/>
        <v>111887</v>
      </c>
      <c r="RS13" s="6">
        <f t="shared" si="204"/>
        <v>0</v>
      </c>
      <c r="RT13" s="105">
        <f t="shared" si="205"/>
        <v>111887</v>
      </c>
      <c r="RU13" s="17">
        <f>+HW13+MP13+OI13+PP13+RR13</f>
        <v>1999759</v>
      </c>
      <c r="RV13" s="6">
        <f t="shared" si="206"/>
        <v>1067</v>
      </c>
      <c r="RW13" s="105">
        <f t="shared" si="207"/>
        <v>2000826</v>
      </c>
      <c r="RX13" s="17"/>
      <c r="RY13" s="6">
        <v>0</v>
      </c>
      <c r="RZ13" s="105">
        <f t="shared" si="208"/>
        <v>0</v>
      </c>
      <c r="SA13" s="17">
        <f t="shared" si="22"/>
        <v>1999759</v>
      </c>
      <c r="SB13" s="6">
        <f t="shared" si="22"/>
        <v>1067</v>
      </c>
      <c r="SC13" s="105">
        <f t="shared" si="209"/>
        <v>2000826</v>
      </c>
      <c r="SD13" s="17">
        <f t="shared" si="23"/>
        <v>3600519</v>
      </c>
      <c r="SE13" s="6">
        <f t="shared" si="23"/>
        <v>3181</v>
      </c>
      <c r="SF13" s="105">
        <f t="shared" si="210"/>
        <v>3603700</v>
      </c>
      <c r="SG13" s="66"/>
    </row>
    <row r="14" spans="1:504" s="7" customFormat="1" ht="15.75" x14ac:dyDescent="0.25">
      <c r="A14" s="5">
        <v>4</v>
      </c>
      <c r="B14" s="52" t="s">
        <v>30</v>
      </c>
      <c r="C14" s="17">
        <f>16376+1441</f>
        <v>17817</v>
      </c>
      <c r="D14" s="6">
        <v>68</v>
      </c>
      <c r="E14" s="105">
        <f t="shared" si="24"/>
        <v>17885</v>
      </c>
      <c r="F14" s="17">
        <f>1607-1441</f>
        <v>166</v>
      </c>
      <c r="G14" s="6"/>
      <c r="H14" s="105">
        <f t="shared" si="25"/>
        <v>166</v>
      </c>
      <c r="I14" s="17">
        <f t="shared" si="0"/>
        <v>17983</v>
      </c>
      <c r="J14" s="6">
        <f t="shared" si="0"/>
        <v>68</v>
      </c>
      <c r="K14" s="105">
        <f t="shared" si="26"/>
        <v>18051</v>
      </c>
      <c r="L14" s="17">
        <f>6334+448</f>
        <v>6782</v>
      </c>
      <c r="M14" s="6"/>
      <c r="N14" s="105">
        <f t="shared" si="27"/>
        <v>6782</v>
      </c>
      <c r="O14" s="17">
        <v>4274</v>
      </c>
      <c r="P14" s="6">
        <v>0</v>
      </c>
      <c r="Q14" s="105">
        <f t="shared" si="28"/>
        <v>4274</v>
      </c>
      <c r="R14" s="17">
        <v>5380</v>
      </c>
      <c r="S14" s="6">
        <v>0</v>
      </c>
      <c r="T14" s="105">
        <f t="shared" si="29"/>
        <v>5380</v>
      </c>
      <c r="U14" s="17">
        <f t="shared" si="1"/>
        <v>16436</v>
      </c>
      <c r="V14" s="6">
        <f t="shared" si="1"/>
        <v>0</v>
      </c>
      <c r="W14" s="90">
        <f t="shared" si="30"/>
        <v>16436</v>
      </c>
      <c r="X14" s="17">
        <v>1564</v>
      </c>
      <c r="Y14" s="6">
        <v>0</v>
      </c>
      <c r="Z14" s="105">
        <f t="shared" si="31"/>
        <v>1564</v>
      </c>
      <c r="AA14" s="17">
        <v>1564</v>
      </c>
      <c r="AB14" s="6">
        <v>0</v>
      </c>
      <c r="AC14" s="105">
        <f t="shared" si="32"/>
        <v>1564</v>
      </c>
      <c r="AD14" s="17">
        <v>24</v>
      </c>
      <c r="AE14" s="6">
        <v>0</v>
      </c>
      <c r="AF14" s="105">
        <f t="shared" si="33"/>
        <v>24</v>
      </c>
      <c r="AG14" s="17">
        <v>270</v>
      </c>
      <c r="AH14" s="6">
        <v>0</v>
      </c>
      <c r="AI14" s="105">
        <f t="shared" si="34"/>
        <v>270</v>
      </c>
      <c r="AJ14" s="17">
        <v>1489</v>
      </c>
      <c r="AK14" s="6">
        <v>0</v>
      </c>
      <c r="AL14" s="105">
        <f t="shared" si="35"/>
        <v>1489</v>
      </c>
      <c r="AM14" s="17">
        <v>986</v>
      </c>
      <c r="AN14" s="6">
        <v>0</v>
      </c>
      <c r="AO14" s="105">
        <f t="shared" si="36"/>
        <v>986</v>
      </c>
      <c r="AP14" s="17">
        <v>1701</v>
      </c>
      <c r="AQ14" s="6">
        <v>0</v>
      </c>
      <c r="AR14" s="105">
        <f t="shared" si="37"/>
        <v>1701</v>
      </c>
      <c r="AS14" s="17">
        <f t="shared" si="2"/>
        <v>7598</v>
      </c>
      <c r="AT14" s="6">
        <f t="shared" si="2"/>
        <v>0</v>
      </c>
      <c r="AU14" s="105">
        <f t="shared" si="38"/>
        <v>7598</v>
      </c>
      <c r="AV14" s="17">
        <v>1156</v>
      </c>
      <c r="AW14" s="6">
        <v>0</v>
      </c>
      <c r="AX14" s="105">
        <f t="shared" si="39"/>
        <v>1156</v>
      </c>
      <c r="AY14" s="17">
        <v>0</v>
      </c>
      <c r="AZ14" s="6">
        <v>0</v>
      </c>
      <c r="BA14" s="105">
        <f t="shared" si="40"/>
        <v>0</v>
      </c>
      <c r="BB14" s="17">
        <v>1616</v>
      </c>
      <c r="BC14" s="6">
        <v>0</v>
      </c>
      <c r="BD14" s="105">
        <f t="shared" si="41"/>
        <v>1616</v>
      </c>
      <c r="BE14" s="17">
        <f t="shared" si="3"/>
        <v>26806</v>
      </c>
      <c r="BF14" s="6">
        <f t="shared" si="3"/>
        <v>0</v>
      </c>
      <c r="BG14" s="105">
        <f t="shared" si="42"/>
        <v>26806</v>
      </c>
      <c r="BH14" s="17">
        <v>13</v>
      </c>
      <c r="BI14" s="6">
        <v>0</v>
      </c>
      <c r="BJ14" s="105">
        <f t="shared" si="43"/>
        <v>13</v>
      </c>
      <c r="BK14" s="17">
        <v>430</v>
      </c>
      <c r="BL14" s="6">
        <v>0</v>
      </c>
      <c r="BM14" s="105">
        <f t="shared" si="44"/>
        <v>430</v>
      </c>
      <c r="BN14" s="17">
        <f t="shared" si="4"/>
        <v>443</v>
      </c>
      <c r="BO14" s="6">
        <f t="shared" si="4"/>
        <v>0</v>
      </c>
      <c r="BP14" s="105">
        <f t="shared" si="45"/>
        <v>443</v>
      </c>
      <c r="BQ14" s="17">
        <f t="shared" si="5"/>
        <v>27249</v>
      </c>
      <c r="BR14" s="6">
        <f t="shared" si="5"/>
        <v>0</v>
      </c>
      <c r="BS14" s="105">
        <f t="shared" si="46"/>
        <v>27249</v>
      </c>
      <c r="BT14" s="17">
        <f>2617+358</f>
        <v>2975</v>
      </c>
      <c r="BU14" s="6"/>
      <c r="BV14" s="105">
        <f t="shared" si="47"/>
        <v>2975</v>
      </c>
      <c r="BW14" s="123">
        <f t="shared" si="6"/>
        <v>48207</v>
      </c>
      <c r="BX14" s="6">
        <f t="shared" si="6"/>
        <v>68</v>
      </c>
      <c r="BY14" s="105">
        <f t="shared" si="48"/>
        <v>48275</v>
      </c>
      <c r="BZ14" s="17">
        <v>20360</v>
      </c>
      <c r="CA14" s="6">
        <v>0</v>
      </c>
      <c r="CB14" s="105">
        <f t="shared" si="49"/>
        <v>20360</v>
      </c>
      <c r="CC14" s="17">
        <v>285</v>
      </c>
      <c r="CD14" s="6">
        <v>0</v>
      </c>
      <c r="CE14" s="105">
        <f t="shared" si="50"/>
        <v>285</v>
      </c>
      <c r="CF14" s="17"/>
      <c r="CG14" s="6">
        <v>0</v>
      </c>
      <c r="CH14" s="105">
        <f t="shared" si="51"/>
        <v>0</v>
      </c>
      <c r="CI14" s="17"/>
      <c r="CJ14" s="6">
        <v>0</v>
      </c>
      <c r="CK14" s="105">
        <f t="shared" si="52"/>
        <v>0</v>
      </c>
      <c r="CL14" s="17"/>
      <c r="CM14" s="6">
        <v>0</v>
      </c>
      <c r="CN14" s="105">
        <f t="shared" si="53"/>
        <v>0</v>
      </c>
      <c r="CO14" s="17"/>
      <c r="CP14" s="6">
        <v>0</v>
      </c>
      <c r="CQ14" s="105">
        <f t="shared" si="54"/>
        <v>0</v>
      </c>
      <c r="CR14" s="17"/>
      <c r="CS14" s="6">
        <v>0</v>
      </c>
      <c r="CT14" s="105">
        <f t="shared" si="55"/>
        <v>0</v>
      </c>
      <c r="CU14" s="17"/>
      <c r="CV14" s="6">
        <v>0</v>
      </c>
      <c r="CW14" s="105">
        <f t="shared" si="56"/>
        <v>0</v>
      </c>
      <c r="CX14" s="17"/>
      <c r="CY14" s="6">
        <v>0</v>
      </c>
      <c r="CZ14" s="105">
        <f t="shared" si="57"/>
        <v>0</v>
      </c>
      <c r="DA14" s="17"/>
      <c r="DB14" s="6">
        <v>0</v>
      </c>
      <c r="DC14" s="105">
        <f t="shared" si="58"/>
        <v>0</v>
      </c>
      <c r="DD14" s="123">
        <f t="shared" si="59"/>
        <v>20645</v>
      </c>
      <c r="DE14" s="140">
        <f t="shared" si="7"/>
        <v>0</v>
      </c>
      <c r="DF14" s="105">
        <f t="shared" si="7"/>
        <v>20645</v>
      </c>
      <c r="DG14" s="17"/>
      <c r="DH14" s="6">
        <v>0</v>
      </c>
      <c r="DI14" s="105">
        <f t="shared" si="60"/>
        <v>0</v>
      </c>
      <c r="DJ14" s="17"/>
      <c r="DK14" s="6">
        <v>0</v>
      </c>
      <c r="DL14" s="105">
        <f t="shared" si="61"/>
        <v>0</v>
      </c>
      <c r="DM14" s="17"/>
      <c r="DN14" s="6">
        <v>0</v>
      </c>
      <c r="DO14" s="105">
        <f t="shared" si="62"/>
        <v>0</v>
      </c>
      <c r="DP14" s="17"/>
      <c r="DQ14" s="6">
        <v>0</v>
      </c>
      <c r="DR14" s="105">
        <f t="shared" si="63"/>
        <v>0</v>
      </c>
      <c r="DS14" s="17"/>
      <c r="DT14" s="6">
        <v>0</v>
      </c>
      <c r="DU14" s="105">
        <f t="shared" si="64"/>
        <v>0</v>
      </c>
      <c r="DV14" s="17"/>
      <c r="DW14" s="6">
        <v>0</v>
      </c>
      <c r="DX14" s="105">
        <f t="shared" si="65"/>
        <v>0</v>
      </c>
      <c r="DY14" s="17"/>
      <c r="DZ14" s="6">
        <v>0</v>
      </c>
      <c r="EA14" s="105">
        <f t="shared" si="66"/>
        <v>0</v>
      </c>
      <c r="EB14" s="17">
        <f t="shared" si="67"/>
        <v>0</v>
      </c>
      <c r="EC14" s="6">
        <f t="shared" si="68"/>
        <v>0</v>
      </c>
      <c r="ED14" s="105">
        <f t="shared" si="69"/>
        <v>0</v>
      </c>
      <c r="EE14" s="17"/>
      <c r="EF14" s="6">
        <v>0</v>
      </c>
      <c r="EG14" s="105">
        <f t="shared" si="70"/>
        <v>0</v>
      </c>
      <c r="EH14" s="17"/>
      <c r="EI14" s="6">
        <v>0</v>
      </c>
      <c r="EJ14" s="105">
        <f t="shared" si="71"/>
        <v>0</v>
      </c>
      <c r="EK14" s="17"/>
      <c r="EL14" s="6">
        <v>0</v>
      </c>
      <c r="EM14" s="105">
        <f t="shared" si="72"/>
        <v>0</v>
      </c>
      <c r="EN14" s="17">
        <f t="shared" si="8"/>
        <v>0</v>
      </c>
      <c r="EO14" s="6">
        <f t="shared" si="8"/>
        <v>0</v>
      </c>
      <c r="EP14" s="105">
        <f t="shared" si="73"/>
        <v>0</v>
      </c>
      <c r="EQ14" s="17"/>
      <c r="ER14" s="6">
        <v>0</v>
      </c>
      <c r="ES14" s="105">
        <f t="shared" si="74"/>
        <v>0</v>
      </c>
      <c r="ET14" s="17"/>
      <c r="EU14" s="6">
        <v>0</v>
      </c>
      <c r="EV14" s="105">
        <f t="shared" si="75"/>
        <v>0</v>
      </c>
      <c r="EW14" s="17"/>
      <c r="EX14" s="6">
        <v>0</v>
      </c>
      <c r="EY14" s="105">
        <f t="shared" si="76"/>
        <v>0</v>
      </c>
      <c r="EZ14" s="17"/>
      <c r="FA14" s="6">
        <v>0</v>
      </c>
      <c r="FB14" s="105">
        <f t="shared" si="77"/>
        <v>0</v>
      </c>
      <c r="FC14" s="123">
        <f t="shared" si="9"/>
        <v>0</v>
      </c>
      <c r="FD14" s="6">
        <f t="shared" si="9"/>
        <v>0</v>
      </c>
      <c r="FE14" s="90">
        <f t="shared" si="78"/>
        <v>0</v>
      </c>
      <c r="FF14" s="17"/>
      <c r="FG14" s="6">
        <v>0</v>
      </c>
      <c r="FH14" s="105">
        <f t="shared" si="79"/>
        <v>0</v>
      </c>
      <c r="FI14" s="17"/>
      <c r="FJ14" s="6">
        <v>0</v>
      </c>
      <c r="FK14" s="105">
        <f t="shared" si="80"/>
        <v>0</v>
      </c>
      <c r="FL14" s="17"/>
      <c r="FM14" s="6">
        <v>0</v>
      </c>
      <c r="FN14" s="105">
        <f t="shared" si="81"/>
        <v>0</v>
      </c>
      <c r="FO14" s="17"/>
      <c r="FP14" s="6">
        <v>0</v>
      </c>
      <c r="FQ14" s="105">
        <f t="shared" si="82"/>
        <v>0</v>
      </c>
      <c r="FR14" s="17"/>
      <c r="FS14" s="6">
        <v>0</v>
      </c>
      <c r="FT14" s="105">
        <f t="shared" si="83"/>
        <v>0</v>
      </c>
      <c r="FU14" s="17">
        <v>666</v>
      </c>
      <c r="FV14" s="6">
        <v>0</v>
      </c>
      <c r="FW14" s="105">
        <f t="shared" si="84"/>
        <v>666</v>
      </c>
      <c r="FX14" s="17"/>
      <c r="FY14" s="6">
        <v>0</v>
      </c>
      <c r="FZ14" s="105">
        <f t="shared" si="85"/>
        <v>0</v>
      </c>
      <c r="GA14" s="123">
        <f t="shared" si="10"/>
        <v>666</v>
      </c>
      <c r="GB14" s="6">
        <f t="shared" si="10"/>
        <v>0</v>
      </c>
      <c r="GC14" s="105">
        <f t="shared" si="86"/>
        <v>666</v>
      </c>
      <c r="GD14" s="17"/>
      <c r="GE14" s="6">
        <v>7</v>
      </c>
      <c r="GF14" s="105">
        <f t="shared" si="87"/>
        <v>7</v>
      </c>
      <c r="GG14" s="17"/>
      <c r="GH14" s="6">
        <v>0</v>
      </c>
      <c r="GI14" s="105">
        <f t="shared" si="88"/>
        <v>0</v>
      </c>
      <c r="GJ14" s="17"/>
      <c r="GK14" s="6">
        <v>0</v>
      </c>
      <c r="GL14" s="105">
        <f t="shared" si="89"/>
        <v>0</v>
      </c>
      <c r="GM14" s="17"/>
      <c r="GN14" s="6">
        <v>0</v>
      </c>
      <c r="GO14" s="105">
        <f t="shared" si="90"/>
        <v>0</v>
      </c>
      <c r="GP14" s="17"/>
      <c r="GQ14" s="6">
        <v>0</v>
      </c>
      <c r="GR14" s="105">
        <f t="shared" si="91"/>
        <v>0</v>
      </c>
      <c r="GS14" s="17"/>
      <c r="GT14" s="6">
        <v>0</v>
      </c>
      <c r="GU14" s="90">
        <f t="shared" si="92"/>
        <v>0</v>
      </c>
      <c r="GV14" s="123">
        <f t="shared" si="93"/>
        <v>0</v>
      </c>
      <c r="GW14" s="6">
        <f t="shared" si="94"/>
        <v>7</v>
      </c>
      <c r="GX14" s="105">
        <f t="shared" si="95"/>
        <v>7</v>
      </c>
      <c r="GY14" s="17"/>
      <c r="GZ14" s="6">
        <v>0</v>
      </c>
      <c r="HA14" s="105">
        <f t="shared" si="96"/>
        <v>0</v>
      </c>
      <c r="HB14" s="17"/>
      <c r="HC14" s="6">
        <v>0</v>
      </c>
      <c r="HD14" s="105">
        <f t="shared" si="97"/>
        <v>0</v>
      </c>
      <c r="HE14" s="17"/>
      <c r="HF14" s="6">
        <v>0</v>
      </c>
      <c r="HG14" s="105">
        <f t="shared" si="98"/>
        <v>0</v>
      </c>
      <c r="HH14" s="17"/>
      <c r="HI14" s="6">
        <v>0</v>
      </c>
      <c r="HJ14" s="105">
        <f t="shared" si="99"/>
        <v>0</v>
      </c>
      <c r="HK14" s="123">
        <f t="shared" si="100"/>
        <v>0</v>
      </c>
      <c r="HL14" s="6">
        <f t="shared" si="101"/>
        <v>0</v>
      </c>
      <c r="HM14" s="105">
        <f t="shared" si="102"/>
        <v>0</v>
      </c>
      <c r="HN14" s="17"/>
      <c r="HO14" s="6">
        <v>0</v>
      </c>
      <c r="HP14" s="105">
        <f t="shared" si="103"/>
        <v>0</v>
      </c>
      <c r="HQ14" s="17"/>
      <c r="HR14" s="6">
        <v>0</v>
      </c>
      <c r="HS14" s="90">
        <f t="shared" si="104"/>
        <v>0</v>
      </c>
      <c r="HT14" s="123">
        <f t="shared" si="11"/>
        <v>0</v>
      </c>
      <c r="HU14" s="6">
        <f t="shared" si="11"/>
        <v>0</v>
      </c>
      <c r="HV14" s="105">
        <f t="shared" si="105"/>
        <v>0</v>
      </c>
      <c r="HW14" s="17">
        <f t="shared" si="106"/>
        <v>666</v>
      </c>
      <c r="HX14" s="6">
        <f t="shared" si="107"/>
        <v>7</v>
      </c>
      <c r="HY14" s="105">
        <f t="shared" si="108"/>
        <v>673</v>
      </c>
      <c r="HZ14" s="17"/>
      <c r="IA14" s="6">
        <v>0</v>
      </c>
      <c r="IB14" s="105">
        <f t="shared" si="109"/>
        <v>0</v>
      </c>
      <c r="IC14" s="17">
        <v>1586</v>
      </c>
      <c r="ID14" s="6">
        <v>0</v>
      </c>
      <c r="IE14" s="105">
        <f t="shared" si="110"/>
        <v>1586</v>
      </c>
      <c r="IF14" s="17"/>
      <c r="IG14" s="6">
        <v>0</v>
      </c>
      <c r="IH14" s="105">
        <f t="shared" si="111"/>
        <v>0</v>
      </c>
      <c r="II14" s="17"/>
      <c r="IJ14" s="6">
        <v>0</v>
      </c>
      <c r="IK14" s="105">
        <f t="shared" si="112"/>
        <v>0</v>
      </c>
      <c r="IL14" s="123">
        <f t="shared" si="113"/>
        <v>1586</v>
      </c>
      <c r="IM14" s="6">
        <f t="shared" si="114"/>
        <v>0</v>
      </c>
      <c r="IN14" s="105">
        <f t="shared" si="115"/>
        <v>1586</v>
      </c>
      <c r="IO14" s="17"/>
      <c r="IP14" s="6">
        <v>0</v>
      </c>
      <c r="IQ14" s="90">
        <f t="shared" si="116"/>
        <v>0</v>
      </c>
      <c r="IR14" s="17"/>
      <c r="IS14" s="6">
        <v>0</v>
      </c>
      <c r="IT14" s="105">
        <f t="shared" si="117"/>
        <v>0</v>
      </c>
      <c r="IU14" s="123">
        <f t="shared" si="12"/>
        <v>0</v>
      </c>
      <c r="IV14" s="6">
        <f t="shared" si="12"/>
        <v>0</v>
      </c>
      <c r="IW14" s="105">
        <f t="shared" si="118"/>
        <v>0</v>
      </c>
      <c r="IX14" s="17"/>
      <c r="IY14" s="6">
        <v>0</v>
      </c>
      <c r="IZ14" s="105">
        <f t="shared" si="119"/>
        <v>0</v>
      </c>
      <c r="JA14" s="17"/>
      <c r="JB14" s="6">
        <v>0</v>
      </c>
      <c r="JC14" s="105">
        <f t="shared" si="120"/>
        <v>0</v>
      </c>
      <c r="JD14" s="17"/>
      <c r="JE14" s="6">
        <v>0</v>
      </c>
      <c r="JF14" s="105">
        <f t="shared" si="121"/>
        <v>0</v>
      </c>
      <c r="JG14" s="17"/>
      <c r="JH14" s="6">
        <v>0</v>
      </c>
      <c r="JI14" s="105">
        <f t="shared" si="122"/>
        <v>0</v>
      </c>
      <c r="JJ14" s="123">
        <f t="shared" si="13"/>
        <v>0</v>
      </c>
      <c r="JK14" s="6">
        <f t="shared" si="13"/>
        <v>0</v>
      </c>
      <c r="JL14" s="105">
        <f t="shared" si="123"/>
        <v>0</v>
      </c>
      <c r="JM14" s="17"/>
      <c r="JN14" s="6">
        <v>0</v>
      </c>
      <c r="JO14" s="105">
        <f t="shared" si="124"/>
        <v>0</v>
      </c>
      <c r="JP14" s="17"/>
      <c r="JQ14" s="6">
        <v>0</v>
      </c>
      <c r="JR14" s="90">
        <f t="shared" si="125"/>
        <v>0</v>
      </c>
      <c r="JS14" s="17"/>
      <c r="JT14" s="6">
        <v>0</v>
      </c>
      <c r="JU14" s="105">
        <f t="shared" si="126"/>
        <v>0</v>
      </c>
      <c r="JV14" s="123">
        <f t="shared" si="14"/>
        <v>0</v>
      </c>
      <c r="JW14" s="6">
        <f t="shared" si="14"/>
        <v>0</v>
      </c>
      <c r="JX14" s="105">
        <f t="shared" si="127"/>
        <v>0</v>
      </c>
      <c r="JY14" s="17"/>
      <c r="JZ14" s="6">
        <v>0</v>
      </c>
      <c r="KA14" s="105">
        <f t="shared" si="128"/>
        <v>0</v>
      </c>
      <c r="KB14" s="17"/>
      <c r="KC14" s="6">
        <v>0</v>
      </c>
      <c r="KD14" s="105">
        <f t="shared" si="129"/>
        <v>0</v>
      </c>
      <c r="KE14" s="17"/>
      <c r="KF14" s="6">
        <v>0</v>
      </c>
      <c r="KG14" s="105">
        <f t="shared" si="130"/>
        <v>0</v>
      </c>
      <c r="KH14" s="17"/>
      <c r="KI14" s="6">
        <v>0</v>
      </c>
      <c r="KJ14" s="105">
        <f t="shared" si="131"/>
        <v>0</v>
      </c>
      <c r="KK14" s="123">
        <f t="shared" si="15"/>
        <v>0</v>
      </c>
      <c r="KL14" s="6">
        <f t="shared" si="15"/>
        <v>0</v>
      </c>
      <c r="KM14" s="90">
        <f t="shared" si="132"/>
        <v>0</v>
      </c>
      <c r="KN14" s="17">
        <v>142803</v>
      </c>
      <c r="KO14" s="6">
        <v>0</v>
      </c>
      <c r="KP14" s="105">
        <f t="shared" si="133"/>
        <v>142803</v>
      </c>
      <c r="KQ14" s="17">
        <v>17460</v>
      </c>
      <c r="KR14" s="6">
        <v>0</v>
      </c>
      <c r="KS14" s="105">
        <f t="shared" si="134"/>
        <v>17460</v>
      </c>
      <c r="KT14" s="17">
        <v>254860</v>
      </c>
      <c r="KU14" s="6">
        <v>0</v>
      </c>
      <c r="KV14" s="105">
        <f t="shared" si="135"/>
        <v>254860</v>
      </c>
      <c r="KW14" s="123">
        <f t="shared" ref="KW14:KX67" si="211">+KN14+KQ14+KT14</f>
        <v>415123</v>
      </c>
      <c r="KX14" s="6">
        <f t="shared" si="16"/>
        <v>0</v>
      </c>
      <c r="KY14" s="105">
        <f t="shared" si="136"/>
        <v>415123</v>
      </c>
      <c r="KZ14" s="17"/>
      <c r="LA14" s="6">
        <v>0</v>
      </c>
      <c r="LB14" s="105">
        <f t="shared" si="137"/>
        <v>0</v>
      </c>
      <c r="LC14" s="17"/>
      <c r="LD14" s="6">
        <v>0</v>
      </c>
      <c r="LE14" s="105">
        <f t="shared" si="138"/>
        <v>0</v>
      </c>
      <c r="LF14" s="17"/>
      <c r="LG14" s="6">
        <v>0</v>
      </c>
      <c r="LH14" s="105">
        <f t="shared" si="139"/>
        <v>0</v>
      </c>
      <c r="LI14" s="17"/>
      <c r="LJ14" s="6">
        <v>0</v>
      </c>
      <c r="LK14" s="90">
        <f t="shared" si="140"/>
        <v>0</v>
      </c>
      <c r="LL14" s="17"/>
      <c r="LM14" s="6">
        <v>0</v>
      </c>
      <c r="LN14" s="105">
        <f t="shared" si="141"/>
        <v>0</v>
      </c>
      <c r="LO14" s="17"/>
      <c r="LP14" s="6">
        <v>0</v>
      </c>
      <c r="LQ14" s="105">
        <f t="shared" si="142"/>
        <v>0</v>
      </c>
      <c r="LR14" s="17"/>
      <c r="LS14" s="6">
        <v>0</v>
      </c>
      <c r="LT14" s="105">
        <f t="shared" si="143"/>
        <v>0</v>
      </c>
      <c r="LU14" s="17"/>
      <c r="LV14" s="6">
        <v>0</v>
      </c>
      <c r="LW14" s="105">
        <f t="shared" si="144"/>
        <v>0</v>
      </c>
      <c r="LX14" s="17"/>
      <c r="LY14" s="6">
        <v>0</v>
      </c>
      <c r="LZ14" s="105">
        <f t="shared" si="145"/>
        <v>0</v>
      </c>
      <c r="MA14" s="123">
        <f t="shared" si="17"/>
        <v>0</v>
      </c>
      <c r="MB14" s="6">
        <f t="shared" si="17"/>
        <v>0</v>
      </c>
      <c r="MC14" s="105">
        <f t="shared" si="146"/>
        <v>0</v>
      </c>
      <c r="MD14" s="17">
        <v>7930</v>
      </c>
      <c r="ME14" s="6"/>
      <c r="MF14" s="105">
        <f t="shared" si="147"/>
        <v>7930</v>
      </c>
      <c r="MG14" s="17"/>
      <c r="MH14" s="6">
        <v>0</v>
      </c>
      <c r="MI14" s="90">
        <f t="shared" si="148"/>
        <v>0</v>
      </c>
      <c r="MJ14" s="123">
        <f t="shared" si="149"/>
        <v>7930</v>
      </c>
      <c r="MK14" s="6">
        <f t="shared" si="150"/>
        <v>0</v>
      </c>
      <c r="ML14" s="105">
        <f t="shared" si="151"/>
        <v>7930</v>
      </c>
      <c r="MM14" s="17"/>
      <c r="MN14" s="6">
        <v>0</v>
      </c>
      <c r="MO14" s="105">
        <f t="shared" si="152"/>
        <v>0</v>
      </c>
      <c r="MP14" s="123">
        <f t="shared" si="18"/>
        <v>424639</v>
      </c>
      <c r="MQ14" s="6">
        <f t="shared" si="18"/>
        <v>0</v>
      </c>
      <c r="MR14" s="105">
        <f t="shared" si="153"/>
        <v>424639</v>
      </c>
      <c r="MS14" s="17"/>
      <c r="MT14" s="6">
        <v>0</v>
      </c>
      <c r="MU14" s="105">
        <f t="shared" si="154"/>
        <v>0</v>
      </c>
      <c r="MV14" s="17"/>
      <c r="MW14" s="6">
        <v>0</v>
      </c>
      <c r="MX14" s="105">
        <f t="shared" si="155"/>
        <v>0</v>
      </c>
      <c r="MY14" s="17"/>
      <c r="MZ14" s="6">
        <v>0</v>
      </c>
      <c r="NA14" s="105">
        <f t="shared" si="156"/>
        <v>0</v>
      </c>
      <c r="NB14" s="17">
        <f t="shared" si="157"/>
        <v>0</v>
      </c>
      <c r="NC14" s="6">
        <f t="shared" si="158"/>
        <v>0</v>
      </c>
      <c r="ND14" s="105">
        <f t="shared" si="159"/>
        <v>0</v>
      </c>
      <c r="NE14" s="17"/>
      <c r="NF14" s="6">
        <v>0</v>
      </c>
      <c r="NG14" s="105">
        <f t="shared" si="160"/>
        <v>0</v>
      </c>
      <c r="NH14" s="17"/>
      <c r="NI14" s="6">
        <v>0</v>
      </c>
      <c r="NJ14" s="90">
        <f t="shared" si="161"/>
        <v>0</v>
      </c>
      <c r="NK14" s="17"/>
      <c r="NL14" s="6">
        <v>0</v>
      </c>
      <c r="NM14" s="105">
        <f t="shared" si="162"/>
        <v>0</v>
      </c>
      <c r="NN14" s="17"/>
      <c r="NO14" s="6">
        <v>0</v>
      </c>
      <c r="NP14" s="105">
        <f t="shared" si="163"/>
        <v>0</v>
      </c>
      <c r="NQ14" s="17"/>
      <c r="NR14" s="6">
        <v>0</v>
      </c>
      <c r="NS14" s="105">
        <f t="shared" si="164"/>
        <v>0</v>
      </c>
      <c r="NT14" s="17"/>
      <c r="NU14" s="6">
        <v>0</v>
      </c>
      <c r="NV14" s="105">
        <f t="shared" si="165"/>
        <v>0</v>
      </c>
      <c r="NW14" s="17">
        <f t="shared" si="19"/>
        <v>0</v>
      </c>
      <c r="NX14" s="6">
        <f t="shared" si="19"/>
        <v>0</v>
      </c>
      <c r="NY14" s="105">
        <f t="shared" si="166"/>
        <v>0</v>
      </c>
      <c r="NZ14" s="17"/>
      <c r="OA14" s="6">
        <v>0</v>
      </c>
      <c r="OB14" s="105">
        <f t="shared" si="167"/>
        <v>0</v>
      </c>
      <c r="OC14" s="17"/>
      <c r="OD14" s="6">
        <v>0</v>
      </c>
      <c r="OE14" s="105">
        <f t="shared" si="168"/>
        <v>0</v>
      </c>
      <c r="OF14" s="17"/>
      <c r="OG14" s="6">
        <v>0</v>
      </c>
      <c r="OH14" s="90">
        <f t="shared" si="169"/>
        <v>0</v>
      </c>
      <c r="OI14" s="123">
        <f t="shared" si="20"/>
        <v>0</v>
      </c>
      <c r="OJ14" s="6">
        <f t="shared" si="20"/>
        <v>0</v>
      </c>
      <c r="OK14" s="105">
        <f t="shared" si="170"/>
        <v>0</v>
      </c>
      <c r="OL14" s="17"/>
      <c r="OM14" s="6">
        <v>0</v>
      </c>
      <c r="ON14" s="105">
        <f t="shared" si="171"/>
        <v>0</v>
      </c>
      <c r="OO14" s="17"/>
      <c r="OP14" s="6">
        <v>0</v>
      </c>
      <c r="OQ14" s="105">
        <f t="shared" si="172"/>
        <v>0</v>
      </c>
      <c r="OR14" s="17"/>
      <c r="OS14" s="6">
        <v>0</v>
      </c>
      <c r="OT14" s="105">
        <f t="shared" si="173"/>
        <v>0</v>
      </c>
      <c r="OU14" s="17"/>
      <c r="OV14" s="6">
        <v>0</v>
      </c>
      <c r="OW14" s="105">
        <f t="shared" si="174"/>
        <v>0</v>
      </c>
      <c r="OX14" s="17"/>
      <c r="OY14" s="6">
        <v>0</v>
      </c>
      <c r="OZ14" s="105">
        <f t="shared" si="175"/>
        <v>0</v>
      </c>
      <c r="PA14" s="17"/>
      <c r="PB14" s="6">
        <v>0</v>
      </c>
      <c r="PC14" s="105">
        <f t="shared" si="176"/>
        <v>0</v>
      </c>
      <c r="PD14" s="17"/>
      <c r="PE14" s="6">
        <v>0</v>
      </c>
      <c r="PF14" s="105">
        <f t="shared" si="177"/>
        <v>0</v>
      </c>
      <c r="PG14" s="17"/>
      <c r="PH14" s="6">
        <v>0</v>
      </c>
      <c r="PI14" s="90">
        <f t="shared" si="178"/>
        <v>0</v>
      </c>
      <c r="PJ14" s="17"/>
      <c r="PK14" s="6">
        <v>0</v>
      </c>
      <c r="PL14" s="105">
        <f t="shared" si="179"/>
        <v>0</v>
      </c>
      <c r="PM14" s="17"/>
      <c r="PN14" s="6">
        <v>0</v>
      </c>
      <c r="PO14" s="105">
        <f t="shared" si="180"/>
        <v>0</v>
      </c>
      <c r="PP14" s="123">
        <f t="shared" si="21"/>
        <v>0</v>
      </c>
      <c r="PQ14" s="6">
        <f t="shared" si="21"/>
        <v>0</v>
      </c>
      <c r="PR14" s="105">
        <f t="shared" si="181"/>
        <v>0</v>
      </c>
      <c r="PS14" s="17"/>
      <c r="PT14" s="6">
        <v>0</v>
      </c>
      <c r="PU14" s="105">
        <f t="shared" si="182"/>
        <v>0</v>
      </c>
      <c r="PV14" s="17"/>
      <c r="PW14" s="6">
        <v>0</v>
      </c>
      <c r="PX14" s="105">
        <f t="shared" si="183"/>
        <v>0</v>
      </c>
      <c r="PY14" s="17"/>
      <c r="PZ14" s="6">
        <v>0</v>
      </c>
      <c r="QA14" s="105">
        <f t="shared" si="184"/>
        <v>0</v>
      </c>
      <c r="QB14" s="17"/>
      <c r="QC14" s="6">
        <v>0</v>
      </c>
      <c r="QD14" s="105">
        <f t="shared" si="185"/>
        <v>0</v>
      </c>
      <c r="QE14" s="17"/>
      <c r="QF14" s="6">
        <v>0</v>
      </c>
      <c r="QG14" s="90">
        <f t="shared" si="186"/>
        <v>0</v>
      </c>
      <c r="QH14" s="17"/>
      <c r="QI14" s="6">
        <v>0</v>
      </c>
      <c r="QJ14" s="105">
        <f t="shared" si="187"/>
        <v>0</v>
      </c>
      <c r="QK14" s="17"/>
      <c r="QL14" s="6">
        <v>0</v>
      </c>
      <c r="QM14" s="105">
        <f t="shared" si="188"/>
        <v>0</v>
      </c>
      <c r="QN14" s="17">
        <f t="shared" si="189"/>
        <v>0</v>
      </c>
      <c r="QO14" s="6">
        <f t="shared" si="190"/>
        <v>0</v>
      </c>
      <c r="QP14" s="105">
        <f t="shared" si="191"/>
        <v>0</v>
      </c>
      <c r="QQ14" s="17"/>
      <c r="QR14" s="6">
        <v>0</v>
      </c>
      <c r="QS14" s="105">
        <f t="shared" si="192"/>
        <v>0</v>
      </c>
      <c r="QT14" s="17"/>
      <c r="QU14" s="6">
        <v>0</v>
      </c>
      <c r="QV14" s="105">
        <f t="shared" si="193"/>
        <v>0</v>
      </c>
      <c r="QW14" s="17"/>
      <c r="QX14" s="6">
        <v>0</v>
      </c>
      <c r="QY14" s="105">
        <f t="shared" si="194"/>
        <v>0</v>
      </c>
      <c r="QZ14" s="17"/>
      <c r="RA14" s="6">
        <v>0</v>
      </c>
      <c r="RB14" s="105">
        <f t="shared" si="195"/>
        <v>0</v>
      </c>
      <c r="RC14" s="17"/>
      <c r="RD14" s="6">
        <v>0</v>
      </c>
      <c r="RE14" s="90">
        <f t="shared" si="196"/>
        <v>0</v>
      </c>
      <c r="RF14" s="17"/>
      <c r="RG14" s="6">
        <v>0</v>
      </c>
      <c r="RH14" s="105">
        <f t="shared" si="197"/>
        <v>0</v>
      </c>
      <c r="RI14" s="17"/>
      <c r="RJ14" s="6">
        <v>0</v>
      </c>
      <c r="RK14" s="105">
        <f t="shared" si="198"/>
        <v>0</v>
      </c>
      <c r="RL14" s="17"/>
      <c r="RM14" s="6">
        <v>0</v>
      </c>
      <c r="RN14" s="105">
        <f t="shared" si="199"/>
        <v>0</v>
      </c>
      <c r="RO14" s="17">
        <f t="shared" si="200"/>
        <v>0</v>
      </c>
      <c r="RP14" s="6">
        <f t="shared" si="201"/>
        <v>0</v>
      </c>
      <c r="RQ14" s="105">
        <f t="shared" si="202"/>
        <v>0</v>
      </c>
      <c r="RR14" s="123">
        <f t="shared" si="203"/>
        <v>0</v>
      </c>
      <c r="RS14" s="6">
        <f t="shared" si="204"/>
        <v>0</v>
      </c>
      <c r="RT14" s="105">
        <f t="shared" si="205"/>
        <v>0</v>
      </c>
      <c r="RU14" s="17">
        <f>+HW14+MP14+OI14+PP14+RR14</f>
        <v>425305</v>
      </c>
      <c r="RV14" s="6">
        <f t="shared" si="206"/>
        <v>7</v>
      </c>
      <c r="RW14" s="105">
        <f t="shared" si="207"/>
        <v>425312</v>
      </c>
      <c r="RX14" s="17"/>
      <c r="RY14" s="6">
        <v>0</v>
      </c>
      <c r="RZ14" s="105">
        <f t="shared" si="208"/>
        <v>0</v>
      </c>
      <c r="SA14" s="17">
        <f t="shared" si="22"/>
        <v>425305</v>
      </c>
      <c r="SB14" s="6">
        <f t="shared" si="22"/>
        <v>7</v>
      </c>
      <c r="SC14" s="105">
        <f t="shared" si="209"/>
        <v>425312</v>
      </c>
      <c r="SD14" s="17">
        <f t="shared" si="23"/>
        <v>494157</v>
      </c>
      <c r="SE14" s="6">
        <f t="shared" si="23"/>
        <v>75</v>
      </c>
      <c r="SF14" s="105">
        <f t="shared" si="210"/>
        <v>494232</v>
      </c>
      <c r="SG14" s="66"/>
    </row>
    <row r="15" spans="1:504" s="155" customFormat="1" ht="15.75" x14ac:dyDescent="0.25">
      <c r="A15" s="147">
        <v>5</v>
      </c>
      <c r="B15" s="148" t="s">
        <v>31</v>
      </c>
      <c r="C15" s="149">
        <f>+C13+C14</f>
        <v>386738</v>
      </c>
      <c r="D15" s="150">
        <f>+D13+D14</f>
        <v>123</v>
      </c>
      <c r="E15" s="151">
        <f t="shared" ref="E15" si="212">+E13+E14</f>
        <v>386861</v>
      </c>
      <c r="F15" s="152">
        <v>99963</v>
      </c>
      <c r="G15" s="150">
        <f t="shared" ref="G15" si="213">+G13+G14</f>
        <v>0</v>
      </c>
      <c r="H15" s="151">
        <f t="shared" ref="H15" si="214">+H13+H14</f>
        <v>18106</v>
      </c>
      <c r="I15" s="152">
        <f>+I13+I14</f>
        <v>404844</v>
      </c>
      <c r="J15" s="150">
        <f t="shared" si="0"/>
        <v>123</v>
      </c>
      <c r="K15" s="151">
        <f t="shared" ref="K15" si="215">+K13+K14</f>
        <v>404967</v>
      </c>
      <c r="L15" s="152">
        <f>SUM(L13:L14)</f>
        <v>100628</v>
      </c>
      <c r="M15" s="150">
        <f t="shared" ref="M15" si="216">+M13+M14</f>
        <v>83</v>
      </c>
      <c r="N15" s="151">
        <f t="shared" ref="N15" si="217">+N13+N14</f>
        <v>100711</v>
      </c>
      <c r="O15" s="152">
        <f>SUM(O13:O14)</f>
        <v>62445</v>
      </c>
      <c r="P15" s="150">
        <f t="shared" ref="P15" si="218">+P13+P14</f>
        <v>122</v>
      </c>
      <c r="Q15" s="151">
        <f t="shared" ref="Q15" si="219">+Q13+Q14</f>
        <v>62567</v>
      </c>
      <c r="R15" s="152">
        <f>SUM(R13:R14)</f>
        <v>100618</v>
      </c>
      <c r="S15" s="150">
        <f t="shared" ref="S15" si="220">+S13+S14</f>
        <v>116</v>
      </c>
      <c r="T15" s="151">
        <f t="shared" ref="T15" si="221">+T13+T14</f>
        <v>100734</v>
      </c>
      <c r="U15" s="152">
        <f t="shared" ref="U15" si="222">+U13+U14</f>
        <v>263691</v>
      </c>
      <c r="V15" s="150">
        <f t="shared" si="1"/>
        <v>321</v>
      </c>
      <c r="W15" s="153">
        <f t="shared" ref="W15" si="223">+W13+W14</f>
        <v>264012</v>
      </c>
      <c r="X15" s="152">
        <f>SUM(X13:X14)</f>
        <v>37127</v>
      </c>
      <c r="Y15" s="150">
        <f t="shared" ref="Y15" si="224">+Y13+Y14</f>
        <v>112</v>
      </c>
      <c r="Z15" s="151">
        <f t="shared" ref="Z15" si="225">+Z13+Z14</f>
        <v>37239</v>
      </c>
      <c r="AA15" s="152">
        <f>SUM(AA13:AA14)</f>
        <v>28502</v>
      </c>
      <c r="AB15" s="150">
        <f t="shared" ref="AB15" si="226">+AB13+AB14</f>
        <v>163</v>
      </c>
      <c r="AC15" s="151">
        <f t="shared" ref="AC15" si="227">+AC13+AC14</f>
        <v>28665</v>
      </c>
      <c r="AD15" s="152">
        <f>SUM(AD13:AD14)</f>
        <v>13180</v>
      </c>
      <c r="AE15" s="150">
        <f t="shared" ref="AE15" si="228">+AE13+AE14</f>
        <v>291</v>
      </c>
      <c r="AF15" s="151">
        <f t="shared" ref="AF15" si="229">+AF13+AF14</f>
        <v>13471</v>
      </c>
      <c r="AG15" s="152">
        <f>SUM(AG13:AG14)</f>
        <v>20111</v>
      </c>
      <c r="AH15" s="150">
        <f t="shared" ref="AH15" si="230">+AH13+AH14</f>
        <v>249</v>
      </c>
      <c r="AI15" s="151">
        <f t="shared" ref="AI15" si="231">+AI13+AI14</f>
        <v>20360</v>
      </c>
      <c r="AJ15" s="152">
        <f>SUM(AJ13:AJ14)</f>
        <v>36975</v>
      </c>
      <c r="AK15" s="150">
        <f t="shared" ref="AK15" si="232">+AK13+AK14</f>
        <v>311</v>
      </c>
      <c r="AL15" s="151">
        <f t="shared" ref="AL15" si="233">+AL13+AL14</f>
        <v>37286</v>
      </c>
      <c r="AM15" s="152">
        <f>SUM(AM13:AM14)</f>
        <v>22066</v>
      </c>
      <c r="AN15" s="150">
        <f t="shared" ref="AN15" si="234">+AN13+AN14</f>
        <v>382</v>
      </c>
      <c r="AO15" s="151">
        <f t="shared" ref="AO15" si="235">+AO13+AO14</f>
        <v>22448</v>
      </c>
      <c r="AP15" s="152">
        <f>SUM(AP13:AP14)</f>
        <v>29203</v>
      </c>
      <c r="AQ15" s="150">
        <f t="shared" ref="AQ15" si="236">+AQ13+AQ14</f>
        <v>230</v>
      </c>
      <c r="AR15" s="151">
        <f t="shared" ref="AR15" si="237">+AR13+AR14</f>
        <v>29433</v>
      </c>
      <c r="AS15" s="152">
        <f t="shared" ref="AS15" si="238">+AS13+AS14</f>
        <v>187164</v>
      </c>
      <c r="AT15" s="150">
        <f t="shared" si="2"/>
        <v>1738</v>
      </c>
      <c r="AU15" s="151">
        <f t="shared" ref="AU15" si="239">+AU13+AU14</f>
        <v>188902</v>
      </c>
      <c r="AV15" s="152">
        <f>SUM(AV13:AV14)</f>
        <v>9320</v>
      </c>
      <c r="AW15" s="150">
        <f t="shared" ref="AW15" si="240">+AW13+AW14</f>
        <v>0</v>
      </c>
      <c r="AX15" s="151">
        <f t="shared" ref="AX15" si="241">+AX13+AX14</f>
        <v>9320</v>
      </c>
      <c r="AY15" s="152">
        <v>0</v>
      </c>
      <c r="AZ15" s="150">
        <f t="shared" ref="AZ15" si="242">+AZ13+AZ14</f>
        <v>0</v>
      </c>
      <c r="BA15" s="151">
        <f t="shared" ref="BA15" si="243">+BA13+BA14</f>
        <v>0</v>
      </c>
      <c r="BB15" s="152">
        <f>SUM(BB13:BB14)</f>
        <v>6955</v>
      </c>
      <c r="BC15" s="150">
        <f t="shared" ref="BC15" si="244">+BC13+BC14</f>
        <v>0</v>
      </c>
      <c r="BD15" s="151">
        <f t="shared" ref="BD15" si="245">+BD13+BD14</f>
        <v>6955</v>
      </c>
      <c r="BE15" s="152">
        <f t="shared" ref="BE15" si="246">+BE13+BE14</f>
        <v>467130</v>
      </c>
      <c r="BF15" s="150">
        <f t="shared" si="3"/>
        <v>2059</v>
      </c>
      <c r="BG15" s="151">
        <f t="shared" ref="BG15" si="247">+BG13+BG14</f>
        <v>469189</v>
      </c>
      <c r="BH15" s="152">
        <f>SUM(BH13:BH14)</f>
        <v>4444</v>
      </c>
      <c r="BI15" s="150">
        <f t="shared" ref="BI15" si="248">+BI13+BI14</f>
        <v>0</v>
      </c>
      <c r="BJ15" s="151">
        <f t="shared" ref="BJ15" si="249">+BJ13+BJ14</f>
        <v>4444</v>
      </c>
      <c r="BK15" s="152">
        <f>SUM(BK13:BK14)</f>
        <v>26198</v>
      </c>
      <c r="BL15" s="150">
        <f t="shared" ref="BL15" si="250">+BL13+BL14</f>
        <v>0</v>
      </c>
      <c r="BM15" s="151">
        <f t="shared" ref="BM15" si="251">+BM13+BM14</f>
        <v>26198</v>
      </c>
      <c r="BN15" s="152">
        <f t="shared" ref="BN15" si="252">+BN13+BN14</f>
        <v>30642</v>
      </c>
      <c r="BO15" s="150">
        <f t="shared" si="4"/>
        <v>0</v>
      </c>
      <c r="BP15" s="151">
        <f t="shared" ref="BP15" si="253">+BP13+BP14</f>
        <v>30642</v>
      </c>
      <c r="BQ15" s="152">
        <f t="shared" ref="BQ15" si="254">+BQ13+BQ14</f>
        <v>497772</v>
      </c>
      <c r="BR15" s="150">
        <f t="shared" si="5"/>
        <v>2059</v>
      </c>
      <c r="BS15" s="151">
        <f t="shared" ref="BS15" si="255">+BS13+BS14</f>
        <v>499831</v>
      </c>
      <c r="BT15" s="152">
        <f>SUM(BT13:BT14)</f>
        <v>97599</v>
      </c>
      <c r="BU15" s="150">
        <f t="shared" ref="BU15" si="256">+BU13+BU14</f>
        <v>0</v>
      </c>
      <c r="BV15" s="151">
        <f t="shared" ref="BV15" si="257">+BV13+BV14</f>
        <v>97599</v>
      </c>
      <c r="BW15" s="152">
        <f t="shared" ref="BW15" si="258">+BW13+BW14</f>
        <v>1000215</v>
      </c>
      <c r="BX15" s="150">
        <f t="shared" si="6"/>
        <v>2182</v>
      </c>
      <c r="BY15" s="151">
        <f t="shared" ref="BY15" si="259">+BY13+BY14</f>
        <v>1002397</v>
      </c>
      <c r="BZ15" s="152">
        <f>SUM(BZ13:BZ14)</f>
        <v>510012</v>
      </c>
      <c r="CA15" s="150">
        <f t="shared" ref="CA15" si="260">+CA13+CA14</f>
        <v>0</v>
      </c>
      <c r="CB15" s="151">
        <f t="shared" ref="CB15" si="261">+CB13+CB14</f>
        <v>510012</v>
      </c>
      <c r="CC15" s="152">
        <f>SUM(CC13:CC14)</f>
        <v>285</v>
      </c>
      <c r="CD15" s="150">
        <f t="shared" ref="CD15" si="262">+CD13+CD14</f>
        <v>0</v>
      </c>
      <c r="CE15" s="151">
        <f t="shared" ref="CE15" si="263">+CE13+CE14</f>
        <v>285</v>
      </c>
      <c r="CF15" s="152">
        <f>SUM(CF13:CF14)</f>
        <v>159100</v>
      </c>
      <c r="CG15" s="150">
        <f t="shared" ref="CG15" si="264">+CG13+CG14</f>
        <v>0</v>
      </c>
      <c r="CH15" s="151">
        <f t="shared" ref="CH15" si="265">+CH13+CH14</f>
        <v>159100</v>
      </c>
      <c r="CI15" s="152">
        <f>SUM(CI13:CI14)</f>
        <v>0</v>
      </c>
      <c r="CJ15" s="150">
        <f t="shared" ref="CJ15:CK15" si="266">+CJ13+CJ14</f>
        <v>0</v>
      </c>
      <c r="CK15" s="151">
        <f t="shared" si="266"/>
        <v>0</v>
      </c>
      <c r="CL15" s="152">
        <f>SUM(CL13:CL14)</f>
        <v>0</v>
      </c>
      <c r="CM15" s="150">
        <f t="shared" ref="CM15:CN15" si="267">+CM13+CM14</f>
        <v>0</v>
      </c>
      <c r="CN15" s="151">
        <f t="shared" si="267"/>
        <v>0</v>
      </c>
      <c r="CO15" s="152">
        <f>SUM(CO13:CO14)</f>
        <v>0</v>
      </c>
      <c r="CP15" s="150">
        <f t="shared" ref="CP15:CQ15" si="268">+CP13+CP14</f>
        <v>0</v>
      </c>
      <c r="CQ15" s="151">
        <f t="shared" si="268"/>
        <v>0</v>
      </c>
      <c r="CR15" s="152">
        <f>SUM(CR13:CR14)</f>
        <v>0</v>
      </c>
      <c r="CS15" s="150">
        <f t="shared" ref="CS15:CT15" si="269">+CS13+CS14</f>
        <v>0</v>
      </c>
      <c r="CT15" s="151">
        <f t="shared" si="269"/>
        <v>0</v>
      </c>
      <c r="CU15" s="152">
        <f>SUM(CU13:CU14)</f>
        <v>0</v>
      </c>
      <c r="CV15" s="150">
        <f t="shared" ref="CV15:CW15" si="270">+CV13+CV14</f>
        <v>0</v>
      </c>
      <c r="CW15" s="151">
        <f t="shared" si="270"/>
        <v>0</v>
      </c>
      <c r="CX15" s="152">
        <f>SUM(CX13:CX14)</f>
        <v>0</v>
      </c>
      <c r="CY15" s="150">
        <f t="shared" ref="CY15:CZ15" si="271">+CY13+CY14</f>
        <v>0</v>
      </c>
      <c r="CZ15" s="151">
        <f t="shared" si="271"/>
        <v>0</v>
      </c>
      <c r="DA15" s="152">
        <f>SUM(DA13:DA14)</f>
        <v>0</v>
      </c>
      <c r="DB15" s="150">
        <f t="shared" ref="DB15" si="272">+DB13+DB14</f>
        <v>0</v>
      </c>
      <c r="DC15" s="151">
        <f t="shared" ref="DC15" si="273">+DC13+DC14</f>
        <v>0</v>
      </c>
      <c r="DD15" s="152">
        <f t="shared" si="59"/>
        <v>669397</v>
      </c>
      <c r="DE15" s="152">
        <f t="shared" si="7"/>
        <v>0</v>
      </c>
      <c r="DF15" s="151">
        <f t="shared" si="7"/>
        <v>669397</v>
      </c>
      <c r="DG15" s="152">
        <f>SUM(DG13:DG14)</f>
        <v>114256</v>
      </c>
      <c r="DH15" s="150">
        <f t="shared" ref="DH15" si="274">+DH13+DH14</f>
        <v>0</v>
      </c>
      <c r="DI15" s="151">
        <f t="shared" ref="DI15" si="275">+DI13+DI14</f>
        <v>114256</v>
      </c>
      <c r="DJ15" s="152">
        <f>SUM(DJ13:DJ14)</f>
        <v>13219</v>
      </c>
      <c r="DK15" s="150">
        <f t="shared" ref="DK15" si="276">+DK13+DK14</f>
        <v>0</v>
      </c>
      <c r="DL15" s="151">
        <f t="shared" ref="DL15" si="277">+DL13+DL14</f>
        <v>13219</v>
      </c>
      <c r="DM15" s="152">
        <f>SUM(DM13:DM14)</f>
        <v>159793</v>
      </c>
      <c r="DN15" s="150">
        <f t="shared" ref="DN15" si="278">+DN13+DN14</f>
        <v>0</v>
      </c>
      <c r="DO15" s="151">
        <f t="shared" ref="DO15" si="279">+DO13+DO14</f>
        <v>159793</v>
      </c>
      <c r="DP15" s="152">
        <f>SUM(DP13:DP14)</f>
        <v>19049</v>
      </c>
      <c r="DQ15" s="150">
        <f t="shared" ref="DQ15" si="280">+DQ13+DQ14</f>
        <v>0</v>
      </c>
      <c r="DR15" s="151">
        <f t="shared" ref="DR15" si="281">+DR13+DR14</f>
        <v>19049</v>
      </c>
      <c r="DS15" s="152">
        <f>SUM(DS13:DS14)</f>
        <v>3175</v>
      </c>
      <c r="DT15" s="150">
        <f t="shared" ref="DT15" si="282">+DT13+DT14</f>
        <v>0</v>
      </c>
      <c r="DU15" s="151">
        <f t="shared" ref="DU15" si="283">+DU13+DU14</f>
        <v>3175</v>
      </c>
      <c r="DV15" s="152">
        <f>SUM(DV13:DV14)</f>
        <v>27075</v>
      </c>
      <c r="DW15" s="150">
        <f t="shared" ref="DW15" si="284">+DW13+DW14</f>
        <v>0</v>
      </c>
      <c r="DX15" s="151">
        <f t="shared" ref="DX15" si="285">+DX13+DX14</f>
        <v>27075</v>
      </c>
      <c r="DY15" s="152">
        <f>SUM(DY13:DY14)</f>
        <v>76246</v>
      </c>
      <c r="DZ15" s="150">
        <f t="shared" ref="DZ15" si="286">+DZ13+DZ14</f>
        <v>0</v>
      </c>
      <c r="EA15" s="151">
        <f t="shared" ref="EA15" si="287">+EA13+EA14</f>
        <v>76246</v>
      </c>
      <c r="EB15" s="152">
        <f t="shared" ref="EB15" si="288">+EB13+EB14</f>
        <v>412813</v>
      </c>
      <c r="EC15" s="150">
        <f t="shared" si="68"/>
        <v>0</v>
      </c>
      <c r="ED15" s="151">
        <f t="shared" ref="ED15" si="289">+ED13+ED14</f>
        <v>412813</v>
      </c>
      <c r="EE15" s="152">
        <f>SUM(EE13:EE14)</f>
        <v>301594</v>
      </c>
      <c r="EF15" s="150">
        <f t="shared" ref="EF15" si="290">+EF13+EF14</f>
        <v>0</v>
      </c>
      <c r="EG15" s="151">
        <f t="shared" ref="EG15" si="291">+EG13+EG14</f>
        <v>301594</v>
      </c>
      <c r="EH15" s="152">
        <f>SUM(EH13:EH14)</f>
        <v>0</v>
      </c>
      <c r="EI15" s="150">
        <f t="shared" ref="EI15" si="292">+EI13+EI14</f>
        <v>0</v>
      </c>
      <c r="EJ15" s="151">
        <f t="shared" ref="EJ15" si="293">+EJ13+EJ14</f>
        <v>0</v>
      </c>
      <c r="EK15" s="152">
        <f>SUM(EK13:EK14)</f>
        <v>0</v>
      </c>
      <c r="EL15" s="150">
        <f t="shared" ref="EL15" si="294">+EL13+EL14</f>
        <v>0</v>
      </c>
      <c r="EM15" s="151">
        <f t="shared" ref="EM15" si="295">+EM13+EM14</f>
        <v>0</v>
      </c>
      <c r="EN15" s="152">
        <f t="shared" ref="EN15" si="296">+EN13+EN14</f>
        <v>301594</v>
      </c>
      <c r="EO15" s="150">
        <f t="shared" si="8"/>
        <v>0</v>
      </c>
      <c r="EP15" s="151">
        <f t="shared" ref="EP15" si="297">+EP13+EP14</f>
        <v>301594</v>
      </c>
      <c r="EQ15" s="152">
        <f>SUM(EQ13:EQ14)</f>
        <v>167834</v>
      </c>
      <c r="ER15" s="150">
        <f t="shared" ref="ER15" si="298">+ER13+ER14</f>
        <v>0</v>
      </c>
      <c r="ES15" s="151">
        <f t="shared" ref="ES15" si="299">+ES13+ES14</f>
        <v>167834</v>
      </c>
      <c r="ET15" s="152">
        <f>SUM(ET13:ET14)</f>
        <v>71383</v>
      </c>
      <c r="EU15" s="150">
        <f t="shared" ref="EU15" si="300">+EU13+EU14</f>
        <v>0</v>
      </c>
      <c r="EV15" s="151">
        <f t="shared" ref="EV15" si="301">+EV13+EV14</f>
        <v>71383</v>
      </c>
      <c r="EW15" s="152">
        <f>SUM(EW13:EW14)</f>
        <v>98000</v>
      </c>
      <c r="EX15" s="150">
        <f t="shared" ref="EX15" si="302">+EX13+EX14</f>
        <v>0</v>
      </c>
      <c r="EY15" s="151">
        <f t="shared" ref="EY15" si="303">+EY13+EY14</f>
        <v>98000</v>
      </c>
      <c r="EZ15" s="152">
        <f>SUM(EZ13:EZ14)</f>
        <v>70388</v>
      </c>
      <c r="FA15" s="150">
        <f t="shared" ref="FA15" si="304">+FA13+FA14</f>
        <v>0</v>
      </c>
      <c r="FB15" s="151">
        <f t="shared" ref="FB15" si="305">+FB13+FB14</f>
        <v>70388</v>
      </c>
      <c r="FC15" s="152">
        <f t="shared" ref="FC15" si="306">+FC13+FC14</f>
        <v>407605</v>
      </c>
      <c r="FD15" s="150">
        <f t="shared" si="9"/>
        <v>0</v>
      </c>
      <c r="FE15" s="153">
        <f t="shared" ref="FE15" si="307">+FE13+FE14</f>
        <v>407605</v>
      </c>
      <c r="FF15" s="152">
        <f>SUM(FF13:FF14)</f>
        <v>0</v>
      </c>
      <c r="FG15" s="150">
        <f t="shared" ref="FG15" si="308">+FG13+FG14</f>
        <v>0</v>
      </c>
      <c r="FH15" s="151">
        <f t="shared" ref="FH15" si="309">+FH13+FH14</f>
        <v>0</v>
      </c>
      <c r="FI15" s="152">
        <f>SUM(FI13:FI14)</f>
        <v>0</v>
      </c>
      <c r="FJ15" s="150">
        <f t="shared" ref="FJ15" si="310">+FJ13+FJ14</f>
        <v>0</v>
      </c>
      <c r="FK15" s="151">
        <f t="shared" ref="FK15" si="311">+FK13+FK14</f>
        <v>0</v>
      </c>
      <c r="FL15" s="152">
        <f>SUM(FL13:FL14)</f>
        <v>0</v>
      </c>
      <c r="FM15" s="150">
        <f t="shared" ref="FM15" si="312">+FM13+FM14</f>
        <v>0</v>
      </c>
      <c r="FN15" s="151">
        <f t="shared" ref="FN15" si="313">+FN13+FN14</f>
        <v>0</v>
      </c>
      <c r="FO15" s="152">
        <f>SUM(FO13:FO14)</f>
        <v>2000</v>
      </c>
      <c r="FP15" s="150">
        <f t="shared" ref="FP15" si="314">+FP13+FP14</f>
        <v>0</v>
      </c>
      <c r="FQ15" s="151">
        <f t="shared" ref="FQ15" si="315">+FQ13+FQ14</f>
        <v>2000</v>
      </c>
      <c r="FR15" s="152">
        <f>SUM(FR13:FR14)</f>
        <v>0</v>
      </c>
      <c r="FS15" s="150">
        <f t="shared" ref="FS15" si="316">+FS13+FS14</f>
        <v>0</v>
      </c>
      <c r="FT15" s="151">
        <f t="shared" ref="FT15" si="317">+FT13+FT14</f>
        <v>0</v>
      </c>
      <c r="FU15" s="152">
        <f>SUM(FU13:FU14)</f>
        <v>22419</v>
      </c>
      <c r="FV15" s="150">
        <f t="shared" ref="FV15" si="318">+FV13+FV14</f>
        <v>154</v>
      </c>
      <c r="FW15" s="151">
        <f t="shared" ref="FW15" si="319">+FW13+FW14</f>
        <v>22573</v>
      </c>
      <c r="FX15" s="152">
        <f>SUM(FX13:FX14)</f>
        <v>30000</v>
      </c>
      <c r="FY15" s="150">
        <f t="shared" ref="FY15" si="320">+FY13+FY14</f>
        <v>0</v>
      </c>
      <c r="FZ15" s="151">
        <f t="shared" ref="FZ15" si="321">+FZ13+FZ14</f>
        <v>30000</v>
      </c>
      <c r="GA15" s="152">
        <f t="shared" ref="GA15" si="322">+GA13+GA14</f>
        <v>54419</v>
      </c>
      <c r="GB15" s="150">
        <f t="shared" si="10"/>
        <v>154</v>
      </c>
      <c r="GC15" s="151">
        <f t="shared" ref="GC15" si="323">+GC13+GC14</f>
        <v>54573</v>
      </c>
      <c r="GD15" s="152">
        <f>SUM(GD13:GD14)</f>
        <v>116050</v>
      </c>
      <c r="GE15" s="150">
        <f t="shared" ref="GE15" si="324">+GE13+GE14</f>
        <v>920</v>
      </c>
      <c r="GF15" s="151">
        <f t="shared" ref="GF15" si="325">+GF13+GF14</f>
        <v>116970</v>
      </c>
      <c r="GG15" s="152">
        <f>SUM(GG13:GG14)</f>
        <v>35594</v>
      </c>
      <c r="GH15" s="150">
        <f t="shared" ref="GH15" si="326">+GH13+GH14</f>
        <v>0</v>
      </c>
      <c r="GI15" s="151">
        <f t="shared" ref="GI15" si="327">+GI13+GI14</f>
        <v>35594</v>
      </c>
      <c r="GJ15" s="152">
        <f>SUM(GJ13:GJ14)</f>
        <v>36143</v>
      </c>
      <c r="GK15" s="150">
        <f t="shared" ref="GK15" si="328">+GK13+GK14</f>
        <v>0</v>
      </c>
      <c r="GL15" s="151">
        <f t="shared" ref="GL15" si="329">+GL13+GL14</f>
        <v>36143</v>
      </c>
      <c r="GM15" s="152">
        <f>SUM(GM13:GM14)</f>
        <v>9000</v>
      </c>
      <c r="GN15" s="150">
        <f t="shared" ref="GN15" si="330">+GN13+GN14</f>
        <v>0</v>
      </c>
      <c r="GO15" s="151">
        <f t="shared" ref="GO15" si="331">+GO13+GO14</f>
        <v>9000</v>
      </c>
      <c r="GP15" s="152">
        <f>SUM(GP13:GP14)</f>
        <v>57375</v>
      </c>
      <c r="GQ15" s="150">
        <f t="shared" ref="GQ15" si="332">+GQ13+GQ14</f>
        <v>0</v>
      </c>
      <c r="GR15" s="151">
        <f t="shared" ref="GR15" si="333">+GR13+GR14</f>
        <v>57375</v>
      </c>
      <c r="GS15" s="152">
        <f>SUM(GS13:GS14)</f>
        <v>46545</v>
      </c>
      <c r="GT15" s="150">
        <f t="shared" ref="GT15" si="334">+GT13+GT14</f>
        <v>0</v>
      </c>
      <c r="GU15" s="153">
        <f t="shared" ref="GU15" si="335">+GU13+GU14</f>
        <v>46545</v>
      </c>
      <c r="GV15" s="152">
        <f t="shared" ref="GV15" si="336">+GV13+GV14</f>
        <v>300707</v>
      </c>
      <c r="GW15" s="150">
        <f t="shared" si="94"/>
        <v>920</v>
      </c>
      <c r="GX15" s="151">
        <f t="shared" ref="GX15" si="337">+GX13+GX14</f>
        <v>301627</v>
      </c>
      <c r="GY15" s="152">
        <f>SUM(GY13:GY14)</f>
        <v>1434</v>
      </c>
      <c r="GZ15" s="150">
        <f t="shared" ref="GZ15" si="338">+GZ13+GZ14</f>
        <v>0</v>
      </c>
      <c r="HA15" s="151">
        <f t="shared" ref="HA15" si="339">+HA13+HA14</f>
        <v>1434</v>
      </c>
      <c r="HB15" s="152">
        <f>SUM(HB13:HB14)</f>
        <v>2922</v>
      </c>
      <c r="HC15" s="150">
        <f t="shared" ref="HC15" si="340">+HC13+HC14</f>
        <v>0</v>
      </c>
      <c r="HD15" s="151">
        <f t="shared" ref="HD15" si="341">+HD13+HD14</f>
        <v>2922</v>
      </c>
      <c r="HE15" s="152">
        <f>SUM(HE13:HE14)</f>
        <v>1536</v>
      </c>
      <c r="HF15" s="150">
        <f t="shared" ref="HF15" si="342">+HF13+HF14</f>
        <v>0</v>
      </c>
      <c r="HG15" s="151">
        <f t="shared" ref="HG15" si="343">+HG13+HG14</f>
        <v>1536</v>
      </c>
      <c r="HH15" s="152">
        <f>SUM(HH13:HH14)</f>
        <v>400</v>
      </c>
      <c r="HI15" s="150">
        <f t="shared" ref="HI15" si="344">+HI13+HI14</f>
        <v>0</v>
      </c>
      <c r="HJ15" s="151">
        <f t="shared" ref="HJ15" si="345">+HJ13+HJ14</f>
        <v>400</v>
      </c>
      <c r="HK15" s="152">
        <f t="shared" ref="HK15" si="346">+HK13+HK14</f>
        <v>6292</v>
      </c>
      <c r="HL15" s="150">
        <f t="shared" si="101"/>
        <v>0</v>
      </c>
      <c r="HM15" s="151">
        <f t="shared" ref="HM15" si="347">+HM13+HM14</f>
        <v>6292</v>
      </c>
      <c r="HN15" s="152">
        <f>SUM(HN13:HN14)</f>
        <v>66633</v>
      </c>
      <c r="HO15" s="150">
        <f t="shared" ref="HO15" si="348">+HO13+HO14</f>
        <v>0</v>
      </c>
      <c r="HP15" s="151">
        <f t="shared" ref="HP15" si="349">+HP13+HP14</f>
        <v>66633</v>
      </c>
      <c r="HQ15" s="152">
        <f>SUM(HQ13:HQ14)</f>
        <v>338475</v>
      </c>
      <c r="HR15" s="150">
        <f t="shared" ref="HR15" si="350">+HR13+HR14</f>
        <v>0</v>
      </c>
      <c r="HS15" s="153">
        <f t="shared" ref="HS15" si="351">+HS13+HS14</f>
        <v>338475</v>
      </c>
      <c r="HT15" s="152">
        <f t="shared" ref="HT15" si="352">+HT13+HT14</f>
        <v>405108</v>
      </c>
      <c r="HU15" s="150">
        <f t="shared" si="11"/>
        <v>0</v>
      </c>
      <c r="HV15" s="151">
        <f t="shared" ref="HV15" si="353">+HV13+HV14</f>
        <v>405108</v>
      </c>
      <c r="HW15" s="152">
        <f t="shared" ref="HW15" si="354">+HW13+HW14</f>
        <v>1888538</v>
      </c>
      <c r="HX15" s="150">
        <f t="shared" si="107"/>
        <v>1074</v>
      </c>
      <c r="HY15" s="151">
        <f t="shared" ref="HY15" si="355">+HY13+HY14</f>
        <v>1889612</v>
      </c>
      <c r="HZ15" s="152">
        <f>SUM(HZ13:HZ14)</f>
        <v>0</v>
      </c>
      <c r="IA15" s="150">
        <f t="shared" ref="IA15" si="356">+IA13+IA14</f>
        <v>0</v>
      </c>
      <c r="IB15" s="151">
        <f t="shared" ref="IB15" si="357">+IB13+IB14</f>
        <v>0</v>
      </c>
      <c r="IC15" s="152">
        <f>SUM(IC13:IC14)</f>
        <v>1586</v>
      </c>
      <c r="ID15" s="150">
        <f t="shared" ref="ID15" si="358">+ID13+ID14</f>
        <v>0</v>
      </c>
      <c r="IE15" s="151">
        <f t="shared" ref="IE15" si="359">+IE13+IE14</f>
        <v>1586</v>
      </c>
      <c r="IF15" s="152">
        <f>SUM(IF13:IF14)</f>
        <v>0</v>
      </c>
      <c r="IG15" s="150">
        <f t="shared" ref="IG15" si="360">+IG13+IG14</f>
        <v>0</v>
      </c>
      <c r="IH15" s="151">
        <f t="shared" ref="IH15" si="361">+IH13+IH14</f>
        <v>0</v>
      </c>
      <c r="II15" s="152">
        <f>SUM(II13:II14)</f>
        <v>0</v>
      </c>
      <c r="IJ15" s="150">
        <f t="shared" ref="IJ15" si="362">+IJ13+IJ14</f>
        <v>0</v>
      </c>
      <c r="IK15" s="151">
        <f t="shared" ref="IK15" si="363">+IK13+IK14</f>
        <v>0</v>
      </c>
      <c r="IL15" s="152">
        <f t="shared" ref="IL15" si="364">+IL13+IL14</f>
        <v>1586</v>
      </c>
      <c r="IM15" s="150">
        <f t="shared" si="114"/>
        <v>0</v>
      </c>
      <c r="IN15" s="151">
        <f t="shared" ref="IN15" si="365">+IN13+IN14</f>
        <v>1586</v>
      </c>
      <c r="IO15" s="152">
        <f>SUM(IO13:IO14)</f>
        <v>0</v>
      </c>
      <c r="IP15" s="150">
        <f t="shared" ref="IP15" si="366">+IP13+IP14</f>
        <v>0</v>
      </c>
      <c r="IQ15" s="153">
        <f t="shared" ref="IQ15" si="367">+IQ13+IQ14</f>
        <v>0</v>
      </c>
      <c r="IR15" s="152">
        <f>SUM(IR13:IR14)</f>
        <v>0</v>
      </c>
      <c r="IS15" s="150">
        <f t="shared" ref="IS15" si="368">+IS13+IS14</f>
        <v>0</v>
      </c>
      <c r="IT15" s="151">
        <f t="shared" ref="IT15" si="369">+IT13+IT14</f>
        <v>0</v>
      </c>
      <c r="IU15" s="152">
        <f t="shared" ref="IU15" si="370">+IU13+IU14</f>
        <v>0</v>
      </c>
      <c r="IV15" s="150">
        <f t="shared" si="12"/>
        <v>0</v>
      </c>
      <c r="IW15" s="151">
        <f t="shared" ref="IW15" si="371">+IW13+IW14</f>
        <v>0</v>
      </c>
      <c r="IX15" s="152">
        <f>SUM(IX13:IX14)</f>
        <v>0</v>
      </c>
      <c r="IY15" s="150">
        <f t="shared" ref="IY15" si="372">+IY13+IY14</f>
        <v>0</v>
      </c>
      <c r="IZ15" s="151">
        <f t="shared" ref="IZ15" si="373">+IZ13+IZ14</f>
        <v>0</v>
      </c>
      <c r="JA15" s="152">
        <f>SUM(JA13:JA14)</f>
        <v>0</v>
      </c>
      <c r="JB15" s="150">
        <f t="shared" ref="JB15" si="374">+JB13+JB14</f>
        <v>0</v>
      </c>
      <c r="JC15" s="151">
        <f t="shared" ref="JC15" si="375">+JC13+JC14</f>
        <v>0</v>
      </c>
      <c r="JD15" s="152">
        <f>SUM(JD13:JD14)</f>
        <v>0</v>
      </c>
      <c r="JE15" s="150">
        <f t="shared" ref="JE15" si="376">+JE13+JE14</f>
        <v>0</v>
      </c>
      <c r="JF15" s="151">
        <f t="shared" ref="JF15" si="377">+JF13+JF14</f>
        <v>0</v>
      </c>
      <c r="JG15" s="152">
        <f>SUM(JG13:JG14)</f>
        <v>0</v>
      </c>
      <c r="JH15" s="150">
        <f t="shared" ref="JH15" si="378">+JH13+JH14</f>
        <v>0</v>
      </c>
      <c r="JI15" s="151">
        <f t="shared" ref="JI15" si="379">+JI13+JI14</f>
        <v>0</v>
      </c>
      <c r="JJ15" s="152">
        <f t="shared" ref="JJ15" si="380">+JJ13+JJ14</f>
        <v>0</v>
      </c>
      <c r="JK15" s="150">
        <f t="shared" si="13"/>
        <v>0</v>
      </c>
      <c r="JL15" s="151">
        <f t="shared" ref="JL15" si="381">+JL13+JL14</f>
        <v>0</v>
      </c>
      <c r="JM15" s="152">
        <f>SUM(JM13:JM14)</f>
        <v>0</v>
      </c>
      <c r="JN15" s="150">
        <f t="shared" ref="JN15" si="382">+JN13+JN14</f>
        <v>0</v>
      </c>
      <c r="JO15" s="151">
        <f t="shared" ref="JO15" si="383">+JO13+JO14</f>
        <v>0</v>
      </c>
      <c r="JP15" s="152">
        <f>SUM(JP13:JP14)</f>
        <v>0</v>
      </c>
      <c r="JQ15" s="150">
        <f t="shared" ref="JQ15" si="384">+JQ13+JQ14</f>
        <v>0</v>
      </c>
      <c r="JR15" s="153">
        <f t="shared" ref="JR15" si="385">+JR13+JR14</f>
        <v>0</v>
      </c>
      <c r="JS15" s="152">
        <f>SUM(JS13:JS14)</f>
        <v>0</v>
      </c>
      <c r="JT15" s="150">
        <f t="shared" ref="JT15" si="386">+JT13+JT14</f>
        <v>0</v>
      </c>
      <c r="JU15" s="151">
        <f t="shared" ref="JU15" si="387">+JU13+JU14</f>
        <v>0</v>
      </c>
      <c r="JV15" s="152">
        <f t="shared" ref="JV15" si="388">+JV13+JV14</f>
        <v>0</v>
      </c>
      <c r="JW15" s="150">
        <f t="shared" si="14"/>
        <v>0</v>
      </c>
      <c r="JX15" s="151">
        <f t="shared" ref="JX15" si="389">+JX13+JX14</f>
        <v>0</v>
      </c>
      <c r="JY15" s="152">
        <f>SUM(JY13:JY14)</f>
        <v>0</v>
      </c>
      <c r="JZ15" s="150">
        <f t="shared" ref="JZ15" si="390">+JZ13+JZ14</f>
        <v>0</v>
      </c>
      <c r="KA15" s="151">
        <f t="shared" ref="KA15" si="391">+KA13+KA14</f>
        <v>0</v>
      </c>
      <c r="KB15" s="152">
        <f>SUM(KB13:KB14)</f>
        <v>0</v>
      </c>
      <c r="KC15" s="150">
        <f t="shared" ref="KC15" si="392">+KC13+KC14</f>
        <v>0</v>
      </c>
      <c r="KD15" s="151">
        <f t="shared" ref="KD15" si="393">+KD13+KD14</f>
        <v>0</v>
      </c>
      <c r="KE15" s="152">
        <f>SUM(KE13:KE14)</f>
        <v>0</v>
      </c>
      <c r="KF15" s="150">
        <f t="shared" ref="KF15" si="394">+KF13+KF14</f>
        <v>0</v>
      </c>
      <c r="KG15" s="151">
        <f t="shared" ref="KG15" si="395">+KG13+KG14</f>
        <v>0</v>
      </c>
      <c r="KH15" s="152">
        <f>SUM(KH13:KH14)</f>
        <v>0</v>
      </c>
      <c r="KI15" s="150">
        <f t="shared" ref="KI15" si="396">+KI13+KI14</f>
        <v>0</v>
      </c>
      <c r="KJ15" s="151">
        <f t="shared" ref="KJ15" si="397">+KJ13+KJ14</f>
        <v>0</v>
      </c>
      <c r="KK15" s="152">
        <f t="shared" ref="KK15" si="398">+KK13+KK14</f>
        <v>0</v>
      </c>
      <c r="KL15" s="150">
        <f t="shared" si="15"/>
        <v>0</v>
      </c>
      <c r="KM15" s="153">
        <f t="shared" ref="KM15" si="399">+KM13+KM14</f>
        <v>0</v>
      </c>
      <c r="KN15" s="152">
        <f>SUM(KN13:KN14)</f>
        <v>142803</v>
      </c>
      <c r="KO15" s="150">
        <f t="shared" ref="KO15" si="400">+KO13+KO14</f>
        <v>0</v>
      </c>
      <c r="KP15" s="151">
        <f t="shared" ref="KP15" si="401">+KP13+KP14</f>
        <v>142803</v>
      </c>
      <c r="KQ15" s="152">
        <f>SUM(KQ13:KQ14)</f>
        <v>17460</v>
      </c>
      <c r="KR15" s="150">
        <f t="shared" ref="KR15" si="402">+KR13+KR14</f>
        <v>0</v>
      </c>
      <c r="KS15" s="151">
        <f t="shared" ref="KS15" si="403">+KS13+KS14</f>
        <v>17460</v>
      </c>
      <c r="KT15" s="152">
        <f>SUM(KT13:KT14)</f>
        <v>254860</v>
      </c>
      <c r="KU15" s="150">
        <f t="shared" ref="KU15" si="404">+KU13+KU14</f>
        <v>0</v>
      </c>
      <c r="KV15" s="151">
        <f t="shared" ref="KV15" si="405">+KV13+KV14</f>
        <v>254860</v>
      </c>
      <c r="KW15" s="152">
        <f t="shared" ref="KW15" si="406">+KW13+KW14</f>
        <v>415123</v>
      </c>
      <c r="KX15" s="150">
        <f t="shared" si="16"/>
        <v>0</v>
      </c>
      <c r="KY15" s="151">
        <f t="shared" ref="KY15" si="407">+KY13+KY14</f>
        <v>415123</v>
      </c>
      <c r="KZ15" s="152">
        <f>SUM(KZ13:KZ14)</f>
        <v>0</v>
      </c>
      <c r="LA15" s="150">
        <f t="shared" ref="LA15" si="408">+LA13+LA14</f>
        <v>0</v>
      </c>
      <c r="LB15" s="151">
        <f t="shared" ref="LB15" si="409">+LB13+LB14</f>
        <v>0</v>
      </c>
      <c r="LC15" s="152">
        <f>SUM(LC13:LC14)</f>
        <v>0</v>
      </c>
      <c r="LD15" s="150">
        <f t="shared" ref="LD15" si="410">+LD13+LD14</f>
        <v>0</v>
      </c>
      <c r="LE15" s="151">
        <f t="shared" ref="LE15" si="411">+LE13+LE14</f>
        <v>0</v>
      </c>
      <c r="LF15" s="152">
        <f>SUM(LF13:LF14)</f>
        <v>0</v>
      </c>
      <c r="LG15" s="150">
        <f t="shared" ref="LG15" si="412">+LG13+LG14</f>
        <v>0</v>
      </c>
      <c r="LH15" s="151">
        <f t="shared" ref="LH15" si="413">+LH13+LH14</f>
        <v>0</v>
      </c>
      <c r="LI15" s="152">
        <f>SUM(LI13:LI14)</f>
        <v>0</v>
      </c>
      <c r="LJ15" s="150">
        <f t="shared" ref="LJ15" si="414">+LJ13+LJ14</f>
        <v>0</v>
      </c>
      <c r="LK15" s="153">
        <f t="shared" ref="LK15" si="415">+LK13+LK14</f>
        <v>0</v>
      </c>
      <c r="LL15" s="152">
        <f>SUM(LL13:LL14)</f>
        <v>0</v>
      </c>
      <c r="LM15" s="150">
        <f t="shared" ref="LM15" si="416">+LM13+LM14</f>
        <v>0</v>
      </c>
      <c r="LN15" s="151">
        <f t="shared" ref="LN15" si="417">+LN13+LN14</f>
        <v>0</v>
      </c>
      <c r="LO15" s="152">
        <f>SUM(LO13:LO14)</f>
        <v>0</v>
      </c>
      <c r="LP15" s="150">
        <f t="shared" ref="LP15" si="418">+LP13+LP14</f>
        <v>0</v>
      </c>
      <c r="LQ15" s="151">
        <f t="shared" ref="LQ15" si="419">+LQ13+LQ14</f>
        <v>0</v>
      </c>
      <c r="LR15" s="152">
        <f>SUM(LR13:LR14)</f>
        <v>0</v>
      </c>
      <c r="LS15" s="150">
        <f t="shared" ref="LS15" si="420">+LS13+LS14</f>
        <v>0</v>
      </c>
      <c r="LT15" s="151">
        <f t="shared" ref="LT15" si="421">+LT13+LT14</f>
        <v>0</v>
      </c>
      <c r="LU15" s="152">
        <f>SUM(LU13:LU14)</f>
        <v>0</v>
      </c>
      <c r="LV15" s="150">
        <f t="shared" ref="LV15" si="422">+LV13+LV14</f>
        <v>0</v>
      </c>
      <c r="LW15" s="151">
        <f t="shared" ref="LW15" si="423">+LW13+LW14</f>
        <v>0</v>
      </c>
      <c r="LX15" s="152">
        <f>SUM(LX13:LX14)</f>
        <v>0</v>
      </c>
      <c r="LY15" s="150">
        <f t="shared" ref="LY15" si="424">+LY13+LY14</f>
        <v>0</v>
      </c>
      <c r="LZ15" s="151">
        <f t="shared" ref="LZ15" si="425">+LZ13+LZ14</f>
        <v>0</v>
      </c>
      <c r="MA15" s="17">
        <f t="shared" ref="MA15" si="426">+MA13+MA14</f>
        <v>0</v>
      </c>
      <c r="MB15" s="150">
        <f t="shared" si="17"/>
        <v>0</v>
      </c>
      <c r="MC15" s="151">
        <f t="shared" ref="MC15" si="427">+MC13+MC14</f>
        <v>0</v>
      </c>
      <c r="MD15" s="152">
        <f>SUM(MD13:MD14)</f>
        <v>7930</v>
      </c>
      <c r="ME15" s="150">
        <f t="shared" ref="ME15" si="428">+ME13+ME14</f>
        <v>0</v>
      </c>
      <c r="MF15" s="151">
        <f t="shared" ref="MF15" si="429">+MF13+MF14</f>
        <v>7930</v>
      </c>
      <c r="MG15" s="152">
        <f>SUM(MG13:MG14)</f>
        <v>0</v>
      </c>
      <c r="MH15" s="150">
        <f t="shared" ref="MH15" si="430">+MH13+MH14</f>
        <v>0</v>
      </c>
      <c r="MI15" s="153">
        <f t="shared" ref="MI15" si="431">+MI13+MI14</f>
        <v>0</v>
      </c>
      <c r="MJ15" s="152">
        <f t="shared" ref="MJ15" si="432">+MJ13+MJ14</f>
        <v>7930</v>
      </c>
      <c r="MK15" s="150">
        <f t="shared" si="150"/>
        <v>0</v>
      </c>
      <c r="ML15" s="151">
        <f t="shared" ref="ML15" si="433">+ML13+ML14</f>
        <v>7930</v>
      </c>
      <c r="MM15" s="152">
        <f>SUM(MM13:MM14)</f>
        <v>0</v>
      </c>
      <c r="MN15" s="150">
        <f t="shared" ref="MN15" si="434">+MN13+MN14</f>
        <v>0</v>
      </c>
      <c r="MO15" s="151">
        <f t="shared" ref="MO15" si="435">+MO13+MO14</f>
        <v>0</v>
      </c>
      <c r="MP15" s="152">
        <f t="shared" ref="MP15" si="436">+MP13+MP14</f>
        <v>424639</v>
      </c>
      <c r="MQ15" s="150">
        <f t="shared" si="18"/>
        <v>0</v>
      </c>
      <c r="MR15" s="151">
        <f t="shared" ref="MR15" si="437">+MR13+MR14</f>
        <v>424639</v>
      </c>
      <c r="MS15" s="152">
        <f>SUM(MS13:MS14)</f>
        <v>0</v>
      </c>
      <c r="MT15" s="150">
        <f t="shared" ref="MT15" si="438">+MT13+MT14</f>
        <v>0</v>
      </c>
      <c r="MU15" s="151">
        <f t="shared" ref="MU15" si="439">+MU13+MU14</f>
        <v>0</v>
      </c>
      <c r="MV15" s="152">
        <f>SUM(MV13:MV14)</f>
        <v>0</v>
      </c>
      <c r="MW15" s="150">
        <f t="shared" ref="MW15" si="440">+MW13+MW14</f>
        <v>0</v>
      </c>
      <c r="MX15" s="151">
        <f t="shared" ref="MX15" si="441">+MX13+MX14</f>
        <v>0</v>
      </c>
      <c r="MY15" s="152">
        <f>SUM(MY13:MY14)</f>
        <v>0</v>
      </c>
      <c r="MZ15" s="150">
        <f t="shared" ref="MZ15" si="442">+MZ13+MZ14</f>
        <v>0</v>
      </c>
      <c r="NA15" s="151">
        <f t="shared" ref="NA15" si="443">+NA13+NA14</f>
        <v>0</v>
      </c>
      <c r="NB15" s="152">
        <f t="shared" ref="NB15" si="444">+NB13+NB14</f>
        <v>0</v>
      </c>
      <c r="NC15" s="150">
        <f t="shared" si="158"/>
        <v>0</v>
      </c>
      <c r="ND15" s="151">
        <f t="shared" ref="ND15" si="445">+ND13+ND14</f>
        <v>0</v>
      </c>
      <c r="NE15" s="152">
        <f>SUM(NE13:NE14)</f>
        <v>0</v>
      </c>
      <c r="NF15" s="150">
        <f t="shared" ref="NF15" si="446">+NF13+NF14</f>
        <v>0</v>
      </c>
      <c r="NG15" s="151">
        <f t="shared" ref="NG15" si="447">+NG13+NG14</f>
        <v>0</v>
      </c>
      <c r="NH15" s="152">
        <f>SUM(NH13:NH14)</f>
        <v>0</v>
      </c>
      <c r="NI15" s="150">
        <f t="shared" ref="NI15" si="448">+NI13+NI14</f>
        <v>0</v>
      </c>
      <c r="NJ15" s="153">
        <f t="shared" ref="NJ15" si="449">+NJ13+NJ14</f>
        <v>0</v>
      </c>
      <c r="NK15" s="152">
        <f>SUM(NK13:NK14)</f>
        <v>0</v>
      </c>
      <c r="NL15" s="150">
        <f t="shared" ref="NL15" si="450">+NL13+NL14</f>
        <v>0</v>
      </c>
      <c r="NM15" s="151">
        <f t="shared" ref="NM15" si="451">+NM13+NM14</f>
        <v>0</v>
      </c>
      <c r="NN15" s="152">
        <f>SUM(NN13:NN14)</f>
        <v>0</v>
      </c>
      <c r="NO15" s="150">
        <f t="shared" ref="NO15" si="452">+NO13+NO14</f>
        <v>0</v>
      </c>
      <c r="NP15" s="151">
        <f t="shared" ref="NP15" si="453">+NP13+NP14</f>
        <v>0</v>
      </c>
      <c r="NQ15" s="152">
        <f>SUM(NQ13:NQ14)</f>
        <v>0</v>
      </c>
      <c r="NR15" s="150">
        <f t="shared" ref="NR15" si="454">+NR13+NR14</f>
        <v>0</v>
      </c>
      <c r="NS15" s="151">
        <f t="shared" ref="NS15" si="455">+NS13+NS14</f>
        <v>0</v>
      </c>
      <c r="NT15" s="152">
        <f>SUM(NT13:NT14)</f>
        <v>0</v>
      </c>
      <c r="NU15" s="150">
        <f t="shared" ref="NU15" si="456">+NU13+NU14</f>
        <v>0</v>
      </c>
      <c r="NV15" s="151">
        <f t="shared" ref="NV15" si="457">+NV13+NV14</f>
        <v>0</v>
      </c>
      <c r="NW15" s="152">
        <f t="shared" ref="NW15" si="458">+NW13+NW14</f>
        <v>0</v>
      </c>
      <c r="NX15" s="150">
        <f t="shared" si="19"/>
        <v>0</v>
      </c>
      <c r="NY15" s="151">
        <f t="shared" ref="NY15" si="459">+NY13+NY14</f>
        <v>0</v>
      </c>
      <c r="NZ15" s="152">
        <f>SUM(NZ13:NZ14)</f>
        <v>0</v>
      </c>
      <c r="OA15" s="150">
        <f t="shared" ref="OA15" si="460">+OA13+OA14</f>
        <v>0</v>
      </c>
      <c r="OB15" s="151">
        <f t="shared" ref="OB15" si="461">+OB13+OB14</f>
        <v>0</v>
      </c>
      <c r="OC15" s="152">
        <f>SUM(OC13:OC14)</f>
        <v>0</v>
      </c>
      <c r="OD15" s="150">
        <f t="shared" ref="OD15" si="462">+OD13+OD14</f>
        <v>0</v>
      </c>
      <c r="OE15" s="151">
        <f t="shared" ref="OE15" si="463">+OE13+OE14</f>
        <v>0</v>
      </c>
      <c r="OF15" s="152">
        <f>SUM(OF13:OF14)</f>
        <v>0</v>
      </c>
      <c r="OG15" s="150">
        <f t="shared" ref="OG15" si="464">+OG13+OG14</f>
        <v>0</v>
      </c>
      <c r="OH15" s="153">
        <f t="shared" ref="OH15" si="465">+OH13+OH14</f>
        <v>0</v>
      </c>
      <c r="OI15" s="152">
        <f t="shared" ref="OI15" si="466">+OI13+OI14</f>
        <v>0</v>
      </c>
      <c r="OJ15" s="150">
        <f t="shared" si="20"/>
        <v>0</v>
      </c>
      <c r="OK15" s="151">
        <f t="shared" ref="OK15" si="467">+OK13+OK14</f>
        <v>0</v>
      </c>
      <c r="OL15" s="152">
        <f>SUM(OL13:OL14)</f>
        <v>0</v>
      </c>
      <c r="OM15" s="150">
        <f t="shared" ref="OM15" si="468">+OM13+OM14</f>
        <v>0</v>
      </c>
      <c r="ON15" s="151">
        <f t="shared" ref="ON15" si="469">+ON13+ON14</f>
        <v>0</v>
      </c>
      <c r="OO15" s="152">
        <f>SUM(OO13:OO14)</f>
        <v>0</v>
      </c>
      <c r="OP15" s="150">
        <f t="shared" ref="OP15" si="470">+OP13+OP14</f>
        <v>0</v>
      </c>
      <c r="OQ15" s="151">
        <f t="shared" ref="OQ15" si="471">+OQ13+OQ14</f>
        <v>0</v>
      </c>
      <c r="OR15" s="152">
        <f>SUM(OR13:OR14)</f>
        <v>0</v>
      </c>
      <c r="OS15" s="150">
        <f t="shared" ref="OS15" si="472">+OS13+OS14</f>
        <v>0</v>
      </c>
      <c r="OT15" s="151">
        <f t="shared" ref="OT15" si="473">+OT13+OT14</f>
        <v>0</v>
      </c>
      <c r="OU15" s="152">
        <f>SUM(OU13:OU14)</f>
        <v>0</v>
      </c>
      <c r="OV15" s="150">
        <f t="shared" ref="OV15" si="474">+OV13+OV14</f>
        <v>0</v>
      </c>
      <c r="OW15" s="151">
        <f t="shared" ref="OW15" si="475">+OW13+OW14</f>
        <v>0</v>
      </c>
      <c r="OX15" s="152">
        <f>SUM(OX13:OX14)</f>
        <v>0</v>
      </c>
      <c r="OY15" s="150">
        <f t="shared" ref="OY15" si="476">+OY13+OY14</f>
        <v>0</v>
      </c>
      <c r="OZ15" s="151">
        <f t="shared" ref="OZ15" si="477">+OZ13+OZ14</f>
        <v>0</v>
      </c>
      <c r="PA15" s="152">
        <f>SUM(PA13:PA14)</f>
        <v>0</v>
      </c>
      <c r="PB15" s="150">
        <f t="shared" ref="PB15" si="478">+PB13+PB14</f>
        <v>0</v>
      </c>
      <c r="PC15" s="151">
        <f t="shared" ref="PC15" si="479">+PC13+PC14</f>
        <v>0</v>
      </c>
      <c r="PD15" s="152">
        <f>SUM(PD13:PD14)</f>
        <v>0</v>
      </c>
      <c r="PE15" s="150">
        <f t="shared" ref="PE15" si="480">+PE13+PE14</f>
        <v>0</v>
      </c>
      <c r="PF15" s="151">
        <f t="shared" ref="PF15" si="481">+PF13+PF14</f>
        <v>0</v>
      </c>
      <c r="PG15" s="152">
        <f>SUM(PG13:PG14)</f>
        <v>0</v>
      </c>
      <c r="PH15" s="150">
        <f t="shared" ref="PH15" si="482">+PH13+PH14</f>
        <v>0</v>
      </c>
      <c r="PI15" s="153">
        <f t="shared" ref="PI15" si="483">+PI13+PI14</f>
        <v>0</v>
      </c>
      <c r="PJ15" s="152">
        <f>SUM(PJ13:PJ14)</f>
        <v>0</v>
      </c>
      <c r="PK15" s="150">
        <f t="shared" ref="PK15" si="484">+PK13+PK14</f>
        <v>0</v>
      </c>
      <c r="PL15" s="151">
        <f t="shared" ref="PL15" si="485">+PL13+PL14</f>
        <v>0</v>
      </c>
      <c r="PM15" s="152">
        <f>SUM(PM13:PM14)</f>
        <v>0</v>
      </c>
      <c r="PN15" s="150">
        <f t="shared" ref="PN15" si="486">+PN13+PN14</f>
        <v>0</v>
      </c>
      <c r="PO15" s="151">
        <f t="shared" ref="PO15" si="487">+PO13+PO14</f>
        <v>0</v>
      </c>
      <c r="PP15" s="152">
        <f t="shared" ref="PP15" si="488">+PP13+PP14</f>
        <v>0</v>
      </c>
      <c r="PQ15" s="150">
        <f t="shared" si="21"/>
        <v>0</v>
      </c>
      <c r="PR15" s="151">
        <f t="shared" ref="PR15" si="489">+PR13+PR14</f>
        <v>0</v>
      </c>
      <c r="PS15" s="152">
        <f>SUM(PS13:PS14)</f>
        <v>71650</v>
      </c>
      <c r="PT15" s="150">
        <f t="shared" ref="PT15" si="490">+PT13+PT14</f>
        <v>0</v>
      </c>
      <c r="PU15" s="151">
        <f t="shared" ref="PU15" si="491">+PU13+PU14</f>
        <v>71650</v>
      </c>
      <c r="PV15" s="152">
        <f>SUM(PV13:PV14)</f>
        <v>0</v>
      </c>
      <c r="PW15" s="150">
        <f t="shared" ref="PW15" si="492">+PW13+PW14</f>
        <v>0</v>
      </c>
      <c r="PX15" s="151">
        <f t="shared" ref="PX15" si="493">+PX13+PX14</f>
        <v>0</v>
      </c>
      <c r="PY15" s="152">
        <f>SUM(PY13:PY14)</f>
        <v>2335</v>
      </c>
      <c r="PZ15" s="150">
        <f t="shared" ref="PZ15" si="494">+PZ13+PZ14</f>
        <v>0</v>
      </c>
      <c r="QA15" s="151">
        <f t="shared" ref="QA15" si="495">+QA13+QA14</f>
        <v>2335</v>
      </c>
      <c r="QB15" s="152">
        <f>SUM(QB13:QB14)</f>
        <v>731</v>
      </c>
      <c r="QC15" s="150">
        <f t="shared" ref="QC15" si="496">+QC13+QC14</f>
        <v>0</v>
      </c>
      <c r="QD15" s="151">
        <f t="shared" ref="QD15" si="497">+QD13+QD14</f>
        <v>731</v>
      </c>
      <c r="QE15" s="152">
        <f>SUM(QE13:QE14)</f>
        <v>10740</v>
      </c>
      <c r="QF15" s="150">
        <f t="shared" ref="QF15" si="498">+QF13+QF14</f>
        <v>0</v>
      </c>
      <c r="QG15" s="153">
        <f t="shared" ref="QG15" si="499">+QG13+QG14</f>
        <v>10740</v>
      </c>
      <c r="QH15" s="152">
        <f>SUM(QH13:QH14)</f>
        <v>3400</v>
      </c>
      <c r="QI15" s="150">
        <f t="shared" ref="QI15" si="500">+QI13+QI14</f>
        <v>0</v>
      </c>
      <c r="QJ15" s="151">
        <f t="shared" ref="QJ15" si="501">+QJ13+QJ14</f>
        <v>3400</v>
      </c>
      <c r="QK15" s="152">
        <f>SUM(QK13:QK14)</f>
        <v>21477</v>
      </c>
      <c r="QL15" s="150">
        <f t="shared" ref="QL15" si="502">+QL13+QL14</f>
        <v>0</v>
      </c>
      <c r="QM15" s="151">
        <f t="shared" ref="QM15" si="503">+QM13+QM14</f>
        <v>21477</v>
      </c>
      <c r="QN15" s="152">
        <f t="shared" ref="QN15" si="504">+QN13+QN14</f>
        <v>110333</v>
      </c>
      <c r="QO15" s="150">
        <f t="shared" si="190"/>
        <v>0</v>
      </c>
      <c r="QP15" s="151">
        <f t="shared" ref="QP15" si="505">+QP13+QP14</f>
        <v>110333</v>
      </c>
      <c r="QQ15" s="152">
        <f>SUM(QQ13:QQ14)</f>
        <v>0</v>
      </c>
      <c r="QR15" s="150">
        <f t="shared" ref="QR15" si="506">+QR13+QR14</f>
        <v>0</v>
      </c>
      <c r="QS15" s="151">
        <f t="shared" ref="QS15" si="507">+QS13+QS14</f>
        <v>0</v>
      </c>
      <c r="QT15" s="152">
        <f>SUM(QT13:QT14)</f>
        <v>0</v>
      </c>
      <c r="QU15" s="150">
        <f t="shared" ref="QU15" si="508">+QU13+QU14</f>
        <v>0</v>
      </c>
      <c r="QV15" s="151">
        <f t="shared" ref="QV15" si="509">+QV13+QV14</f>
        <v>0</v>
      </c>
      <c r="QW15" s="152">
        <f>SUM(QW13:QW14)</f>
        <v>482</v>
      </c>
      <c r="QX15" s="150">
        <f t="shared" ref="QX15" si="510">+QX13+QX14</f>
        <v>0</v>
      </c>
      <c r="QY15" s="151">
        <f t="shared" ref="QY15" si="511">+QY13+QY14</f>
        <v>482</v>
      </c>
      <c r="QZ15" s="152">
        <f>SUM(QZ13:QZ14)</f>
        <v>572</v>
      </c>
      <c r="RA15" s="150">
        <f t="shared" ref="RA15" si="512">+RA13+RA14</f>
        <v>0</v>
      </c>
      <c r="RB15" s="151">
        <f t="shared" ref="RB15" si="513">+RB13+RB14</f>
        <v>572</v>
      </c>
      <c r="RC15" s="152">
        <f>SUM(RC13:RC14)</f>
        <v>0</v>
      </c>
      <c r="RD15" s="150">
        <f t="shared" ref="RD15" si="514">+RD13+RD14</f>
        <v>0</v>
      </c>
      <c r="RE15" s="153">
        <f t="shared" ref="RE15" si="515">+RE13+RE14</f>
        <v>0</v>
      </c>
      <c r="RF15" s="152">
        <f>SUM(RF13:RF14)</f>
        <v>500</v>
      </c>
      <c r="RG15" s="150">
        <f t="shared" ref="RG15" si="516">+RG13+RG14</f>
        <v>0</v>
      </c>
      <c r="RH15" s="151">
        <f t="shared" ref="RH15" si="517">+RH13+RH14</f>
        <v>500</v>
      </c>
      <c r="RI15" s="152">
        <f>SUM(RI13:RI14)</f>
        <v>0</v>
      </c>
      <c r="RJ15" s="150">
        <f t="shared" ref="RJ15" si="518">+RJ13+RJ14</f>
        <v>0</v>
      </c>
      <c r="RK15" s="151">
        <f t="shared" ref="RK15" si="519">+RK13+RK14</f>
        <v>0</v>
      </c>
      <c r="RL15" s="152">
        <f>SUM(RL13:RL14)</f>
        <v>0</v>
      </c>
      <c r="RM15" s="150">
        <f t="shared" ref="RM15" si="520">+RM13+RM14</f>
        <v>0</v>
      </c>
      <c r="RN15" s="151">
        <f t="shared" ref="RN15" si="521">+RN13+RN14</f>
        <v>0</v>
      </c>
      <c r="RO15" s="152">
        <f t="shared" ref="RO15" si="522">+RO13+RO14</f>
        <v>1554</v>
      </c>
      <c r="RP15" s="150">
        <f t="shared" si="201"/>
        <v>0</v>
      </c>
      <c r="RQ15" s="151">
        <f t="shared" ref="RQ15" si="523">+RQ13+RQ14</f>
        <v>1554</v>
      </c>
      <c r="RR15" s="152">
        <f t="shared" ref="RR15" si="524">+RR13+RR14</f>
        <v>111887</v>
      </c>
      <c r="RS15" s="150">
        <f t="shared" si="204"/>
        <v>0</v>
      </c>
      <c r="RT15" s="151">
        <f t="shared" ref="RT15" si="525">+RT13+RT14</f>
        <v>111887</v>
      </c>
      <c r="RU15" s="152">
        <f>+HW15+MP15+OI15+PP15+RR15</f>
        <v>2425064</v>
      </c>
      <c r="RV15" s="150">
        <f t="shared" si="206"/>
        <v>1074</v>
      </c>
      <c r="RW15" s="151">
        <f t="shared" ref="RW15" si="526">+RW13+RW14</f>
        <v>2426138</v>
      </c>
      <c r="RX15" s="152">
        <f t="shared" ref="RX15:RY15" si="527">+RX13+RX14</f>
        <v>0</v>
      </c>
      <c r="RY15" s="150">
        <f t="shared" si="527"/>
        <v>0</v>
      </c>
      <c r="RZ15" s="151">
        <f t="shared" ref="RZ15" si="528">+RZ13+RZ14</f>
        <v>0</v>
      </c>
      <c r="SA15" s="152">
        <f t="shared" ref="SA15" si="529">+SA13+SA14</f>
        <v>2425064</v>
      </c>
      <c r="SB15" s="150">
        <f t="shared" si="22"/>
        <v>1074</v>
      </c>
      <c r="SC15" s="151">
        <f t="shared" ref="SC15" si="530">+SC13+SC14</f>
        <v>2426138</v>
      </c>
      <c r="SD15" s="152">
        <f t="shared" ref="SD15" si="531">+SD13+SD14</f>
        <v>4094676</v>
      </c>
      <c r="SE15" s="150">
        <f t="shared" ref="SE15:SE46" si="532">BX15+SB15+DE15</f>
        <v>3256</v>
      </c>
      <c r="SF15" s="151">
        <f t="shared" ref="SF15" si="533">+SF13+SF14</f>
        <v>4097932</v>
      </c>
      <c r="SG15" s="154"/>
    </row>
    <row r="16" spans="1:504" s="10" customFormat="1" ht="16.5" thickBot="1" x14ac:dyDescent="0.3">
      <c r="A16" s="11">
        <v>6</v>
      </c>
      <c r="B16" s="53" t="s">
        <v>4</v>
      </c>
      <c r="C16" s="106">
        <f>144464+2387</f>
        <v>146851</v>
      </c>
      <c r="D16" s="12"/>
      <c r="E16" s="107">
        <f t="shared" si="24"/>
        <v>146851</v>
      </c>
      <c r="F16" s="106">
        <v>0</v>
      </c>
      <c r="G16" s="12">
        <v>0</v>
      </c>
      <c r="H16" s="107">
        <f t="shared" ref="H16" si="534">+F16+G16</f>
        <v>0</v>
      </c>
      <c r="I16" s="106">
        <f t="shared" si="0"/>
        <v>146851</v>
      </c>
      <c r="J16" s="12">
        <f t="shared" si="0"/>
        <v>0</v>
      </c>
      <c r="K16" s="107">
        <f t="shared" ref="K16" si="535">+I16+J16</f>
        <v>146851</v>
      </c>
      <c r="L16" s="106">
        <f>24547+1279</f>
        <v>25826</v>
      </c>
      <c r="M16" s="12"/>
      <c r="N16" s="107">
        <f t="shared" ref="N16" si="536">+L16+M16</f>
        <v>25826</v>
      </c>
      <c r="O16" s="106">
        <f>22776+2016</f>
        <v>24792</v>
      </c>
      <c r="P16" s="12"/>
      <c r="Q16" s="107">
        <f t="shared" ref="Q16" si="537">+O16+P16</f>
        <v>24792</v>
      </c>
      <c r="R16" s="106">
        <f>41910+2033</f>
        <v>43943</v>
      </c>
      <c r="S16" s="12"/>
      <c r="T16" s="107">
        <f t="shared" ref="T16" si="538">+R16+S16</f>
        <v>43943</v>
      </c>
      <c r="U16" s="106">
        <f t="shared" si="1"/>
        <v>94561</v>
      </c>
      <c r="V16" s="12">
        <f t="shared" si="1"/>
        <v>0</v>
      </c>
      <c r="W16" s="91">
        <f t="shared" ref="W16" si="539">+U16+V16</f>
        <v>94561</v>
      </c>
      <c r="X16" s="106">
        <f>18581+868</f>
        <v>19449</v>
      </c>
      <c r="Y16" s="12"/>
      <c r="Z16" s="107">
        <f t="shared" ref="Z16" si="540">+X16+Y16</f>
        <v>19449</v>
      </c>
      <c r="AA16" s="106">
        <f>14948+1130</f>
        <v>16078</v>
      </c>
      <c r="AB16" s="12"/>
      <c r="AC16" s="107">
        <f t="shared" ref="AC16" si="541">+AA16+AB16</f>
        <v>16078</v>
      </c>
      <c r="AD16" s="106">
        <f>8337+526</f>
        <v>8863</v>
      </c>
      <c r="AE16" s="12"/>
      <c r="AF16" s="107">
        <f t="shared" ref="AF16" si="542">+AD16+AE16</f>
        <v>8863</v>
      </c>
      <c r="AG16" s="106">
        <f>12411+232</f>
        <v>12643</v>
      </c>
      <c r="AH16" s="12"/>
      <c r="AI16" s="107">
        <f t="shared" ref="AI16" si="543">+AG16+AH16</f>
        <v>12643</v>
      </c>
      <c r="AJ16" s="106">
        <v>21137</v>
      </c>
      <c r="AK16" s="12">
        <v>0</v>
      </c>
      <c r="AL16" s="107">
        <f t="shared" ref="AL16" si="544">+AJ16+AK16</f>
        <v>21137</v>
      </c>
      <c r="AM16" s="106">
        <v>10479</v>
      </c>
      <c r="AN16" s="12">
        <v>0</v>
      </c>
      <c r="AO16" s="107">
        <f t="shared" ref="AO16" si="545">+AM16+AN16</f>
        <v>10479</v>
      </c>
      <c r="AP16" s="106">
        <v>17862</v>
      </c>
      <c r="AQ16" s="12">
        <v>0</v>
      </c>
      <c r="AR16" s="107">
        <f t="shared" ref="AR16" si="546">+AP16+AQ16</f>
        <v>17862</v>
      </c>
      <c r="AS16" s="106">
        <f t="shared" si="2"/>
        <v>106511</v>
      </c>
      <c r="AT16" s="12">
        <f t="shared" si="2"/>
        <v>0</v>
      </c>
      <c r="AU16" s="107">
        <f t="shared" ref="AU16" si="547">+AS16+AT16</f>
        <v>106511</v>
      </c>
      <c r="AV16" s="106"/>
      <c r="AW16" s="12">
        <v>0</v>
      </c>
      <c r="AX16" s="107">
        <f t="shared" ref="AX16" si="548">+AV16+AW16</f>
        <v>0</v>
      </c>
      <c r="AY16" s="106"/>
      <c r="AZ16" s="12">
        <v>0</v>
      </c>
      <c r="BA16" s="107">
        <f t="shared" ref="BA16" si="549">+AY16+AZ16</f>
        <v>0</v>
      </c>
      <c r="BB16" s="106"/>
      <c r="BC16" s="12">
        <v>0</v>
      </c>
      <c r="BD16" s="107">
        <f t="shared" ref="BD16" si="550">+BB16+BC16</f>
        <v>0</v>
      </c>
      <c r="BE16" s="106">
        <f t="shared" si="3"/>
        <v>201072</v>
      </c>
      <c r="BF16" s="12">
        <f t="shared" si="3"/>
        <v>0</v>
      </c>
      <c r="BG16" s="107">
        <f t="shared" ref="BG16" si="551">+BE16+BF16</f>
        <v>201072</v>
      </c>
      <c r="BH16" s="106"/>
      <c r="BI16" s="12">
        <v>0</v>
      </c>
      <c r="BJ16" s="107">
        <f t="shared" ref="BJ16" si="552">+BH16+BI16</f>
        <v>0</v>
      </c>
      <c r="BK16" s="106"/>
      <c r="BL16" s="12">
        <v>0</v>
      </c>
      <c r="BM16" s="107">
        <f t="shared" ref="BM16" si="553">+BK16+BL16</f>
        <v>0</v>
      </c>
      <c r="BN16" s="106">
        <f t="shared" si="4"/>
        <v>0</v>
      </c>
      <c r="BO16" s="12">
        <f t="shared" si="4"/>
        <v>0</v>
      </c>
      <c r="BP16" s="107">
        <f t="shared" ref="BP16" si="554">+BN16+BO16</f>
        <v>0</v>
      </c>
      <c r="BQ16" s="106">
        <f t="shared" si="5"/>
        <v>201072</v>
      </c>
      <c r="BR16" s="12">
        <f t="shared" si="5"/>
        <v>0</v>
      </c>
      <c r="BS16" s="107">
        <f t="shared" ref="BS16" si="555">+BQ16+BR16</f>
        <v>201072</v>
      </c>
      <c r="BT16" s="106"/>
      <c r="BU16" s="12">
        <v>0</v>
      </c>
      <c r="BV16" s="107">
        <f t="shared" ref="BV16" si="556">+BT16+BU16</f>
        <v>0</v>
      </c>
      <c r="BW16" s="124">
        <f t="shared" si="6"/>
        <v>347923</v>
      </c>
      <c r="BX16" s="12">
        <f t="shared" si="6"/>
        <v>0</v>
      </c>
      <c r="BY16" s="107">
        <f t="shared" ref="BY16" si="557">+BW16+BX16</f>
        <v>347923</v>
      </c>
      <c r="BZ16" s="106"/>
      <c r="CA16" s="12">
        <v>0</v>
      </c>
      <c r="CB16" s="107">
        <f t="shared" ref="CB16" si="558">+BZ16+CA16</f>
        <v>0</v>
      </c>
      <c r="CC16" s="106"/>
      <c r="CD16" s="12">
        <v>0</v>
      </c>
      <c r="CE16" s="107">
        <f t="shared" ref="CE16" si="559">+CC16+CD16</f>
        <v>0</v>
      </c>
      <c r="CF16" s="106"/>
      <c r="CG16" s="12">
        <v>0</v>
      </c>
      <c r="CH16" s="107">
        <f t="shared" ref="CH16" si="560">+CF16+CG16</f>
        <v>0</v>
      </c>
      <c r="CI16" s="106"/>
      <c r="CJ16" s="12">
        <v>0</v>
      </c>
      <c r="CK16" s="107">
        <f t="shared" ref="CK16" si="561">+CI16+CJ16</f>
        <v>0</v>
      </c>
      <c r="CL16" s="106"/>
      <c r="CM16" s="12">
        <v>0</v>
      </c>
      <c r="CN16" s="107">
        <f t="shared" ref="CN16" si="562">+CL16+CM16</f>
        <v>0</v>
      </c>
      <c r="CO16" s="106"/>
      <c r="CP16" s="12">
        <v>0</v>
      </c>
      <c r="CQ16" s="107">
        <f t="shared" ref="CQ16" si="563">+CO16+CP16</f>
        <v>0</v>
      </c>
      <c r="CR16" s="106"/>
      <c r="CS16" s="12">
        <v>0</v>
      </c>
      <c r="CT16" s="107">
        <f t="shared" ref="CT16" si="564">+CR16+CS16</f>
        <v>0</v>
      </c>
      <c r="CU16" s="106"/>
      <c r="CV16" s="12">
        <v>0</v>
      </c>
      <c r="CW16" s="107">
        <f t="shared" ref="CW16" si="565">+CU16+CV16</f>
        <v>0</v>
      </c>
      <c r="CX16" s="106"/>
      <c r="CY16" s="12">
        <v>0</v>
      </c>
      <c r="CZ16" s="107">
        <f t="shared" ref="CZ16" si="566">+CX16+CY16</f>
        <v>0</v>
      </c>
      <c r="DA16" s="106"/>
      <c r="DB16" s="12">
        <v>0</v>
      </c>
      <c r="DC16" s="107">
        <f t="shared" ref="DC16" si="567">+DA16+DB16</f>
        <v>0</v>
      </c>
      <c r="DD16" s="124">
        <f t="shared" si="59"/>
        <v>0</v>
      </c>
      <c r="DE16" s="124">
        <f t="shared" si="7"/>
        <v>0</v>
      </c>
      <c r="DF16" s="107">
        <f t="shared" si="7"/>
        <v>0</v>
      </c>
      <c r="DG16" s="106"/>
      <c r="DH16" s="12">
        <v>0</v>
      </c>
      <c r="DI16" s="107">
        <f t="shared" ref="DI16" si="568">+DG16+DH16</f>
        <v>0</v>
      </c>
      <c r="DJ16" s="106"/>
      <c r="DK16" s="12">
        <v>0</v>
      </c>
      <c r="DL16" s="107">
        <f t="shared" ref="DL16" si="569">+DJ16+DK16</f>
        <v>0</v>
      </c>
      <c r="DM16" s="106"/>
      <c r="DN16" s="12">
        <v>0</v>
      </c>
      <c r="DO16" s="107">
        <f t="shared" ref="DO16" si="570">+DM16+DN16</f>
        <v>0</v>
      </c>
      <c r="DP16" s="106"/>
      <c r="DQ16" s="12">
        <v>0</v>
      </c>
      <c r="DR16" s="107">
        <f t="shared" ref="DR16" si="571">+DP16+DQ16</f>
        <v>0</v>
      </c>
      <c r="DS16" s="106"/>
      <c r="DT16" s="12">
        <v>0</v>
      </c>
      <c r="DU16" s="107">
        <f t="shared" ref="DU16" si="572">+DS16+DT16</f>
        <v>0</v>
      </c>
      <c r="DV16" s="106"/>
      <c r="DW16" s="12">
        <v>0</v>
      </c>
      <c r="DX16" s="107">
        <f t="shared" ref="DX16" si="573">+DV16+DW16</f>
        <v>0</v>
      </c>
      <c r="DY16" s="106"/>
      <c r="DZ16" s="12">
        <v>0</v>
      </c>
      <c r="EA16" s="107">
        <f t="shared" ref="EA16" si="574">+DY16+DZ16</f>
        <v>0</v>
      </c>
      <c r="EB16" s="18">
        <f t="shared" si="67"/>
        <v>0</v>
      </c>
      <c r="EC16" s="12">
        <f t="shared" si="68"/>
        <v>0</v>
      </c>
      <c r="ED16" s="107">
        <f t="shared" ref="ED16" si="575">+EB16+EC16</f>
        <v>0</v>
      </c>
      <c r="EE16" s="106"/>
      <c r="EF16" s="12">
        <v>0</v>
      </c>
      <c r="EG16" s="107">
        <f t="shared" ref="EG16" si="576">+EE16+EF16</f>
        <v>0</v>
      </c>
      <c r="EH16" s="106"/>
      <c r="EI16" s="12">
        <v>0</v>
      </c>
      <c r="EJ16" s="107">
        <f t="shared" ref="EJ16" si="577">+EH16+EI16</f>
        <v>0</v>
      </c>
      <c r="EK16" s="106"/>
      <c r="EL16" s="12">
        <v>0</v>
      </c>
      <c r="EM16" s="107">
        <f t="shared" ref="EM16" si="578">+EK16+EL16</f>
        <v>0</v>
      </c>
      <c r="EN16" s="18">
        <f t="shared" si="8"/>
        <v>0</v>
      </c>
      <c r="EO16" s="12">
        <f t="shared" si="8"/>
        <v>0</v>
      </c>
      <c r="EP16" s="107">
        <f t="shared" ref="EP16" si="579">+EN16+EO16</f>
        <v>0</v>
      </c>
      <c r="EQ16" s="106"/>
      <c r="ER16" s="12">
        <v>0</v>
      </c>
      <c r="ES16" s="107">
        <f t="shared" ref="ES16" si="580">+EQ16+ER16</f>
        <v>0</v>
      </c>
      <c r="ET16" s="106"/>
      <c r="EU16" s="12">
        <v>0</v>
      </c>
      <c r="EV16" s="107">
        <f t="shared" ref="EV16" si="581">+ET16+EU16</f>
        <v>0</v>
      </c>
      <c r="EW16" s="106"/>
      <c r="EX16" s="12">
        <v>0</v>
      </c>
      <c r="EY16" s="107">
        <f t="shared" ref="EY16" si="582">+EW16+EX16</f>
        <v>0</v>
      </c>
      <c r="EZ16" s="106"/>
      <c r="FA16" s="12">
        <v>0</v>
      </c>
      <c r="FB16" s="107">
        <f t="shared" ref="FB16" si="583">+EZ16+FA16</f>
        <v>0</v>
      </c>
      <c r="FC16" s="124">
        <f t="shared" si="9"/>
        <v>0</v>
      </c>
      <c r="FD16" s="12">
        <f t="shared" si="9"/>
        <v>0</v>
      </c>
      <c r="FE16" s="91">
        <f t="shared" ref="FE16" si="584">+FC16+FD16</f>
        <v>0</v>
      </c>
      <c r="FF16" s="106"/>
      <c r="FG16" s="12">
        <v>0</v>
      </c>
      <c r="FH16" s="107">
        <f t="shared" ref="FH16" si="585">+FF16+FG16</f>
        <v>0</v>
      </c>
      <c r="FI16" s="106"/>
      <c r="FJ16" s="12">
        <v>0</v>
      </c>
      <c r="FK16" s="107">
        <f t="shared" ref="FK16" si="586">+FI16+FJ16</f>
        <v>0</v>
      </c>
      <c r="FL16" s="106"/>
      <c r="FM16" s="12">
        <v>0</v>
      </c>
      <c r="FN16" s="107">
        <f t="shared" ref="FN16" si="587">+FL16+FM16</f>
        <v>0</v>
      </c>
      <c r="FO16" s="106"/>
      <c r="FP16" s="12">
        <v>0</v>
      </c>
      <c r="FQ16" s="107">
        <f t="shared" ref="FQ16" si="588">+FO16+FP16</f>
        <v>0</v>
      </c>
      <c r="FR16" s="106"/>
      <c r="FS16" s="12">
        <v>0</v>
      </c>
      <c r="FT16" s="107">
        <f t="shared" ref="FT16" si="589">+FR16+FS16</f>
        <v>0</v>
      </c>
      <c r="FU16" s="106"/>
      <c r="FV16" s="12">
        <v>0</v>
      </c>
      <c r="FW16" s="107">
        <f t="shared" ref="FW16" si="590">+FU16+FV16</f>
        <v>0</v>
      </c>
      <c r="FX16" s="106"/>
      <c r="FY16" s="12">
        <v>0</v>
      </c>
      <c r="FZ16" s="107">
        <f t="shared" ref="FZ16" si="591">+FX16+FY16</f>
        <v>0</v>
      </c>
      <c r="GA16" s="124">
        <f t="shared" si="10"/>
        <v>0</v>
      </c>
      <c r="GB16" s="12">
        <f t="shared" si="10"/>
        <v>0</v>
      </c>
      <c r="GC16" s="107">
        <f t="shared" ref="GC16" si="592">+GA16+GB16</f>
        <v>0</v>
      </c>
      <c r="GD16" s="106"/>
      <c r="GE16" s="12">
        <v>0</v>
      </c>
      <c r="GF16" s="107">
        <f t="shared" ref="GF16" si="593">+GD16+GE16</f>
        <v>0</v>
      </c>
      <c r="GG16" s="106"/>
      <c r="GH16" s="12">
        <v>0</v>
      </c>
      <c r="GI16" s="107">
        <f t="shared" ref="GI16" si="594">+GG16+GH16</f>
        <v>0</v>
      </c>
      <c r="GJ16" s="106"/>
      <c r="GK16" s="12">
        <v>0</v>
      </c>
      <c r="GL16" s="107">
        <f t="shared" ref="GL16" si="595">+GJ16+GK16</f>
        <v>0</v>
      </c>
      <c r="GM16" s="106"/>
      <c r="GN16" s="12">
        <v>0</v>
      </c>
      <c r="GO16" s="107">
        <f t="shared" ref="GO16" si="596">+GM16+GN16</f>
        <v>0</v>
      </c>
      <c r="GP16" s="106"/>
      <c r="GQ16" s="12">
        <v>0</v>
      </c>
      <c r="GR16" s="107">
        <f t="shared" ref="GR16" si="597">+GP16+GQ16</f>
        <v>0</v>
      </c>
      <c r="GS16" s="106"/>
      <c r="GT16" s="12">
        <v>0</v>
      </c>
      <c r="GU16" s="91">
        <f t="shared" ref="GU16" si="598">+GS16+GT16</f>
        <v>0</v>
      </c>
      <c r="GV16" s="124">
        <f t="shared" si="93"/>
        <v>0</v>
      </c>
      <c r="GW16" s="12">
        <f t="shared" si="94"/>
        <v>0</v>
      </c>
      <c r="GX16" s="107">
        <f t="shared" ref="GX16" si="599">+GV16+GW16</f>
        <v>0</v>
      </c>
      <c r="GY16" s="106"/>
      <c r="GZ16" s="12">
        <v>0</v>
      </c>
      <c r="HA16" s="107">
        <f t="shared" ref="HA16" si="600">+GY16+GZ16</f>
        <v>0</v>
      </c>
      <c r="HB16" s="106"/>
      <c r="HC16" s="12">
        <v>0</v>
      </c>
      <c r="HD16" s="107">
        <f t="shared" ref="HD16" si="601">+HB16+HC16</f>
        <v>0</v>
      </c>
      <c r="HE16" s="106"/>
      <c r="HF16" s="12">
        <v>0</v>
      </c>
      <c r="HG16" s="107">
        <f t="shared" ref="HG16" si="602">+HE16+HF16</f>
        <v>0</v>
      </c>
      <c r="HH16" s="106"/>
      <c r="HI16" s="12">
        <v>0</v>
      </c>
      <c r="HJ16" s="107">
        <f t="shared" ref="HJ16" si="603">+HH16+HI16</f>
        <v>0</v>
      </c>
      <c r="HK16" s="124">
        <f t="shared" si="100"/>
        <v>0</v>
      </c>
      <c r="HL16" s="12">
        <f t="shared" si="101"/>
        <v>0</v>
      </c>
      <c r="HM16" s="107">
        <f t="shared" ref="HM16" si="604">+HK16+HL16</f>
        <v>0</v>
      </c>
      <c r="HN16" s="106"/>
      <c r="HO16" s="12">
        <v>0</v>
      </c>
      <c r="HP16" s="107">
        <f t="shared" ref="HP16" si="605">+HN16+HO16</f>
        <v>0</v>
      </c>
      <c r="HQ16" s="106"/>
      <c r="HR16" s="12">
        <v>0</v>
      </c>
      <c r="HS16" s="91">
        <f t="shared" ref="HS16" si="606">+HQ16+HR16</f>
        <v>0</v>
      </c>
      <c r="HT16" s="124">
        <f t="shared" si="11"/>
        <v>0</v>
      </c>
      <c r="HU16" s="12">
        <f t="shared" si="11"/>
        <v>0</v>
      </c>
      <c r="HV16" s="107">
        <f t="shared" ref="HV16" si="607">+HT16+HU16</f>
        <v>0</v>
      </c>
      <c r="HW16" s="18">
        <f t="shared" si="106"/>
        <v>0</v>
      </c>
      <c r="HX16" s="12">
        <f t="shared" si="107"/>
        <v>0</v>
      </c>
      <c r="HY16" s="107">
        <f t="shared" ref="HY16" si="608">+HW16+HX16</f>
        <v>0</v>
      </c>
      <c r="HZ16" s="106"/>
      <c r="IA16" s="12">
        <v>0</v>
      </c>
      <c r="IB16" s="107">
        <f t="shared" ref="IB16" si="609">+HZ16+IA16</f>
        <v>0</v>
      </c>
      <c r="IC16" s="106"/>
      <c r="ID16" s="12">
        <v>0</v>
      </c>
      <c r="IE16" s="107">
        <f t="shared" ref="IE16" si="610">+IC16+ID16</f>
        <v>0</v>
      </c>
      <c r="IF16" s="106"/>
      <c r="IG16" s="12">
        <v>0</v>
      </c>
      <c r="IH16" s="107">
        <f t="shared" ref="IH16" si="611">+IF16+IG16</f>
        <v>0</v>
      </c>
      <c r="II16" s="106"/>
      <c r="IJ16" s="12">
        <v>0</v>
      </c>
      <c r="IK16" s="107">
        <f t="shared" ref="IK16" si="612">+II16+IJ16</f>
        <v>0</v>
      </c>
      <c r="IL16" s="124">
        <f t="shared" si="113"/>
        <v>0</v>
      </c>
      <c r="IM16" s="12">
        <f t="shared" si="114"/>
        <v>0</v>
      </c>
      <c r="IN16" s="107">
        <f t="shared" ref="IN16" si="613">+IL16+IM16</f>
        <v>0</v>
      </c>
      <c r="IO16" s="106"/>
      <c r="IP16" s="12">
        <v>0</v>
      </c>
      <c r="IQ16" s="91">
        <f t="shared" ref="IQ16" si="614">+IO16+IP16</f>
        <v>0</v>
      </c>
      <c r="IR16" s="106"/>
      <c r="IS16" s="12">
        <v>0</v>
      </c>
      <c r="IT16" s="107">
        <f t="shared" ref="IT16" si="615">+IR16+IS16</f>
        <v>0</v>
      </c>
      <c r="IU16" s="124">
        <f t="shared" si="12"/>
        <v>0</v>
      </c>
      <c r="IV16" s="12">
        <f t="shared" si="12"/>
        <v>0</v>
      </c>
      <c r="IW16" s="107">
        <f t="shared" ref="IW16" si="616">+IU16+IV16</f>
        <v>0</v>
      </c>
      <c r="IX16" s="106"/>
      <c r="IY16" s="12">
        <v>0</v>
      </c>
      <c r="IZ16" s="107">
        <f t="shared" ref="IZ16" si="617">+IX16+IY16</f>
        <v>0</v>
      </c>
      <c r="JA16" s="106"/>
      <c r="JB16" s="12">
        <v>0</v>
      </c>
      <c r="JC16" s="107">
        <f t="shared" ref="JC16" si="618">+JA16+JB16</f>
        <v>0</v>
      </c>
      <c r="JD16" s="106"/>
      <c r="JE16" s="12">
        <v>0</v>
      </c>
      <c r="JF16" s="107">
        <f t="shared" ref="JF16" si="619">+JD16+JE16</f>
        <v>0</v>
      </c>
      <c r="JG16" s="106"/>
      <c r="JH16" s="12">
        <v>0</v>
      </c>
      <c r="JI16" s="107">
        <f t="shared" ref="JI16" si="620">+JG16+JH16</f>
        <v>0</v>
      </c>
      <c r="JJ16" s="124">
        <f t="shared" si="13"/>
        <v>0</v>
      </c>
      <c r="JK16" s="12">
        <f t="shared" si="13"/>
        <v>0</v>
      </c>
      <c r="JL16" s="107">
        <f t="shared" ref="JL16" si="621">+JJ16+JK16</f>
        <v>0</v>
      </c>
      <c r="JM16" s="106"/>
      <c r="JN16" s="12">
        <v>0</v>
      </c>
      <c r="JO16" s="107">
        <f t="shared" ref="JO16" si="622">+JM16+JN16</f>
        <v>0</v>
      </c>
      <c r="JP16" s="106"/>
      <c r="JQ16" s="12">
        <v>0</v>
      </c>
      <c r="JR16" s="91">
        <f t="shared" ref="JR16" si="623">+JP16+JQ16</f>
        <v>0</v>
      </c>
      <c r="JS16" s="106"/>
      <c r="JT16" s="12">
        <v>0</v>
      </c>
      <c r="JU16" s="107">
        <f t="shared" ref="JU16" si="624">+JS16+JT16</f>
        <v>0</v>
      </c>
      <c r="JV16" s="124">
        <f t="shared" si="14"/>
        <v>0</v>
      </c>
      <c r="JW16" s="12">
        <f t="shared" si="14"/>
        <v>0</v>
      </c>
      <c r="JX16" s="107">
        <f t="shared" ref="JX16" si="625">+JV16+JW16</f>
        <v>0</v>
      </c>
      <c r="JY16" s="106"/>
      <c r="JZ16" s="12">
        <v>0</v>
      </c>
      <c r="KA16" s="107">
        <f t="shared" ref="KA16" si="626">+JY16+JZ16</f>
        <v>0</v>
      </c>
      <c r="KB16" s="106"/>
      <c r="KC16" s="12">
        <v>0</v>
      </c>
      <c r="KD16" s="107">
        <f t="shared" ref="KD16" si="627">+KB16+KC16</f>
        <v>0</v>
      </c>
      <c r="KE16" s="106"/>
      <c r="KF16" s="12">
        <v>0</v>
      </c>
      <c r="KG16" s="107">
        <f t="shared" ref="KG16" si="628">+KE16+KF16</f>
        <v>0</v>
      </c>
      <c r="KH16" s="106"/>
      <c r="KI16" s="12">
        <v>0</v>
      </c>
      <c r="KJ16" s="107">
        <f t="shared" ref="KJ16" si="629">+KH16+KI16</f>
        <v>0</v>
      </c>
      <c r="KK16" s="124">
        <f t="shared" si="15"/>
        <v>0</v>
      </c>
      <c r="KL16" s="12">
        <f t="shared" si="15"/>
        <v>0</v>
      </c>
      <c r="KM16" s="91">
        <f t="shared" ref="KM16" si="630">+KK16+KL16</f>
        <v>0</v>
      </c>
      <c r="KN16" s="106"/>
      <c r="KO16" s="12">
        <v>0</v>
      </c>
      <c r="KP16" s="107">
        <f t="shared" ref="KP16" si="631">+KN16+KO16</f>
        <v>0</v>
      </c>
      <c r="KQ16" s="106"/>
      <c r="KR16" s="12">
        <v>0</v>
      </c>
      <c r="KS16" s="107">
        <f t="shared" ref="KS16" si="632">+KQ16+KR16</f>
        <v>0</v>
      </c>
      <c r="KT16" s="106"/>
      <c r="KU16" s="12">
        <v>0</v>
      </c>
      <c r="KV16" s="107">
        <f t="shared" ref="KV16" si="633">+KT16+KU16</f>
        <v>0</v>
      </c>
      <c r="KW16" s="124">
        <f t="shared" si="211"/>
        <v>0</v>
      </c>
      <c r="KX16" s="12">
        <f t="shared" si="16"/>
        <v>0</v>
      </c>
      <c r="KY16" s="107">
        <f t="shared" ref="KY16" si="634">+KW16+KX16</f>
        <v>0</v>
      </c>
      <c r="KZ16" s="106"/>
      <c r="LA16" s="12">
        <v>0</v>
      </c>
      <c r="LB16" s="107">
        <f t="shared" ref="LB16" si="635">+KZ16+LA16</f>
        <v>0</v>
      </c>
      <c r="LC16" s="106"/>
      <c r="LD16" s="12">
        <v>0</v>
      </c>
      <c r="LE16" s="107">
        <f t="shared" ref="LE16" si="636">+LC16+LD16</f>
        <v>0</v>
      </c>
      <c r="LF16" s="106"/>
      <c r="LG16" s="12">
        <v>0</v>
      </c>
      <c r="LH16" s="107">
        <f t="shared" ref="LH16" si="637">+LF16+LG16</f>
        <v>0</v>
      </c>
      <c r="LI16" s="106"/>
      <c r="LJ16" s="12">
        <v>0</v>
      </c>
      <c r="LK16" s="91">
        <f t="shared" ref="LK16" si="638">+LI16+LJ16</f>
        <v>0</v>
      </c>
      <c r="LL16" s="106"/>
      <c r="LM16" s="12">
        <v>0</v>
      </c>
      <c r="LN16" s="107">
        <f t="shared" ref="LN16" si="639">+LL16+LM16</f>
        <v>0</v>
      </c>
      <c r="LO16" s="106"/>
      <c r="LP16" s="12">
        <v>0</v>
      </c>
      <c r="LQ16" s="107">
        <f t="shared" ref="LQ16" si="640">+LO16+LP16</f>
        <v>0</v>
      </c>
      <c r="LR16" s="106"/>
      <c r="LS16" s="12">
        <v>0</v>
      </c>
      <c r="LT16" s="107">
        <f t="shared" ref="LT16" si="641">+LR16+LS16</f>
        <v>0</v>
      </c>
      <c r="LU16" s="106"/>
      <c r="LV16" s="12">
        <v>0</v>
      </c>
      <c r="LW16" s="107">
        <f t="shared" ref="LW16" si="642">+LU16+LV16</f>
        <v>0</v>
      </c>
      <c r="LX16" s="106"/>
      <c r="LY16" s="12">
        <v>0</v>
      </c>
      <c r="LZ16" s="107">
        <f t="shared" ref="LZ16" si="643">+LX16+LY16</f>
        <v>0</v>
      </c>
      <c r="MA16" s="124">
        <f t="shared" si="17"/>
        <v>0</v>
      </c>
      <c r="MB16" s="12">
        <f t="shared" si="17"/>
        <v>0</v>
      </c>
      <c r="MC16" s="107">
        <f t="shared" ref="MC16" si="644">+MA16+MB16</f>
        <v>0</v>
      </c>
      <c r="MD16" s="106"/>
      <c r="ME16" s="12">
        <v>0</v>
      </c>
      <c r="MF16" s="107">
        <f t="shared" ref="MF16" si="645">+MD16+ME16</f>
        <v>0</v>
      </c>
      <c r="MG16" s="106"/>
      <c r="MH16" s="12">
        <v>0</v>
      </c>
      <c r="MI16" s="91">
        <f t="shared" ref="MI16" si="646">+MG16+MH16</f>
        <v>0</v>
      </c>
      <c r="MJ16" s="124">
        <f t="shared" si="149"/>
        <v>0</v>
      </c>
      <c r="MK16" s="12">
        <f t="shared" si="150"/>
        <v>0</v>
      </c>
      <c r="ML16" s="107">
        <f t="shared" ref="ML16" si="647">+MJ16+MK16</f>
        <v>0</v>
      </c>
      <c r="MM16" s="106"/>
      <c r="MN16" s="12">
        <v>0</v>
      </c>
      <c r="MO16" s="107">
        <f t="shared" ref="MO16" si="648">+MM16+MN16</f>
        <v>0</v>
      </c>
      <c r="MP16" s="124">
        <f t="shared" si="18"/>
        <v>0</v>
      </c>
      <c r="MQ16" s="12">
        <f t="shared" si="18"/>
        <v>0</v>
      </c>
      <c r="MR16" s="107">
        <f t="shared" ref="MR16" si="649">+MP16+MQ16</f>
        <v>0</v>
      </c>
      <c r="MS16" s="106"/>
      <c r="MT16" s="12">
        <v>0</v>
      </c>
      <c r="MU16" s="107">
        <f t="shared" ref="MU16" si="650">+MS16+MT16</f>
        <v>0</v>
      </c>
      <c r="MV16" s="106"/>
      <c r="MW16" s="12">
        <v>0</v>
      </c>
      <c r="MX16" s="107">
        <f t="shared" ref="MX16" si="651">+MV16+MW16</f>
        <v>0</v>
      </c>
      <c r="MY16" s="106"/>
      <c r="MZ16" s="12">
        <v>0</v>
      </c>
      <c r="NA16" s="107">
        <f t="shared" ref="NA16" si="652">+MY16+MZ16</f>
        <v>0</v>
      </c>
      <c r="NB16" s="18">
        <f t="shared" si="157"/>
        <v>0</v>
      </c>
      <c r="NC16" s="12">
        <f t="shared" si="158"/>
        <v>0</v>
      </c>
      <c r="ND16" s="107">
        <f t="shared" ref="ND16" si="653">+NB16+NC16</f>
        <v>0</v>
      </c>
      <c r="NE16" s="106"/>
      <c r="NF16" s="12">
        <v>0</v>
      </c>
      <c r="NG16" s="107">
        <f t="shared" ref="NG16" si="654">+NE16+NF16</f>
        <v>0</v>
      </c>
      <c r="NH16" s="106"/>
      <c r="NI16" s="12">
        <v>0</v>
      </c>
      <c r="NJ16" s="91">
        <f t="shared" ref="NJ16" si="655">+NH16+NI16</f>
        <v>0</v>
      </c>
      <c r="NK16" s="106"/>
      <c r="NL16" s="12">
        <v>0</v>
      </c>
      <c r="NM16" s="107">
        <f t="shared" ref="NM16" si="656">+NK16+NL16</f>
        <v>0</v>
      </c>
      <c r="NN16" s="106"/>
      <c r="NO16" s="12">
        <v>0</v>
      </c>
      <c r="NP16" s="107">
        <f t="shared" ref="NP16" si="657">+NN16+NO16</f>
        <v>0</v>
      </c>
      <c r="NQ16" s="106"/>
      <c r="NR16" s="12">
        <v>0</v>
      </c>
      <c r="NS16" s="107">
        <f t="shared" ref="NS16" si="658">+NQ16+NR16</f>
        <v>0</v>
      </c>
      <c r="NT16" s="106"/>
      <c r="NU16" s="12">
        <v>0</v>
      </c>
      <c r="NV16" s="107">
        <f t="shared" ref="NV16" si="659">+NT16+NU16</f>
        <v>0</v>
      </c>
      <c r="NW16" s="18">
        <f t="shared" si="19"/>
        <v>0</v>
      </c>
      <c r="NX16" s="12">
        <f t="shared" si="19"/>
        <v>0</v>
      </c>
      <c r="NY16" s="107">
        <f t="shared" ref="NY16" si="660">+NW16+NX16</f>
        <v>0</v>
      </c>
      <c r="NZ16" s="106"/>
      <c r="OA16" s="12">
        <v>0</v>
      </c>
      <c r="OB16" s="107">
        <f t="shared" ref="OB16" si="661">+NZ16+OA16</f>
        <v>0</v>
      </c>
      <c r="OC16" s="106"/>
      <c r="OD16" s="12">
        <v>0</v>
      </c>
      <c r="OE16" s="107">
        <f t="shared" ref="OE16" si="662">+OC16+OD16</f>
        <v>0</v>
      </c>
      <c r="OF16" s="106"/>
      <c r="OG16" s="12">
        <v>0</v>
      </c>
      <c r="OH16" s="91">
        <f t="shared" ref="OH16" si="663">+OF16+OG16</f>
        <v>0</v>
      </c>
      <c r="OI16" s="124">
        <f t="shared" si="20"/>
        <v>0</v>
      </c>
      <c r="OJ16" s="12">
        <f t="shared" si="20"/>
        <v>0</v>
      </c>
      <c r="OK16" s="107">
        <f t="shared" ref="OK16" si="664">+OI16+OJ16</f>
        <v>0</v>
      </c>
      <c r="OL16" s="106"/>
      <c r="OM16" s="12">
        <v>0</v>
      </c>
      <c r="ON16" s="107">
        <f t="shared" ref="ON16" si="665">+OL16+OM16</f>
        <v>0</v>
      </c>
      <c r="OO16" s="106"/>
      <c r="OP16" s="12">
        <v>0</v>
      </c>
      <c r="OQ16" s="107">
        <f t="shared" ref="OQ16" si="666">+OO16+OP16</f>
        <v>0</v>
      </c>
      <c r="OR16" s="106"/>
      <c r="OS16" s="12">
        <v>0</v>
      </c>
      <c r="OT16" s="107">
        <f t="shared" ref="OT16" si="667">+OR16+OS16</f>
        <v>0</v>
      </c>
      <c r="OU16" s="106"/>
      <c r="OV16" s="12">
        <v>0</v>
      </c>
      <c r="OW16" s="107">
        <f t="shared" ref="OW16" si="668">+OU16+OV16</f>
        <v>0</v>
      </c>
      <c r="OX16" s="106"/>
      <c r="OY16" s="12">
        <v>0</v>
      </c>
      <c r="OZ16" s="107">
        <f t="shared" ref="OZ16" si="669">+OX16+OY16</f>
        <v>0</v>
      </c>
      <c r="PA16" s="106"/>
      <c r="PB16" s="12">
        <v>0</v>
      </c>
      <c r="PC16" s="107">
        <f t="shared" ref="PC16" si="670">+PA16+PB16</f>
        <v>0</v>
      </c>
      <c r="PD16" s="106"/>
      <c r="PE16" s="12">
        <v>0</v>
      </c>
      <c r="PF16" s="107">
        <f t="shared" ref="PF16" si="671">+PD16+PE16</f>
        <v>0</v>
      </c>
      <c r="PG16" s="106"/>
      <c r="PH16" s="12">
        <v>0</v>
      </c>
      <c r="PI16" s="91">
        <f t="shared" ref="PI16" si="672">+PG16+PH16</f>
        <v>0</v>
      </c>
      <c r="PJ16" s="106"/>
      <c r="PK16" s="12">
        <v>0</v>
      </c>
      <c r="PL16" s="107">
        <f t="shared" ref="PL16" si="673">+PJ16+PK16</f>
        <v>0</v>
      </c>
      <c r="PM16" s="106"/>
      <c r="PN16" s="12">
        <v>0</v>
      </c>
      <c r="PO16" s="107">
        <f t="shared" ref="PO16" si="674">+PM16+PN16</f>
        <v>0</v>
      </c>
      <c r="PP16" s="124">
        <f t="shared" si="21"/>
        <v>0</v>
      </c>
      <c r="PQ16" s="12">
        <f t="shared" si="21"/>
        <v>0</v>
      </c>
      <c r="PR16" s="107">
        <f t="shared" ref="PR16" si="675">+PP16+PQ16</f>
        <v>0</v>
      </c>
      <c r="PS16" s="106"/>
      <c r="PT16" s="12">
        <v>0</v>
      </c>
      <c r="PU16" s="107">
        <f t="shared" ref="PU16" si="676">+PS16+PT16</f>
        <v>0</v>
      </c>
      <c r="PV16" s="106"/>
      <c r="PW16" s="12">
        <v>0</v>
      </c>
      <c r="PX16" s="107">
        <f t="shared" ref="PX16" si="677">+PV16+PW16</f>
        <v>0</v>
      </c>
      <c r="PY16" s="106"/>
      <c r="PZ16" s="12">
        <v>0</v>
      </c>
      <c r="QA16" s="107">
        <f t="shared" ref="QA16" si="678">+PY16+PZ16</f>
        <v>0</v>
      </c>
      <c r="QB16" s="106"/>
      <c r="QC16" s="12">
        <v>0</v>
      </c>
      <c r="QD16" s="107">
        <f t="shared" ref="QD16" si="679">+QB16+QC16</f>
        <v>0</v>
      </c>
      <c r="QE16" s="106"/>
      <c r="QF16" s="12">
        <v>0</v>
      </c>
      <c r="QG16" s="91">
        <f t="shared" ref="QG16" si="680">+QE16+QF16</f>
        <v>0</v>
      </c>
      <c r="QH16" s="106"/>
      <c r="QI16" s="12">
        <v>0</v>
      </c>
      <c r="QJ16" s="107">
        <f t="shared" ref="QJ16" si="681">+QH16+QI16</f>
        <v>0</v>
      </c>
      <c r="QK16" s="106"/>
      <c r="QL16" s="12">
        <v>0</v>
      </c>
      <c r="QM16" s="107">
        <f t="shared" ref="QM16" si="682">+QK16+QL16</f>
        <v>0</v>
      </c>
      <c r="QN16" s="18">
        <f t="shared" si="189"/>
        <v>0</v>
      </c>
      <c r="QO16" s="12">
        <f t="shared" si="190"/>
        <v>0</v>
      </c>
      <c r="QP16" s="107">
        <f t="shared" ref="QP16" si="683">+QN16+QO16</f>
        <v>0</v>
      </c>
      <c r="QQ16" s="106"/>
      <c r="QR16" s="12">
        <v>0</v>
      </c>
      <c r="QS16" s="107">
        <f t="shared" ref="QS16" si="684">+QQ16+QR16</f>
        <v>0</v>
      </c>
      <c r="QT16" s="106"/>
      <c r="QU16" s="12">
        <v>0</v>
      </c>
      <c r="QV16" s="107">
        <f t="shared" ref="QV16" si="685">+QT16+QU16</f>
        <v>0</v>
      </c>
      <c r="QW16" s="106"/>
      <c r="QX16" s="12">
        <v>0</v>
      </c>
      <c r="QY16" s="107">
        <f t="shared" ref="QY16" si="686">+QW16+QX16</f>
        <v>0</v>
      </c>
      <c r="QZ16" s="106"/>
      <c r="RA16" s="12">
        <v>0</v>
      </c>
      <c r="RB16" s="107">
        <f t="shared" ref="RB16" si="687">+QZ16+RA16</f>
        <v>0</v>
      </c>
      <c r="RC16" s="106"/>
      <c r="RD16" s="12">
        <v>0</v>
      </c>
      <c r="RE16" s="91">
        <f t="shared" ref="RE16" si="688">+RC16+RD16</f>
        <v>0</v>
      </c>
      <c r="RF16" s="106"/>
      <c r="RG16" s="12">
        <v>0</v>
      </c>
      <c r="RH16" s="107">
        <f t="shared" ref="RH16" si="689">+RF16+RG16</f>
        <v>0</v>
      </c>
      <c r="RI16" s="106"/>
      <c r="RJ16" s="12">
        <v>0</v>
      </c>
      <c r="RK16" s="107">
        <f t="shared" ref="RK16" si="690">+RI16+RJ16</f>
        <v>0</v>
      </c>
      <c r="RL16" s="106"/>
      <c r="RM16" s="12">
        <v>0</v>
      </c>
      <c r="RN16" s="107">
        <f t="shared" ref="RN16" si="691">+RL16+RM16</f>
        <v>0</v>
      </c>
      <c r="RO16" s="18">
        <f t="shared" si="200"/>
        <v>0</v>
      </c>
      <c r="RP16" s="12">
        <f t="shared" si="201"/>
        <v>0</v>
      </c>
      <c r="RQ16" s="107">
        <f t="shared" ref="RQ16" si="692">+RO16+RP16</f>
        <v>0</v>
      </c>
      <c r="RR16" s="124">
        <f t="shared" si="203"/>
        <v>0</v>
      </c>
      <c r="RS16" s="12">
        <f t="shared" si="204"/>
        <v>0</v>
      </c>
      <c r="RT16" s="107">
        <f t="shared" ref="RT16" si="693">+RR16+RS16</f>
        <v>0</v>
      </c>
      <c r="RU16" s="106"/>
      <c r="RV16" s="12">
        <f t="shared" si="206"/>
        <v>0</v>
      </c>
      <c r="RW16" s="107">
        <f t="shared" ref="RW16" si="694">+RU16+RV16</f>
        <v>0</v>
      </c>
      <c r="RX16" s="106"/>
      <c r="RY16" s="12">
        <v>0</v>
      </c>
      <c r="RZ16" s="107">
        <f t="shared" ref="RZ16" si="695">+RX16+RY16</f>
        <v>0</v>
      </c>
      <c r="SA16" s="106">
        <f t="shared" si="22"/>
        <v>0</v>
      </c>
      <c r="SB16" s="12">
        <f t="shared" si="22"/>
        <v>0</v>
      </c>
      <c r="SC16" s="107">
        <f t="shared" ref="SC16" si="696">+SA16+SB16</f>
        <v>0</v>
      </c>
      <c r="SD16" s="106">
        <f>BW16+SA16+DD16</f>
        <v>347923</v>
      </c>
      <c r="SE16" s="12">
        <f t="shared" si="532"/>
        <v>0</v>
      </c>
      <c r="SF16" s="107">
        <f t="shared" ref="SF16" si="697">+SD16+SE16</f>
        <v>347923</v>
      </c>
      <c r="SG16" s="67"/>
    </row>
    <row r="17" spans="1:501" s="15" customFormat="1" ht="16.5" thickBot="1" x14ac:dyDescent="0.3">
      <c r="A17" s="146">
        <v>7</v>
      </c>
      <c r="B17" s="54" t="s">
        <v>5</v>
      </c>
      <c r="C17" s="19">
        <f>+C11+C12+C15</f>
        <v>1118962</v>
      </c>
      <c r="D17" s="14">
        <f t="shared" ref="D17:E17" si="698">+D11+D12+D15</f>
        <v>520</v>
      </c>
      <c r="E17" s="108">
        <f t="shared" si="698"/>
        <v>1119482</v>
      </c>
      <c r="F17" s="19">
        <v>230476</v>
      </c>
      <c r="G17" s="14">
        <f t="shared" ref="G17:H17" si="699">+G11+G12+G15</f>
        <v>0</v>
      </c>
      <c r="H17" s="108">
        <f t="shared" si="699"/>
        <v>37461</v>
      </c>
      <c r="I17" s="19">
        <f>+I11+I12+I15</f>
        <v>1156423</v>
      </c>
      <c r="J17" s="14">
        <f t="shared" si="0"/>
        <v>520</v>
      </c>
      <c r="K17" s="108">
        <f t="shared" ref="K17" si="700">+K11+K12+K15</f>
        <v>1156943</v>
      </c>
      <c r="L17" s="19">
        <f>L11+L12+L15</f>
        <v>414105</v>
      </c>
      <c r="M17" s="14">
        <f t="shared" ref="M17:N17" si="701">+M11+M12+M15</f>
        <v>83</v>
      </c>
      <c r="N17" s="108">
        <f t="shared" si="701"/>
        <v>414188</v>
      </c>
      <c r="O17" s="19">
        <f>O11+O12+O15</f>
        <v>270991</v>
      </c>
      <c r="P17" s="14">
        <f t="shared" ref="P17:Q17" si="702">+P11+P12+P15</f>
        <v>122</v>
      </c>
      <c r="Q17" s="108">
        <f t="shared" si="702"/>
        <v>271113</v>
      </c>
      <c r="R17" s="19">
        <f>R11+R12+R15</f>
        <v>458307</v>
      </c>
      <c r="S17" s="14">
        <f t="shared" ref="S17:T17" si="703">+S11+S12+S15</f>
        <v>116</v>
      </c>
      <c r="T17" s="108">
        <f t="shared" si="703"/>
        <v>458423</v>
      </c>
      <c r="U17" s="19">
        <f t="shared" ref="U17:W17" si="704">+U11+U12+U15</f>
        <v>1143403</v>
      </c>
      <c r="V17" s="14">
        <f t="shared" si="1"/>
        <v>321</v>
      </c>
      <c r="W17" s="92">
        <f t="shared" si="704"/>
        <v>1143724</v>
      </c>
      <c r="X17" s="19">
        <f>X11+X12+X15</f>
        <v>112313</v>
      </c>
      <c r="Y17" s="14">
        <f t="shared" ref="Y17:Z17" si="705">+Y11+Y12+Y15</f>
        <v>112</v>
      </c>
      <c r="Z17" s="108">
        <f t="shared" si="705"/>
        <v>112425</v>
      </c>
      <c r="AA17" s="19">
        <f>AA11+AA12+AA15</f>
        <v>97523</v>
      </c>
      <c r="AB17" s="14">
        <f t="shared" ref="AB17:AC17" si="706">+AB11+AB12+AB15</f>
        <v>163</v>
      </c>
      <c r="AC17" s="108">
        <f t="shared" si="706"/>
        <v>97686</v>
      </c>
      <c r="AD17" s="19">
        <f>AD11+AD12+AD15</f>
        <v>56476</v>
      </c>
      <c r="AE17" s="14">
        <f t="shared" ref="AE17:AF17" si="707">+AE11+AE12+AE15</f>
        <v>291</v>
      </c>
      <c r="AF17" s="108">
        <f t="shared" si="707"/>
        <v>56767</v>
      </c>
      <c r="AG17" s="19">
        <f>AG11+AG12+AG15</f>
        <v>68678</v>
      </c>
      <c r="AH17" s="14">
        <f t="shared" ref="AH17:AI17" si="708">+AH11+AH12+AH15</f>
        <v>249</v>
      </c>
      <c r="AI17" s="108">
        <f t="shared" si="708"/>
        <v>68927</v>
      </c>
      <c r="AJ17" s="19">
        <f>AJ11+AJ12+AJ15</f>
        <v>106271</v>
      </c>
      <c r="AK17" s="14">
        <f t="shared" ref="AK17:AL17" si="709">+AK11+AK12+AK15</f>
        <v>311</v>
      </c>
      <c r="AL17" s="108">
        <f t="shared" si="709"/>
        <v>106582</v>
      </c>
      <c r="AM17" s="19">
        <f>AM11+AM12+AM15</f>
        <v>69103</v>
      </c>
      <c r="AN17" s="14">
        <f t="shared" ref="AN17:AO17" si="710">+AN11+AN12+AN15</f>
        <v>382</v>
      </c>
      <c r="AO17" s="108">
        <f t="shared" si="710"/>
        <v>69485</v>
      </c>
      <c r="AP17" s="19">
        <f>AP11+AP12+AP15</f>
        <v>105352</v>
      </c>
      <c r="AQ17" s="14">
        <f t="shared" ref="AQ17:AR17" si="711">+AQ11+AQ12+AQ15</f>
        <v>230</v>
      </c>
      <c r="AR17" s="108">
        <f t="shared" si="711"/>
        <v>105582</v>
      </c>
      <c r="AS17" s="19">
        <f t="shared" ref="AS17:AU17" si="712">+AS11+AS12+AS15</f>
        <v>615716</v>
      </c>
      <c r="AT17" s="14">
        <f t="shared" si="2"/>
        <v>1738</v>
      </c>
      <c r="AU17" s="108">
        <f t="shared" si="712"/>
        <v>617454</v>
      </c>
      <c r="AV17" s="19">
        <f>AV11+AV12+AV15</f>
        <v>117813</v>
      </c>
      <c r="AW17" s="14">
        <f t="shared" ref="AW17:AX17" si="713">+AW11+AW12+AW15</f>
        <v>0</v>
      </c>
      <c r="AX17" s="108">
        <f t="shared" si="713"/>
        <v>117813</v>
      </c>
      <c r="AY17" s="19">
        <f>AY11+AY12+AY15</f>
        <v>0.05</v>
      </c>
      <c r="AZ17" s="14">
        <f t="shared" ref="AZ17:BA17" si="714">+AZ11+AZ12+AZ15</f>
        <v>0</v>
      </c>
      <c r="BA17" s="108">
        <f t="shared" si="714"/>
        <v>0.05</v>
      </c>
      <c r="BB17" s="19">
        <f>BB11+BB12+BB15</f>
        <v>110164</v>
      </c>
      <c r="BC17" s="14">
        <f t="shared" ref="BC17:BD17" si="715">+BC11+BC12+BC15</f>
        <v>0</v>
      </c>
      <c r="BD17" s="108">
        <f t="shared" si="715"/>
        <v>110164</v>
      </c>
      <c r="BE17" s="19">
        <f t="shared" ref="BE17:BG17" si="716">+BE11+BE12+BE15</f>
        <v>1987096.05</v>
      </c>
      <c r="BF17" s="14">
        <f t="shared" si="3"/>
        <v>2059</v>
      </c>
      <c r="BG17" s="108">
        <f t="shared" si="716"/>
        <v>1989155.05</v>
      </c>
      <c r="BH17" s="19">
        <f>BH11+BH12+BH15</f>
        <v>20831</v>
      </c>
      <c r="BI17" s="14">
        <f t="shared" ref="BI17:BJ17" si="717">+BI11+BI12+BI15</f>
        <v>0</v>
      </c>
      <c r="BJ17" s="108">
        <f t="shared" si="717"/>
        <v>20831</v>
      </c>
      <c r="BK17" s="19">
        <f>BK11+BK12+BK15</f>
        <v>52741</v>
      </c>
      <c r="BL17" s="14">
        <f t="shared" ref="BL17:BM17" si="718">+BL11+BL12+BL15</f>
        <v>0</v>
      </c>
      <c r="BM17" s="108">
        <f t="shared" si="718"/>
        <v>52741</v>
      </c>
      <c r="BN17" s="19">
        <f t="shared" ref="BN17:BP17" si="719">+BN11+BN12+BN15</f>
        <v>73572</v>
      </c>
      <c r="BO17" s="14">
        <f t="shared" si="4"/>
        <v>0</v>
      </c>
      <c r="BP17" s="108">
        <f t="shared" si="719"/>
        <v>73572</v>
      </c>
      <c r="BQ17" s="19">
        <f t="shared" ref="BQ17:BS17" si="720">+BQ11+BQ12+BQ15</f>
        <v>2060668.05</v>
      </c>
      <c r="BR17" s="14">
        <f t="shared" si="5"/>
        <v>2059</v>
      </c>
      <c r="BS17" s="108">
        <f t="shared" si="720"/>
        <v>2062727.05</v>
      </c>
      <c r="BT17" s="19">
        <f>BT11+BT12+BT15</f>
        <v>386314</v>
      </c>
      <c r="BU17" s="14">
        <f t="shared" ref="BU17:BV17" si="721">+BU11+BU12+BU15</f>
        <v>0</v>
      </c>
      <c r="BV17" s="108">
        <f t="shared" si="721"/>
        <v>386314</v>
      </c>
      <c r="BW17" s="19">
        <f t="shared" ref="BW17:BY17" si="722">+BW11+BW12+BW15</f>
        <v>3603405.05</v>
      </c>
      <c r="BX17" s="14">
        <f t="shared" si="6"/>
        <v>2579</v>
      </c>
      <c r="BY17" s="108">
        <f t="shared" si="722"/>
        <v>3605984.05</v>
      </c>
      <c r="BZ17" s="19">
        <f>BZ11+BZ12+BZ15</f>
        <v>1953781</v>
      </c>
      <c r="CA17" s="14">
        <f t="shared" ref="CA17:CB17" si="723">+CA11+CA12+CA15</f>
        <v>0</v>
      </c>
      <c r="CB17" s="108">
        <f t="shared" si="723"/>
        <v>1953781</v>
      </c>
      <c r="CC17" s="19">
        <f>CC11+CC12+CC15</f>
        <v>40028</v>
      </c>
      <c r="CD17" s="14">
        <f t="shared" ref="CD17:CE17" si="724">+CD11+CD12+CD15</f>
        <v>0</v>
      </c>
      <c r="CE17" s="108">
        <f t="shared" si="724"/>
        <v>40028</v>
      </c>
      <c r="CF17" s="19">
        <f>CF11+CF12+CF15</f>
        <v>159100</v>
      </c>
      <c r="CG17" s="14">
        <f t="shared" ref="CG17:CH17" si="725">+CG11+CG12+CG15</f>
        <v>0</v>
      </c>
      <c r="CH17" s="108">
        <f t="shared" si="725"/>
        <v>159100</v>
      </c>
      <c r="CI17" s="19">
        <f>CI11+CI12+CI15</f>
        <v>3553</v>
      </c>
      <c r="CJ17" s="14">
        <f t="shared" ref="CJ17:CK17" si="726">+CJ11+CJ12+CJ15</f>
        <v>0</v>
      </c>
      <c r="CK17" s="108">
        <f t="shared" si="726"/>
        <v>3553</v>
      </c>
      <c r="CL17" s="19">
        <f>CL11+CL12+CL15</f>
        <v>7000</v>
      </c>
      <c r="CM17" s="14">
        <f t="shared" ref="CM17:CN17" si="727">+CM11+CM12+CM15</f>
        <v>0</v>
      </c>
      <c r="CN17" s="108">
        <f t="shared" si="727"/>
        <v>7000</v>
      </c>
      <c r="CO17" s="19">
        <f>CO11+CO12+CO15</f>
        <v>0</v>
      </c>
      <c r="CP17" s="14">
        <f t="shared" ref="CP17:CQ17" si="728">+CP11+CP12+CP15</f>
        <v>0</v>
      </c>
      <c r="CQ17" s="108">
        <f t="shared" si="728"/>
        <v>0</v>
      </c>
      <c r="CR17" s="19">
        <f>CR11+CR12+CR15</f>
        <v>0</v>
      </c>
      <c r="CS17" s="14">
        <f t="shared" ref="CS17:CT17" si="729">+CS11+CS12+CS15</f>
        <v>0</v>
      </c>
      <c r="CT17" s="108">
        <f t="shared" si="729"/>
        <v>0</v>
      </c>
      <c r="CU17" s="19">
        <f>CU11+CU12+CU15</f>
        <v>0</v>
      </c>
      <c r="CV17" s="14">
        <f t="shared" ref="CV17:CW17" si="730">+CV11+CV12+CV15</f>
        <v>0</v>
      </c>
      <c r="CW17" s="108">
        <f t="shared" si="730"/>
        <v>0</v>
      </c>
      <c r="CX17" s="19">
        <f>CX11+CX12+CX15</f>
        <v>0</v>
      </c>
      <c r="CY17" s="14">
        <f t="shared" ref="CY17:CZ17" si="731">+CY11+CY12+CY15</f>
        <v>0</v>
      </c>
      <c r="CZ17" s="108">
        <f t="shared" si="731"/>
        <v>0</v>
      </c>
      <c r="DA17" s="19">
        <f>DA11+DA12+DA15</f>
        <v>29388</v>
      </c>
      <c r="DB17" s="14">
        <f t="shared" ref="DB17:DC17" si="732">+DB11+DB12+DB15</f>
        <v>0</v>
      </c>
      <c r="DC17" s="108">
        <f t="shared" si="732"/>
        <v>29388</v>
      </c>
      <c r="DD17" s="19">
        <f t="shared" si="59"/>
        <v>2192850</v>
      </c>
      <c r="DE17" s="14">
        <f t="shared" si="7"/>
        <v>0</v>
      </c>
      <c r="DF17" s="108">
        <f t="shared" si="7"/>
        <v>2192850</v>
      </c>
      <c r="DG17" s="19">
        <f>DG11+DG12+DG15</f>
        <v>114256</v>
      </c>
      <c r="DH17" s="14">
        <f t="shared" ref="DH17:DI17" si="733">+DH11+DH12+DH15</f>
        <v>0</v>
      </c>
      <c r="DI17" s="108">
        <f t="shared" si="733"/>
        <v>114256</v>
      </c>
      <c r="DJ17" s="19">
        <f>DJ11+DJ12+DJ15</f>
        <v>13219</v>
      </c>
      <c r="DK17" s="14">
        <f t="shared" ref="DK17:DL17" si="734">+DK11+DK12+DK15</f>
        <v>0</v>
      </c>
      <c r="DL17" s="108">
        <f t="shared" si="734"/>
        <v>13219</v>
      </c>
      <c r="DM17" s="19">
        <f>DM11+DM12+DM15</f>
        <v>159793</v>
      </c>
      <c r="DN17" s="14">
        <f t="shared" ref="DN17:DO17" si="735">+DN11+DN12+DN15</f>
        <v>0</v>
      </c>
      <c r="DO17" s="108">
        <f t="shared" si="735"/>
        <v>159793</v>
      </c>
      <c r="DP17" s="19">
        <f>DP11+DP12+DP15</f>
        <v>19049</v>
      </c>
      <c r="DQ17" s="14">
        <f t="shared" ref="DQ17:DR17" si="736">+DQ11+DQ12+DQ15</f>
        <v>0</v>
      </c>
      <c r="DR17" s="108">
        <f t="shared" si="736"/>
        <v>19049</v>
      </c>
      <c r="DS17" s="19">
        <f>DS11+DS12+DS15</f>
        <v>3175</v>
      </c>
      <c r="DT17" s="14">
        <f t="shared" ref="DT17:DU17" si="737">+DT11+DT12+DT15</f>
        <v>0</v>
      </c>
      <c r="DU17" s="108">
        <f t="shared" si="737"/>
        <v>3175</v>
      </c>
      <c r="DV17" s="19">
        <f>DV11+DV12+DV15</f>
        <v>27075</v>
      </c>
      <c r="DW17" s="14">
        <f t="shared" ref="DW17:DX17" si="738">+DW11+DW12+DW15</f>
        <v>0</v>
      </c>
      <c r="DX17" s="108">
        <f t="shared" si="738"/>
        <v>27075</v>
      </c>
      <c r="DY17" s="19">
        <f>DY11+DY12+DY15</f>
        <v>76246</v>
      </c>
      <c r="DZ17" s="14">
        <f t="shared" ref="DZ17:EA17" si="739">+DZ11+DZ12+DZ15</f>
        <v>0</v>
      </c>
      <c r="EA17" s="108">
        <f t="shared" si="739"/>
        <v>76246</v>
      </c>
      <c r="EB17" s="19">
        <f t="shared" ref="EB17:ED17" si="740">+EB11+EB12+EB15</f>
        <v>412813</v>
      </c>
      <c r="EC17" s="14">
        <f t="shared" si="68"/>
        <v>0</v>
      </c>
      <c r="ED17" s="108">
        <f t="shared" si="740"/>
        <v>412813</v>
      </c>
      <c r="EE17" s="19">
        <f>EE11+EE12+EE15</f>
        <v>301594</v>
      </c>
      <c r="EF17" s="14">
        <f t="shared" ref="EF17:EG17" si="741">+EF11+EF12+EF15</f>
        <v>0</v>
      </c>
      <c r="EG17" s="108">
        <f t="shared" si="741"/>
        <v>301594</v>
      </c>
      <c r="EH17" s="19">
        <f>EH11+EH12+EH15</f>
        <v>0</v>
      </c>
      <c r="EI17" s="14">
        <f t="shared" ref="EI17:EJ17" si="742">+EI11+EI12+EI15</f>
        <v>0</v>
      </c>
      <c r="EJ17" s="108">
        <f t="shared" si="742"/>
        <v>0</v>
      </c>
      <c r="EK17" s="19">
        <f>EK11+EK12+EK15</f>
        <v>0</v>
      </c>
      <c r="EL17" s="14">
        <f t="shared" ref="EL17:EM17" si="743">+EL11+EL12+EL15</f>
        <v>0</v>
      </c>
      <c r="EM17" s="108">
        <f t="shared" si="743"/>
        <v>0</v>
      </c>
      <c r="EN17" s="19">
        <f t="shared" ref="EN17:EP17" si="744">+EN11+EN12+EN15</f>
        <v>301594</v>
      </c>
      <c r="EO17" s="14">
        <f t="shared" si="8"/>
        <v>0</v>
      </c>
      <c r="EP17" s="108">
        <f t="shared" si="744"/>
        <v>301594</v>
      </c>
      <c r="EQ17" s="19">
        <f>EQ11+EQ12+EQ15</f>
        <v>167834</v>
      </c>
      <c r="ER17" s="14">
        <f t="shared" ref="ER17:ES17" si="745">+ER11+ER12+ER15</f>
        <v>0</v>
      </c>
      <c r="ES17" s="108">
        <f t="shared" si="745"/>
        <v>167834</v>
      </c>
      <c r="ET17" s="19">
        <f>ET11+ET12+ET15</f>
        <v>71383</v>
      </c>
      <c r="EU17" s="14">
        <f t="shared" ref="EU17:EV17" si="746">+EU11+EU12+EU15</f>
        <v>0</v>
      </c>
      <c r="EV17" s="108">
        <f t="shared" si="746"/>
        <v>71383</v>
      </c>
      <c r="EW17" s="19">
        <f>EW11+EW12+EW15</f>
        <v>98000</v>
      </c>
      <c r="EX17" s="14">
        <f t="shared" ref="EX17:EY17" si="747">+EX11+EX12+EX15</f>
        <v>0</v>
      </c>
      <c r="EY17" s="108">
        <f t="shared" si="747"/>
        <v>98000</v>
      </c>
      <c r="EZ17" s="19">
        <f>EZ11+EZ12+EZ15</f>
        <v>70388</v>
      </c>
      <c r="FA17" s="14">
        <f t="shared" ref="FA17:FB17" si="748">+FA11+FA12+FA15</f>
        <v>0</v>
      </c>
      <c r="FB17" s="108">
        <f t="shared" si="748"/>
        <v>70388</v>
      </c>
      <c r="FC17" s="19">
        <f t="shared" ref="FC17:FE17" si="749">+FC11+FC12+FC15</f>
        <v>407605</v>
      </c>
      <c r="FD17" s="14">
        <f t="shared" si="9"/>
        <v>0</v>
      </c>
      <c r="FE17" s="92">
        <f t="shared" si="749"/>
        <v>407605</v>
      </c>
      <c r="FF17" s="19">
        <f>FF11+FF12+FF15</f>
        <v>0</v>
      </c>
      <c r="FG17" s="14">
        <f t="shared" ref="FG17:FH17" si="750">+FG11+FG12+FG15</f>
        <v>0</v>
      </c>
      <c r="FH17" s="108">
        <f t="shared" si="750"/>
        <v>0</v>
      </c>
      <c r="FI17" s="19">
        <f>FI11+FI12+FI15</f>
        <v>0</v>
      </c>
      <c r="FJ17" s="14">
        <f t="shared" ref="FJ17:FK17" si="751">+FJ11+FJ12+FJ15</f>
        <v>0</v>
      </c>
      <c r="FK17" s="108">
        <f t="shared" si="751"/>
        <v>0</v>
      </c>
      <c r="FL17" s="19">
        <f>FL11+FL12+FL15</f>
        <v>0</v>
      </c>
      <c r="FM17" s="14">
        <f t="shared" ref="FM17:FN17" si="752">+FM11+FM12+FM15</f>
        <v>0</v>
      </c>
      <c r="FN17" s="108">
        <f t="shared" si="752"/>
        <v>0</v>
      </c>
      <c r="FO17" s="19">
        <f>FO11+FO12+FO15</f>
        <v>2000</v>
      </c>
      <c r="FP17" s="14">
        <f t="shared" ref="FP17:FQ17" si="753">+FP11+FP12+FP15</f>
        <v>0</v>
      </c>
      <c r="FQ17" s="108">
        <f t="shared" si="753"/>
        <v>2000</v>
      </c>
      <c r="FR17" s="19">
        <f>FR11+FR12+FR15</f>
        <v>0</v>
      </c>
      <c r="FS17" s="14">
        <f t="shared" ref="FS17:FT17" si="754">+FS11+FS12+FS15</f>
        <v>0</v>
      </c>
      <c r="FT17" s="108">
        <f t="shared" si="754"/>
        <v>0</v>
      </c>
      <c r="FU17" s="19">
        <f>FU11+FU12+FU15</f>
        <v>37543</v>
      </c>
      <c r="FV17" s="14">
        <f t="shared" ref="FV17:FW17" si="755">+FV11+FV12+FV15</f>
        <v>154</v>
      </c>
      <c r="FW17" s="108">
        <f t="shared" si="755"/>
        <v>37697</v>
      </c>
      <c r="FX17" s="19">
        <f>FX11+FX12+FX15</f>
        <v>30000</v>
      </c>
      <c r="FY17" s="14">
        <f t="shared" ref="FY17:FZ17" si="756">+FY11+FY12+FY15</f>
        <v>0</v>
      </c>
      <c r="FZ17" s="108">
        <f t="shared" si="756"/>
        <v>30000</v>
      </c>
      <c r="GA17" s="19">
        <f t="shared" ref="GA17:GC17" si="757">+GA11+GA12+GA15</f>
        <v>69543</v>
      </c>
      <c r="GB17" s="14">
        <f t="shared" si="10"/>
        <v>154</v>
      </c>
      <c r="GC17" s="108">
        <f t="shared" si="757"/>
        <v>69697</v>
      </c>
      <c r="GD17" s="19">
        <f>GD11+GD12+GD15</f>
        <v>124550</v>
      </c>
      <c r="GE17" s="14">
        <f t="shared" ref="GE17:GF17" si="758">+GE11+GE12+GE15</f>
        <v>932</v>
      </c>
      <c r="GF17" s="108">
        <f t="shared" si="758"/>
        <v>125482</v>
      </c>
      <c r="GG17" s="19">
        <f>GG11+GG12+GG15</f>
        <v>35594</v>
      </c>
      <c r="GH17" s="14">
        <f t="shared" ref="GH17:GI17" si="759">+GH11+GH12+GH15</f>
        <v>0</v>
      </c>
      <c r="GI17" s="108">
        <f t="shared" si="759"/>
        <v>35594</v>
      </c>
      <c r="GJ17" s="19">
        <f>GJ11+GJ12+GJ15</f>
        <v>36143</v>
      </c>
      <c r="GK17" s="14">
        <f t="shared" ref="GK17:GL17" si="760">+GK11+GK12+GK15</f>
        <v>0</v>
      </c>
      <c r="GL17" s="108">
        <f t="shared" si="760"/>
        <v>36143</v>
      </c>
      <c r="GM17" s="19">
        <f>GM11+GM12+GM15</f>
        <v>9000</v>
      </c>
      <c r="GN17" s="14">
        <f t="shared" ref="GN17:GO17" si="761">+GN11+GN12+GN15</f>
        <v>0</v>
      </c>
      <c r="GO17" s="108">
        <f t="shared" si="761"/>
        <v>9000</v>
      </c>
      <c r="GP17" s="19">
        <f>GP11+GP12+GP15</f>
        <v>57375</v>
      </c>
      <c r="GQ17" s="14">
        <f t="shared" ref="GQ17:GR17" si="762">+GQ11+GQ12+GQ15</f>
        <v>0</v>
      </c>
      <c r="GR17" s="108">
        <f t="shared" si="762"/>
        <v>57375</v>
      </c>
      <c r="GS17" s="19">
        <f>GS11+GS12+GS15</f>
        <v>46545</v>
      </c>
      <c r="GT17" s="14">
        <f t="shared" ref="GT17:GU17" si="763">+GT11+GT12+GT15</f>
        <v>0</v>
      </c>
      <c r="GU17" s="92">
        <f t="shared" si="763"/>
        <v>46545</v>
      </c>
      <c r="GV17" s="19">
        <f t="shared" ref="GV17:GX17" si="764">+GV11+GV12+GV15</f>
        <v>309207</v>
      </c>
      <c r="GW17" s="14">
        <f t="shared" si="94"/>
        <v>932</v>
      </c>
      <c r="GX17" s="108">
        <f t="shared" si="764"/>
        <v>310139</v>
      </c>
      <c r="GY17" s="19">
        <f>GY11+GY12+GY15</f>
        <v>1434</v>
      </c>
      <c r="GZ17" s="14">
        <f t="shared" ref="GZ17:HA17" si="765">+GZ11+GZ12+GZ15</f>
        <v>0</v>
      </c>
      <c r="HA17" s="108">
        <f t="shared" si="765"/>
        <v>1434</v>
      </c>
      <c r="HB17" s="19">
        <f>HB11+HB12+HB15</f>
        <v>2922</v>
      </c>
      <c r="HC17" s="14">
        <f t="shared" ref="HC17:HD17" si="766">+HC11+HC12+HC15</f>
        <v>0</v>
      </c>
      <c r="HD17" s="108">
        <f t="shared" si="766"/>
        <v>2922</v>
      </c>
      <c r="HE17" s="19">
        <f>HE11+HE12+HE15</f>
        <v>1536</v>
      </c>
      <c r="HF17" s="14">
        <f t="shared" ref="HF17:HG17" si="767">+HF11+HF12+HF15</f>
        <v>0</v>
      </c>
      <c r="HG17" s="108">
        <f t="shared" si="767"/>
        <v>1536</v>
      </c>
      <c r="HH17" s="19">
        <f>HH11+HH12+HH15</f>
        <v>400</v>
      </c>
      <c r="HI17" s="14">
        <f t="shared" ref="HI17:HJ17" si="768">+HI11+HI12+HI15</f>
        <v>0</v>
      </c>
      <c r="HJ17" s="108">
        <f t="shared" si="768"/>
        <v>400</v>
      </c>
      <c r="HK17" s="19">
        <f t="shared" ref="HK17:HM17" si="769">+HK11+HK12+HK15</f>
        <v>6292</v>
      </c>
      <c r="HL17" s="14">
        <f t="shared" si="101"/>
        <v>0</v>
      </c>
      <c r="HM17" s="108">
        <f t="shared" si="769"/>
        <v>6292</v>
      </c>
      <c r="HN17" s="19">
        <f>HN11+HN12+HN15</f>
        <v>66633</v>
      </c>
      <c r="HO17" s="14">
        <f t="shared" ref="HO17:HP17" si="770">+HO11+HO12+HO15</f>
        <v>0</v>
      </c>
      <c r="HP17" s="108">
        <f t="shared" si="770"/>
        <v>66633</v>
      </c>
      <c r="HQ17" s="19">
        <f>HQ11+HQ12+HQ15</f>
        <v>338475</v>
      </c>
      <c r="HR17" s="14">
        <f t="shared" ref="HR17:HS17" si="771">+HR11+HR12+HR15</f>
        <v>0</v>
      </c>
      <c r="HS17" s="92">
        <f t="shared" si="771"/>
        <v>338475</v>
      </c>
      <c r="HT17" s="19">
        <f t="shared" ref="HT17:HV17" si="772">+HT11+HT12+HT15</f>
        <v>405108</v>
      </c>
      <c r="HU17" s="14">
        <f t="shared" si="11"/>
        <v>0</v>
      </c>
      <c r="HV17" s="108">
        <f t="shared" si="772"/>
        <v>405108</v>
      </c>
      <c r="HW17" s="19">
        <f t="shared" ref="HW17:HY17" si="773">+HW11+HW12+HW15</f>
        <v>1912162</v>
      </c>
      <c r="HX17" s="14">
        <f t="shared" si="107"/>
        <v>1086</v>
      </c>
      <c r="HY17" s="108">
        <f t="shared" si="773"/>
        <v>1913248</v>
      </c>
      <c r="HZ17" s="19">
        <f>HZ11+HZ12+HZ15</f>
        <v>0</v>
      </c>
      <c r="IA17" s="14">
        <f t="shared" ref="IA17:IB17" si="774">+IA11+IA12+IA15</f>
        <v>0</v>
      </c>
      <c r="IB17" s="108">
        <f t="shared" si="774"/>
        <v>0</v>
      </c>
      <c r="IC17" s="19">
        <f>IC11+IC12+IC15</f>
        <v>3835</v>
      </c>
      <c r="ID17" s="14">
        <f t="shared" ref="ID17:IE17" si="775">+ID11+ID12+ID15</f>
        <v>0</v>
      </c>
      <c r="IE17" s="108">
        <f t="shared" si="775"/>
        <v>3835</v>
      </c>
      <c r="IF17" s="19">
        <f>IF11+IF12+IF15</f>
        <v>0</v>
      </c>
      <c r="IG17" s="14">
        <f t="shared" ref="IG17:IH17" si="776">+IG11+IG12+IG15</f>
        <v>0</v>
      </c>
      <c r="IH17" s="108">
        <f t="shared" si="776"/>
        <v>0</v>
      </c>
      <c r="II17" s="19">
        <f>II11+II12+II15</f>
        <v>0</v>
      </c>
      <c r="IJ17" s="14">
        <f t="shared" ref="IJ17:IK17" si="777">+IJ11+IJ12+IJ15</f>
        <v>0</v>
      </c>
      <c r="IK17" s="108">
        <f t="shared" si="777"/>
        <v>0</v>
      </c>
      <c r="IL17" s="19">
        <f t="shared" ref="IL17:IN17" si="778">+IL11+IL12+IL15</f>
        <v>3835</v>
      </c>
      <c r="IM17" s="14">
        <f t="shared" si="114"/>
        <v>0</v>
      </c>
      <c r="IN17" s="108">
        <f t="shared" si="778"/>
        <v>3835</v>
      </c>
      <c r="IO17" s="19">
        <f>IO11+IO12+IO15</f>
        <v>0</v>
      </c>
      <c r="IP17" s="14">
        <f t="shared" ref="IP17:IQ17" si="779">+IP11+IP12+IP15</f>
        <v>0</v>
      </c>
      <c r="IQ17" s="92">
        <f t="shared" si="779"/>
        <v>0</v>
      </c>
      <c r="IR17" s="19">
        <f>IR11+IR12+IR15</f>
        <v>0</v>
      </c>
      <c r="IS17" s="14">
        <f t="shared" ref="IS17:IT17" si="780">+IS11+IS12+IS15</f>
        <v>0</v>
      </c>
      <c r="IT17" s="108">
        <f t="shared" si="780"/>
        <v>0</v>
      </c>
      <c r="IU17" s="19">
        <f t="shared" ref="IU17:IW17" si="781">+IU11+IU12+IU15</f>
        <v>0</v>
      </c>
      <c r="IV17" s="14">
        <f t="shared" si="12"/>
        <v>0</v>
      </c>
      <c r="IW17" s="108">
        <f t="shared" si="781"/>
        <v>0</v>
      </c>
      <c r="IX17" s="19">
        <f>IX11+IX12+IX15</f>
        <v>0</v>
      </c>
      <c r="IY17" s="14">
        <f t="shared" ref="IY17:IZ17" si="782">+IY11+IY12+IY15</f>
        <v>0</v>
      </c>
      <c r="IZ17" s="108">
        <f t="shared" si="782"/>
        <v>0</v>
      </c>
      <c r="JA17" s="19">
        <f>JA11+JA12+JA15</f>
        <v>0</v>
      </c>
      <c r="JB17" s="14">
        <f t="shared" ref="JB17:JC17" si="783">+JB11+JB12+JB15</f>
        <v>0</v>
      </c>
      <c r="JC17" s="108">
        <f t="shared" si="783"/>
        <v>0</v>
      </c>
      <c r="JD17" s="19">
        <f>JD11+JD12+JD15</f>
        <v>0</v>
      </c>
      <c r="JE17" s="14">
        <f t="shared" ref="JE17:JF17" si="784">+JE11+JE12+JE15</f>
        <v>0</v>
      </c>
      <c r="JF17" s="108">
        <f t="shared" si="784"/>
        <v>0</v>
      </c>
      <c r="JG17" s="19">
        <f>JG11+JG12+JG15</f>
        <v>0</v>
      </c>
      <c r="JH17" s="14">
        <f t="shared" ref="JH17:JI17" si="785">+JH11+JH12+JH15</f>
        <v>0</v>
      </c>
      <c r="JI17" s="108">
        <f t="shared" si="785"/>
        <v>0</v>
      </c>
      <c r="JJ17" s="19">
        <f t="shared" ref="JJ17:JL17" si="786">+JJ11+JJ12+JJ15</f>
        <v>0</v>
      </c>
      <c r="JK17" s="14">
        <f t="shared" si="13"/>
        <v>0</v>
      </c>
      <c r="JL17" s="108">
        <f t="shared" si="786"/>
        <v>0</v>
      </c>
      <c r="JM17" s="19">
        <f>JM11+JM12+JM15</f>
        <v>0</v>
      </c>
      <c r="JN17" s="14">
        <f t="shared" ref="JN17:JO17" si="787">+JN11+JN12+JN15</f>
        <v>0</v>
      </c>
      <c r="JO17" s="108">
        <f t="shared" si="787"/>
        <v>0</v>
      </c>
      <c r="JP17" s="19">
        <f>JP11+JP12+JP15</f>
        <v>0</v>
      </c>
      <c r="JQ17" s="14">
        <f t="shared" ref="JQ17:JR17" si="788">+JQ11+JQ12+JQ15</f>
        <v>0</v>
      </c>
      <c r="JR17" s="92">
        <f t="shared" si="788"/>
        <v>0</v>
      </c>
      <c r="JS17" s="19">
        <f>JS11+JS12+JS15</f>
        <v>0</v>
      </c>
      <c r="JT17" s="14">
        <f t="shared" ref="JT17:JU17" si="789">+JT11+JT12+JT15</f>
        <v>0</v>
      </c>
      <c r="JU17" s="108">
        <f t="shared" si="789"/>
        <v>0</v>
      </c>
      <c r="JV17" s="19">
        <f t="shared" ref="JV17:JX17" si="790">+JV11+JV12+JV15</f>
        <v>0</v>
      </c>
      <c r="JW17" s="14">
        <f t="shared" si="14"/>
        <v>0</v>
      </c>
      <c r="JX17" s="108">
        <f t="shared" si="790"/>
        <v>0</v>
      </c>
      <c r="JY17" s="19">
        <f>JY11+JY12+JY15</f>
        <v>0</v>
      </c>
      <c r="JZ17" s="14">
        <f t="shared" ref="JZ17:KA17" si="791">+JZ11+JZ12+JZ15</f>
        <v>0</v>
      </c>
      <c r="KA17" s="108">
        <f t="shared" si="791"/>
        <v>0</v>
      </c>
      <c r="KB17" s="19">
        <f>KB11+KB12+KB15</f>
        <v>0</v>
      </c>
      <c r="KC17" s="14">
        <f t="shared" ref="KC17:KD17" si="792">+KC11+KC12+KC15</f>
        <v>0</v>
      </c>
      <c r="KD17" s="108">
        <f t="shared" si="792"/>
        <v>0</v>
      </c>
      <c r="KE17" s="19">
        <f>KE11+KE12+KE15</f>
        <v>0</v>
      </c>
      <c r="KF17" s="14">
        <f t="shared" ref="KF17:KG17" si="793">+KF11+KF12+KF15</f>
        <v>0</v>
      </c>
      <c r="KG17" s="108">
        <f t="shared" si="793"/>
        <v>0</v>
      </c>
      <c r="KH17" s="19">
        <f>KH11+KH12+KH15</f>
        <v>0</v>
      </c>
      <c r="KI17" s="14">
        <f t="shared" ref="KI17:KJ17" si="794">+KI11+KI12+KI15</f>
        <v>0</v>
      </c>
      <c r="KJ17" s="108">
        <f t="shared" si="794"/>
        <v>0</v>
      </c>
      <c r="KK17" s="19">
        <f t="shared" ref="KK17:KM17" si="795">+KK11+KK12+KK15</f>
        <v>0</v>
      </c>
      <c r="KL17" s="14">
        <f t="shared" si="15"/>
        <v>0</v>
      </c>
      <c r="KM17" s="92">
        <f t="shared" si="795"/>
        <v>0</v>
      </c>
      <c r="KN17" s="19">
        <f>KN11+KN12+KN15</f>
        <v>142803</v>
      </c>
      <c r="KO17" s="14">
        <f t="shared" ref="KO17:KP17" si="796">+KO11+KO12+KO15</f>
        <v>0</v>
      </c>
      <c r="KP17" s="108">
        <f t="shared" si="796"/>
        <v>142803</v>
      </c>
      <c r="KQ17" s="19">
        <f>KQ11+KQ12+KQ15</f>
        <v>17460</v>
      </c>
      <c r="KR17" s="14">
        <f t="shared" ref="KR17:KS17" si="797">+KR11+KR12+KR15</f>
        <v>0</v>
      </c>
      <c r="KS17" s="108">
        <f t="shared" si="797"/>
        <v>17460</v>
      </c>
      <c r="KT17" s="19">
        <f>KT11+KT12+KT15</f>
        <v>254860</v>
      </c>
      <c r="KU17" s="14">
        <f t="shared" ref="KU17:KV17" si="798">+KU11+KU12+KU15</f>
        <v>0</v>
      </c>
      <c r="KV17" s="108">
        <f t="shared" si="798"/>
        <v>254860</v>
      </c>
      <c r="KW17" s="19">
        <f t="shared" ref="KW17:KY17" si="799">+KW11+KW12+KW15</f>
        <v>415123</v>
      </c>
      <c r="KX17" s="14">
        <f t="shared" si="16"/>
        <v>0</v>
      </c>
      <c r="KY17" s="108">
        <f t="shared" si="799"/>
        <v>415123</v>
      </c>
      <c r="KZ17" s="19">
        <f>KZ11+KZ12+KZ15</f>
        <v>0</v>
      </c>
      <c r="LA17" s="14">
        <f t="shared" ref="LA17:LB17" si="800">+LA11+LA12+LA15</f>
        <v>0</v>
      </c>
      <c r="LB17" s="108">
        <f t="shared" si="800"/>
        <v>0</v>
      </c>
      <c r="LC17" s="19">
        <f>LC11+LC12+LC15</f>
        <v>0</v>
      </c>
      <c r="LD17" s="14">
        <f t="shared" ref="LD17:LE17" si="801">+LD11+LD12+LD15</f>
        <v>0</v>
      </c>
      <c r="LE17" s="108">
        <f t="shared" si="801"/>
        <v>0</v>
      </c>
      <c r="LF17" s="19">
        <f>LF11+LF12+LF15</f>
        <v>0</v>
      </c>
      <c r="LG17" s="14">
        <f t="shared" ref="LG17:LH17" si="802">+LG11+LG12+LG15</f>
        <v>0</v>
      </c>
      <c r="LH17" s="108">
        <f t="shared" si="802"/>
        <v>0</v>
      </c>
      <c r="LI17" s="19">
        <f>LI11+LI12+LI15</f>
        <v>0</v>
      </c>
      <c r="LJ17" s="14">
        <f t="shared" ref="LJ17:LK17" si="803">+LJ11+LJ12+LJ15</f>
        <v>0</v>
      </c>
      <c r="LK17" s="92">
        <f t="shared" si="803"/>
        <v>0</v>
      </c>
      <c r="LL17" s="19">
        <f>LL11+LL12+LL15</f>
        <v>0</v>
      </c>
      <c r="LM17" s="14">
        <f t="shared" ref="LM17:LN17" si="804">+LM11+LM12+LM15</f>
        <v>0</v>
      </c>
      <c r="LN17" s="108">
        <f t="shared" si="804"/>
        <v>0</v>
      </c>
      <c r="LO17" s="19">
        <f>LO11+LO12+LO15</f>
        <v>0</v>
      </c>
      <c r="LP17" s="14">
        <f t="shared" ref="LP17:LQ17" si="805">+LP11+LP12+LP15</f>
        <v>0</v>
      </c>
      <c r="LQ17" s="108">
        <f t="shared" si="805"/>
        <v>0</v>
      </c>
      <c r="LR17" s="19">
        <f>LR11+LR12+LR15</f>
        <v>0</v>
      </c>
      <c r="LS17" s="14">
        <f t="shared" ref="LS17:LT17" si="806">+LS11+LS12+LS15</f>
        <v>0</v>
      </c>
      <c r="LT17" s="108">
        <f t="shared" si="806"/>
        <v>0</v>
      </c>
      <c r="LU17" s="19">
        <f>LU11+LU12+LU15</f>
        <v>0</v>
      </c>
      <c r="LV17" s="14">
        <f t="shared" ref="LV17:LW17" si="807">+LV11+LV12+LV15</f>
        <v>0</v>
      </c>
      <c r="LW17" s="108">
        <f t="shared" si="807"/>
        <v>0</v>
      </c>
      <c r="LX17" s="19">
        <f>LX11+LX12+LX15</f>
        <v>0</v>
      </c>
      <c r="LY17" s="14">
        <f t="shared" ref="LY17:LZ17" si="808">+LY11+LY12+LY15</f>
        <v>0</v>
      </c>
      <c r="LZ17" s="108">
        <f t="shared" si="808"/>
        <v>0</v>
      </c>
      <c r="MA17" s="109">
        <f t="shared" ref="MA17:MC17" si="809">+MA11+MA12+MA15</f>
        <v>0</v>
      </c>
      <c r="MB17" s="14">
        <f t="shared" si="17"/>
        <v>0</v>
      </c>
      <c r="MC17" s="108">
        <f t="shared" si="809"/>
        <v>0</v>
      </c>
      <c r="MD17" s="19">
        <f>MD11+MD12+MD15</f>
        <v>7930</v>
      </c>
      <c r="ME17" s="14">
        <f t="shared" ref="ME17:MF17" si="810">+ME11+ME12+ME15</f>
        <v>0</v>
      </c>
      <c r="MF17" s="108">
        <f t="shared" si="810"/>
        <v>7930</v>
      </c>
      <c r="MG17" s="19">
        <f>MG11+MG12+MG15</f>
        <v>0</v>
      </c>
      <c r="MH17" s="14">
        <f t="shared" ref="MH17:MI17" si="811">+MH11+MH12+MH15</f>
        <v>0</v>
      </c>
      <c r="MI17" s="92">
        <f t="shared" si="811"/>
        <v>0</v>
      </c>
      <c r="MJ17" s="19">
        <f t="shared" ref="MJ17:ML17" si="812">+MJ11+MJ12+MJ15</f>
        <v>7930</v>
      </c>
      <c r="MK17" s="14">
        <f t="shared" si="150"/>
        <v>0</v>
      </c>
      <c r="ML17" s="108">
        <f t="shared" si="812"/>
        <v>7930</v>
      </c>
      <c r="MM17" s="19">
        <f>MM11+MM12+MM15</f>
        <v>0</v>
      </c>
      <c r="MN17" s="14">
        <f t="shared" ref="MN17:MO17" si="813">+MN11+MN12+MN15</f>
        <v>0</v>
      </c>
      <c r="MO17" s="108">
        <f t="shared" si="813"/>
        <v>0</v>
      </c>
      <c r="MP17" s="19">
        <f t="shared" ref="MP17:MR17" si="814">+MP11+MP12+MP15</f>
        <v>426888</v>
      </c>
      <c r="MQ17" s="14">
        <f t="shared" si="18"/>
        <v>0</v>
      </c>
      <c r="MR17" s="108">
        <f t="shared" si="814"/>
        <v>426888</v>
      </c>
      <c r="MS17" s="19">
        <f>MS11+MS12+MS15</f>
        <v>0</v>
      </c>
      <c r="MT17" s="14">
        <f t="shared" ref="MT17:MU17" si="815">+MT11+MT12+MT15</f>
        <v>0</v>
      </c>
      <c r="MU17" s="108">
        <f t="shared" si="815"/>
        <v>0</v>
      </c>
      <c r="MV17" s="19">
        <f>MV11+MV12+MV15</f>
        <v>0</v>
      </c>
      <c r="MW17" s="14">
        <f t="shared" ref="MW17:MX17" si="816">+MW11+MW12+MW15</f>
        <v>0</v>
      </c>
      <c r="MX17" s="108">
        <f t="shared" si="816"/>
        <v>0</v>
      </c>
      <c r="MY17" s="19">
        <f>MY11+MY12+MY15</f>
        <v>0</v>
      </c>
      <c r="MZ17" s="14">
        <f t="shared" ref="MZ17:NA17" si="817">+MZ11+MZ12+MZ15</f>
        <v>0</v>
      </c>
      <c r="NA17" s="108">
        <f t="shared" si="817"/>
        <v>0</v>
      </c>
      <c r="NB17" s="19">
        <f t="shared" ref="NB17:ND17" si="818">+NB11+NB12+NB15</f>
        <v>0</v>
      </c>
      <c r="NC17" s="14">
        <f t="shared" si="158"/>
        <v>0</v>
      </c>
      <c r="ND17" s="108">
        <f t="shared" si="818"/>
        <v>0</v>
      </c>
      <c r="NE17" s="19">
        <f>NE11+NE12+NE15</f>
        <v>0</v>
      </c>
      <c r="NF17" s="14">
        <f t="shared" ref="NF17:NG17" si="819">+NF11+NF12+NF15</f>
        <v>0</v>
      </c>
      <c r="NG17" s="108">
        <f t="shared" si="819"/>
        <v>0</v>
      </c>
      <c r="NH17" s="19">
        <f>NH11+NH12+NH15</f>
        <v>0</v>
      </c>
      <c r="NI17" s="14">
        <f t="shared" ref="NI17:NJ17" si="820">+NI11+NI12+NI15</f>
        <v>0</v>
      </c>
      <c r="NJ17" s="92">
        <f t="shared" si="820"/>
        <v>0</v>
      </c>
      <c r="NK17" s="19">
        <f>NK11+NK12+NK15</f>
        <v>0</v>
      </c>
      <c r="NL17" s="14">
        <f t="shared" ref="NL17:NM17" si="821">+NL11+NL12+NL15</f>
        <v>0</v>
      </c>
      <c r="NM17" s="108">
        <f t="shared" si="821"/>
        <v>0</v>
      </c>
      <c r="NN17" s="19">
        <f>NN11+NN12+NN15</f>
        <v>0</v>
      </c>
      <c r="NO17" s="14">
        <f t="shared" ref="NO17:NP17" si="822">+NO11+NO12+NO15</f>
        <v>0</v>
      </c>
      <c r="NP17" s="108">
        <f t="shared" si="822"/>
        <v>0</v>
      </c>
      <c r="NQ17" s="19">
        <f>NQ11+NQ12+NQ15</f>
        <v>0</v>
      </c>
      <c r="NR17" s="14">
        <f t="shared" ref="NR17:NS17" si="823">+NR11+NR12+NR15</f>
        <v>0</v>
      </c>
      <c r="NS17" s="108">
        <f t="shared" si="823"/>
        <v>0</v>
      </c>
      <c r="NT17" s="19">
        <f>NT11+NT12+NT15</f>
        <v>0</v>
      </c>
      <c r="NU17" s="14">
        <f t="shared" ref="NU17:NV17" si="824">+NU11+NU12+NU15</f>
        <v>0</v>
      </c>
      <c r="NV17" s="108">
        <f t="shared" si="824"/>
        <v>0</v>
      </c>
      <c r="NW17" s="19">
        <f t="shared" ref="NW17:NY17" si="825">+NW11+NW12+NW15</f>
        <v>0</v>
      </c>
      <c r="NX17" s="14">
        <f t="shared" si="19"/>
        <v>0</v>
      </c>
      <c r="NY17" s="108">
        <f t="shared" si="825"/>
        <v>0</v>
      </c>
      <c r="NZ17" s="19">
        <f>NZ11+NZ12+NZ15</f>
        <v>0</v>
      </c>
      <c r="OA17" s="14">
        <f t="shared" ref="OA17:OB17" si="826">+OA11+OA12+OA15</f>
        <v>0</v>
      </c>
      <c r="OB17" s="108">
        <f t="shared" si="826"/>
        <v>0</v>
      </c>
      <c r="OC17" s="19">
        <f>OC11+OC12+OC15</f>
        <v>0</v>
      </c>
      <c r="OD17" s="14">
        <f t="shared" ref="OD17:OE17" si="827">+OD11+OD12+OD15</f>
        <v>0</v>
      </c>
      <c r="OE17" s="108">
        <f t="shared" si="827"/>
        <v>0</v>
      </c>
      <c r="OF17" s="19">
        <f>OF11+OF12+OF15</f>
        <v>0</v>
      </c>
      <c r="OG17" s="14">
        <f t="shared" ref="OG17:OH17" si="828">+OG11+OG12+OG15</f>
        <v>0</v>
      </c>
      <c r="OH17" s="92">
        <f t="shared" si="828"/>
        <v>0</v>
      </c>
      <c r="OI17" s="19">
        <f t="shared" ref="OI17:OK17" si="829">+OI11+OI12+OI15</f>
        <v>0</v>
      </c>
      <c r="OJ17" s="14">
        <f t="shared" si="20"/>
        <v>0</v>
      </c>
      <c r="OK17" s="108">
        <f t="shared" si="829"/>
        <v>0</v>
      </c>
      <c r="OL17" s="19">
        <f>OL11+OL12+OL15</f>
        <v>0</v>
      </c>
      <c r="OM17" s="14">
        <f t="shared" ref="OM17:ON17" si="830">+OM11+OM12+OM15</f>
        <v>0</v>
      </c>
      <c r="ON17" s="108">
        <f t="shared" si="830"/>
        <v>0</v>
      </c>
      <c r="OO17" s="19">
        <f>OO11+OO12+OO15</f>
        <v>0</v>
      </c>
      <c r="OP17" s="14">
        <f t="shared" ref="OP17:OQ17" si="831">+OP11+OP12+OP15</f>
        <v>0</v>
      </c>
      <c r="OQ17" s="108">
        <f t="shared" si="831"/>
        <v>0</v>
      </c>
      <c r="OR17" s="19">
        <f>OR11+OR12+OR15</f>
        <v>0</v>
      </c>
      <c r="OS17" s="14">
        <f t="shared" ref="OS17:OT17" si="832">+OS11+OS12+OS15</f>
        <v>0</v>
      </c>
      <c r="OT17" s="108">
        <f t="shared" si="832"/>
        <v>0</v>
      </c>
      <c r="OU17" s="19">
        <f>OU11+OU12+OU15</f>
        <v>0</v>
      </c>
      <c r="OV17" s="14">
        <f t="shared" ref="OV17:OW17" si="833">+OV11+OV12+OV15</f>
        <v>0</v>
      </c>
      <c r="OW17" s="108">
        <f t="shared" si="833"/>
        <v>0</v>
      </c>
      <c r="OX17" s="19">
        <f>OX11+OX12+OX15</f>
        <v>0</v>
      </c>
      <c r="OY17" s="14">
        <f t="shared" ref="OY17:OZ17" si="834">+OY11+OY12+OY15</f>
        <v>0</v>
      </c>
      <c r="OZ17" s="108">
        <f t="shared" si="834"/>
        <v>0</v>
      </c>
      <c r="PA17" s="19">
        <f>PA11+PA12+PA15</f>
        <v>0</v>
      </c>
      <c r="PB17" s="14">
        <f t="shared" ref="PB17:PC17" si="835">+PB11+PB12+PB15</f>
        <v>0</v>
      </c>
      <c r="PC17" s="108">
        <f t="shared" si="835"/>
        <v>0</v>
      </c>
      <c r="PD17" s="19">
        <f>PD11+PD12+PD15</f>
        <v>0</v>
      </c>
      <c r="PE17" s="14">
        <f t="shared" ref="PE17:PF17" si="836">+PE11+PE12+PE15</f>
        <v>0</v>
      </c>
      <c r="PF17" s="108">
        <f t="shared" si="836"/>
        <v>0</v>
      </c>
      <c r="PG17" s="19">
        <f>PG11+PG12+PG15</f>
        <v>0</v>
      </c>
      <c r="PH17" s="14">
        <f t="shared" ref="PH17:PI17" si="837">+PH11+PH12+PH15</f>
        <v>0</v>
      </c>
      <c r="PI17" s="92">
        <f t="shared" si="837"/>
        <v>0</v>
      </c>
      <c r="PJ17" s="19">
        <f>PJ11+PJ12+PJ15</f>
        <v>0</v>
      </c>
      <c r="PK17" s="14">
        <f t="shared" ref="PK17:PL17" si="838">+PK11+PK12+PK15</f>
        <v>0</v>
      </c>
      <c r="PL17" s="108">
        <f t="shared" si="838"/>
        <v>0</v>
      </c>
      <c r="PM17" s="19">
        <f>PM11+PM12+PM15</f>
        <v>0</v>
      </c>
      <c r="PN17" s="14">
        <f t="shared" ref="PN17:PO17" si="839">+PN11+PN12+PN15</f>
        <v>0</v>
      </c>
      <c r="PO17" s="108">
        <f t="shared" si="839"/>
        <v>0</v>
      </c>
      <c r="PP17" s="19">
        <f t="shared" ref="PP17:PR17" si="840">+PP11+PP12+PP15</f>
        <v>0</v>
      </c>
      <c r="PQ17" s="14">
        <f t="shared" si="21"/>
        <v>0</v>
      </c>
      <c r="PR17" s="108">
        <f t="shared" si="840"/>
        <v>0</v>
      </c>
      <c r="PS17" s="19">
        <f>PS11+PS12+PS15</f>
        <v>71650</v>
      </c>
      <c r="PT17" s="14">
        <f t="shared" ref="PT17:PU17" si="841">+PT11+PT12+PT15</f>
        <v>0</v>
      </c>
      <c r="PU17" s="108">
        <f t="shared" si="841"/>
        <v>71650</v>
      </c>
      <c r="PV17" s="19">
        <f>PV11+PV12+PV15</f>
        <v>0</v>
      </c>
      <c r="PW17" s="14">
        <f t="shared" ref="PW17:PX17" si="842">+PW11+PW12+PW15</f>
        <v>0</v>
      </c>
      <c r="PX17" s="108">
        <f t="shared" si="842"/>
        <v>0</v>
      </c>
      <c r="PY17" s="19">
        <f>PY11+PY12+PY15</f>
        <v>2335</v>
      </c>
      <c r="PZ17" s="14">
        <f t="shared" ref="PZ17:QA17" si="843">+PZ11+PZ12+PZ15</f>
        <v>0</v>
      </c>
      <c r="QA17" s="108">
        <f t="shared" si="843"/>
        <v>2335</v>
      </c>
      <c r="QB17" s="19">
        <f>QB11+QB12+QB15</f>
        <v>731</v>
      </c>
      <c r="QC17" s="14">
        <f t="shared" ref="QC17:QD17" si="844">+QC11+QC12+QC15</f>
        <v>0</v>
      </c>
      <c r="QD17" s="108">
        <f t="shared" si="844"/>
        <v>731</v>
      </c>
      <c r="QE17" s="19">
        <f>QE11+QE12+QE15</f>
        <v>10740</v>
      </c>
      <c r="QF17" s="14">
        <f t="shared" ref="QF17:QG17" si="845">+QF11+QF12+QF15</f>
        <v>0</v>
      </c>
      <c r="QG17" s="92">
        <f t="shared" si="845"/>
        <v>10740</v>
      </c>
      <c r="QH17" s="19">
        <f>QH11+QH12+QH15</f>
        <v>3400</v>
      </c>
      <c r="QI17" s="14">
        <f t="shared" ref="QI17:QJ17" si="846">+QI11+QI12+QI15</f>
        <v>0</v>
      </c>
      <c r="QJ17" s="108">
        <f t="shared" si="846"/>
        <v>3400</v>
      </c>
      <c r="QK17" s="19">
        <f>QK11+QK12+QK15</f>
        <v>21477</v>
      </c>
      <c r="QL17" s="14">
        <f t="shared" ref="QL17:QM17" si="847">+QL11+QL12+QL15</f>
        <v>0</v>
      </c>
      <c r="QM17" s="108">
        <f t="shared" si="847"/>
        <v>21477</v>
      </c>
      <c r="QN17" s="19">
        <f t="shared" ref="QN17:QP17" si="848">+QN11+QN12+QN15</f>
        <v>110333</v>
      </c>
      <c r="QO17" s="14">
        <f t="shared" si="190"/>
        <v>0</v>
      </c>
      <c r="QP17" s="108">
        <f t="shared" si="848"/>
        <v>110333</v>
      </c>
      <c r="QQ17" s="19">
        <f>QQ11+QQ12+QQ15</f>
        <v>0</v>
      </c>
      <c r="QR17" s="14">
        <f t="shared" ref="QR17:QS17" si="849">+QR11+QR12+QR15</f>
        <v>0</v>
      </c>
      <c r="QS17" s="108">
        <f t="shared" si="849"/>
        <v>0</v>
      </c>
      <c r="QT17" s="19">
        <f>QT11+QT12+QT15</f>
        <v>0</v>
      </c>
      <c r="QU17" s="14">
        <f t="shared" ref="QU17:QV17" si="850">+QU11+QU12+QU15</f>
        <v>0</v>
      </c>
      <c r="QV17" s="108">
        <f t="shared" si="850"/>
        <v>0</v>
      </c>
      <c r="QW17" s="19">
        <f>QW11+QW12+QW15</f>
        <v>482</v>
      </c>
      <c r="QX17" s="14">
        <f t="shared" ref="QX17:QY17" si="851">+QX11+QX12+QX15</f>
        <v>0</v>
      </c>
      <c r="QY17" s="108">
        <f t="shared" si="851"/>
        <v>482</v>
      </c>
      <c r="QZ17" s="19">
        <f>QZ11+QZ12+QZ15</f>
        <v>572</v>
      </c>
      <c r="RA17" s="14">
        <f t="shared" ref="RA17:RB17" si="852">+RA11+RA12+RA15</f>
        <v>0</v>
      </c>
      <c r="RB17" s="108">
        <f t="shared" si="852"/>
        <v>572</v>
      </c>
      <c r="RC17" s="19">
        <f>RC11+RC12+RC15</f>
        <v>0</v>
      </c>
      <c r="RD17" s="14">
        <f t="shared" ref="RD17:RE17" si="853">+RD11+RD12+RD15</f>
        <v>0</v>
      </c>
      <c r="RE17" s="92">
        <f t="shared" si="853"/>
        <v>0</v>
      </c>
      <c r="RF17" s="19">
        <f>RF11+RF12+RF15</f>
        <v>500</v>
      </c>
      <c r="RG17" s="14">
        <f t="shared" ref="RG17:RH17" si="854">+RG11+RG12+RG15</f>
        <v>0</v>
      </c>
      <c r="RH17" s="108">
        <f t="shared" si="854"/>
        <v>500</v>
      </c>
      <c r="RI17" s="19">
        <f>RI11+RI12+RI15</f>
        <v>0</v>
      </c>
      <c r="RJ17" s="14">
        <f t="shared" ref="RJ17:RK17" si="855">+RJ11+RJ12+RJ15</f>
        <v>0</v>
      </c>
      <c r="RK17" s="108">
        <f t="shared" si="855"/>
        <v>0</v>
      </c>
      <c r="RL17" s="19">
        <f>RL11+RL12+RL15</f>
        <v>0</v>
      </c>
      <c r="RM17" s="14">
        <f t="shared" ref="RM17:RN17" si="856">+RM11+RM12+RM15</f>
        <v>0</v>
      </c>
      <c r="RN17" s="108">
        <f t="shared" si="856"/>
        <v>0</v>
      </c>
      <c r="RO17" s="19">
        <f t="shared" ref="RO17:RQ17" si="857">+RO11+RO12+RO15</f>
        <v>1554</v>
      </c>
      <c r="RP17" s="14">
        <f t="shared" si="201"/>
        <v>0</v>
      </c>
      <c r="RQ17" s="108">
        <f t="shared" si="857"/>
        <v>1554</v>
      </c>
      <c r="RR17" s="19">
        <f t="shared" ref="RR17:RT17" si="858">+RR11+RR12+RR15</f>
        <v>111887</v>
      </c>
      <c r="RS17" s="14">
        <f t="shared" si="204"/>
        <v>0</v>
      </c>
      <c r="RT17" s="108">
        <f t="shared" si="858"/>
        <v>111887</v>
      </c>
      <c r="RU17" s="19">
        <f t="shared" ref="RU17:RU25" si="859">+HW17+MP17+OI17+PP17+RR17</f>
        <v>2450937</v>
      </c>
      <c r="RV17" s="14">
        <f t="shared" si="206"/>
        <v>1086</v>
      </c>
      <c r="RW17" s="108">
        <f t="shared" ref="RW17" si="860">+RW11+RW12+RW15</f>
        <v>2452023</v>
      </c>
      <c r="RX17" s="19">
        <f t="shared" ref="RX17:RZ17" si="861">+RX11+RX12+RX15</f>
        <v>0</v>
      </c>
      <c r="RY17" s="14">
        <f t="shared" si="861"/>
        <v>0</v>
      </c>
      <c r="RZ17" s="108">
        <f t="shared" si="861"/>
        <v>0</v>
      </c>
      <c r="SA17" s="19">
        <f t="shared" ref="SA17:SC17" si="862">+SA11+SA12+SA15</f>
        <v>2450937</v>
      </c>
      <c r="SB17" s="14">
        <f t="shared" si="22"/>
        <v>1086</v>
      </c>
      <c r="SC17" s="108">
        <f t="shared" si="862"/>
        <v>2452023</v>
      </c>
      <c r="SD17" s="19">
        <f t="shared" ref="SD17:SF17" si="863">+SD11+SD12+SD15</f>
        <v>8247192.0499999998</v>
      </c>
      <c r="SE17" s="14">
        <f t="shared" si="532"/>
        <v>3665</v>
      </c>
      <c r="SF17" s="108">
        <f t="shared" si="863"/>
        <v>8250857.0499999998</v>
      </c>
    </row>
    <row r="18" spans="1:501" s="4" customFormat="1" ht="15.75" x14ac:dyDescent="0.25">
      <c r="A18" s="2">
        <v>8</v>
      </c>
      <c r="B18" s="55" t="s">
        <v>24</v>
      </c>
      <c r="C18" s="16">
        <v>0</v>
      </c>
      <c r="D18" s="3">
        <v>0</v>
      </c>
      <c r="E18" s="104">
        <f t="shared" si="24"/>
        <v>0</v>
      </c>
      <c r="F18" s="16"/>
      <c r="G18" s="3">
        <v>0</v>
      </c>
      <c r="H18" s="104">
        <f t="shared" ref="H18:H19" si="864">+F18+G18</f>
        <v>0</v>
      </c>
      <c r="I18" s="16">
        <f t="shared" si="0"/>
        <v>0</v>
      </c>
      <c r="J18" s="3">
        <f t="shared" si="0"/>
        <v>0</v>
      </c>
      <c r="K18" s="104">
        <f t="shared" ref="K18:K19" si="865">+I18+J18</f>
        <v>0</v>
      </c>
      <c r="L18" s="16"/>
      <c r="M18" s="3">
        <v>0</v>
      </c>
      <c r="N18" s="104">
        <f t="shared" ref="N18:N19" si="866">+L18+M18</f>
        <v>0</v>
      </c>
      <c r="O18" s="16"/>
      <c r="P18" s="3">
        <v>0</v>
      </c>
      <c r="Q18" s="104">
        <f t="shared" ref="Q18:Q19" si="867">+O18+P18</f>
        <v>0</v>
      </c>
      <c r="R18" s="16"/>
      <c r="S18" s="3">
        <v>0</v>
      </c>
      <c r="T18" s="104">
        <f t="shared" ref="T18:T19" si="868">+R18+S18</f>
        <v>0</v>
      </c>
      <c r="U18" s="16">
        <f t="shared" si="1"/>
        <v>0</v>
      </c>
      <c r="V18" s="3">
        <f t="shared" si="1"/>
        <v>0</v>
      </c>
      <c r="W18" s="89">
        <f t="shared" ref="W18:W19" si="869">+U18+V18</f>
        <v>0</v>
      </c>
      <c r="X18" s="16"/>
      <c r="Y18" s="3">
        <v>0</v>
      </c>
      <c r="Z18" s="104">
        <f t="shared" ref="Z18:Z19" si="870">+X18+Y18</f>
        <v>0</v>
      </c>
      <c r="AA18" s="16"/>
      <c r="AB18" s="3">
        <v>0</v>
      </c>
      <c r="AC18" s="104">
        <f t="shared" ref="AC18:AC19" si="871">+AA18+AB18</f>
        <v>0</v>
      </c>
      <c r="AD18" s="16"/>
      <c r="AE18" s="3">
        <v>0</v>
      </c>
      <c r="AF18" s="104">
        <f t="shared" ref="AF18:AF19" si="872">+AD18+AE18</f>
        <v>0</v>
      </c>
      <c r="AG18" s="16"/>
      <c r="AH18" s="3">
        <v>0</v>
      </c>
      <c r="AI18" s="104">
        <f t="shared" ref="AI18:AI19" si="873">+AG18+AH18</f>
        <v>0</v>
      </c>
      <c r="AJ18" s="16"/>
      <c r="AK18" s="3">
        <v>0</v>
      </c>
      <c r="AL18" s="104">
        <f t="shared" ref="AL18:AL19" si="874">+AJ18+AK18</f>
        <v>0</v>
      </c>
      <c r="AM18" s="16"/>
      <c r="AN18" s="3">
        <v>0</v>
      </c>
      <c r="AO18" s="104">
        <f t="shared" ref="AO18:AO19" si="875">+AM18+AN18</f>
        <v>0</v>
      </c>
      <c r="AP18" s="16"/>
      <c r="AQ18" s="3">
        <v>0</v>
      </c>
      <c r="AR18" s="104">
        <f t="shared" ref="AR18:AR19" si="876">+AP18+AQ18</f>
        <v>0</v>
      </c>
      <c r="AS18" s="16">
        <f t="shared" si="2"/>
        <v>0</v>
      </c>
      <c r="AT18" s="3">
        <f t="shared" si="2"/>
        <v>0</v>
      </c>
      <c r="AU18" s="104">
        <f t="shared" ref="AU18:AU19" si="877">+AS18+AT18</f>
        <v>0</v>
      </c>
      <c r="AV18" s="16"/>
      <c r="AW18" s="3">
        <v>0</v>
      </c>
      <c r="AX18" s="104">
        <f t="shared" ref="AX18:AX19" si="878">+AV18+AW18</f>
        <v>0</v>
      </c>
      <c r="AY18" s="16"/>
      <c r="AZ18" s="3">
        <v>0</v>
      </c>
      <c r="BA18" s="104">
        <f t="shared" ref="BA18:BA19" si="879">+AY18+AZ18</f>
        <v>0</v>
      </c>
      <c r="BB18" s="16"/>
      <c r="BC18" s="3">
        <v>0</v>
      </c>
      <c r="BD18" s="104">
        <f t="shared" ref="BD18:BD19" si="880">+BB18+BC18</f>
        <v>0</v>
      </c>
      <c r="BE18" s="16">
        <f t="shared" si="3"/>
        <v>0</v>
      </c>
      <c r="BF18" s="3">
        <f t="shared" si="3"/>
        <v>0</v>
      </c>
      <c r="BG18" s="104">
        <f t="shared" ref="BG18:BG19" si="881">+BE18+BF18</f>
        <v>0</v>
      </c>
      <c r="BH18" s="16"/>
      <c r="BI18" s="3">
        <v>0</v>
      </c>
      <c r="BJ18" s="104">
        <f t="shared" ref="BJ18:BJ19" si="882">+BH18+BI18</f>
        <v>0</v>
      </c>
      <c r="BK18" s="16"/>
      <c r="BL18" s="3">
        <v>0</v>
      </c>
      <c r="BM18" s="104">
        <f t="shared" ref="BM18:BM19" si="883">+BK18+BL18</f>
        <v>0</v>
      </c>
      <c r="BN18" s="16">
        <f t="shared" si="4"/>
        <v>0</v>
      </c>
      <c r="BO18" s="3">
        <f t="shared" si="4"/>
        <v>0</v>
      </c>
      <c r="BP18" s="104">
        <f t="shared" ref="BP18:BP19" si="884">+BN18+BO18</f>
        <v>0</v>
      </c>
      <c r="BQ18" s="16">
        <f t="shared" si="5"/>
        <v>0</v>
      </c>
      <c r="BR18" s="3">
        <f t="shared" si="5"/>
        <v>0</v>
      </c>
      <c r="BS18" s="104">
        <f t="shared" ref="BS18:BS19" si="885">+BQ18+BR18</f>
        <v>0</v>
      </c>
      <c r="BT18" s="16"/>
      <c r="BU18" s="3">
        <v>0</v>
      </c>
      <c r="BV18" s="104">
        <f t="shared" ref="BV18:BV19" si="886">+BT18+BU18</f>
        <v>0</v>
      </c>
      <c r="BW18" s="122">
        <f t="shared" si="6"/>
        <v>0</v>
      </c>
      <c r="BX18" s="3">
        <f t="shared" si="6"/>
        <v>0</v>
      </c>
      <c r="BY18" s="104">
        <f t="shared" ref="BY18:BY19" si="887">+BW18+BX18</f>
        <v>0</v>
      </c>
      <c r="BZ18" s="16"/>
      <c r="CA18" s="3">
        <v>0</v>
      </c>
      <c r="CB18" s="104">
        <f t="shared" ref="CB18:CB19" si="888">+BZ18+CA18</f>
        <v>0</v>
      </c>
      <c r="CC18" s="16"/>
      <c r="CD18" s="3">
        <v>0</v>
      </c>
      <c r="CE18" s="104">
        <f t="shared" ref="CE18:CE19" si="889">+CC18+CD18</f>
        <v>0</v>
      </c>
      <c r="CF18" s="16"/>
      <c r="CG18" s="3">
        <v>0</v>
      </c>
      <c r="CH18" s="104">
        <f t="shared" ref="CH18:CH19" si="890">+CF18+CG18</f>
        <v>0</v>
      </c>
      <c r="CI18" s="16"/>
      <c r="CJ18" s="3">
        <v>0</v>
      </c>
      <c r="CK18" s="104">
        <f t="shared" ref="CK18:CK19" si="891">+CI18+CJ18</f>
        <v>0</v>
      </c>
      <c r="CL18" s="16"/>
      <c r="CM18" s="3">
        <v>0</v>
      </c>
      <c r="CN18" s="104">
        <f t="shared" ref="CN18:CN19" si="892">+CL18+CM18</f>
        <v>0</v>
      </c>
      <c r="CO18" s="16"/>
      <c r="CP18" s="3">
        <v>0</v>
      </c>
      <c r="CQ18" s="104">
        <f t="shared" ref="CQ18:CQ19" si="893">+CO18+CP18</f>
        <v>0</v>
      </c>
      <c r="CR18" s="16"/>
      <c r="CS18" s="3">
        <v>0</v>
      </c>
      <c r="CT18" s="104">
        <f t="shared" ref="CT18:CT19" si="894">+CR18+CS18</f>
        <v>0</v>
      </c>
      <c r="CU18" s="16"/>
      <c r="CV18" s="3">
        <v>0</v>
      </c>
      <c r="CW18" s="104">
        <f t="shared" ref="CW18:CW19" si="895">+CU18+CV18</f>
        <v>0</v>
      </c>
      <c r="CX18" s="16"/>
      <c r="CY18" s="3">
        <v>0</v>
      </c>
      <c r="CZ18" s="104">
        <f t="shared" ref="CZ18:CZ19" si="896">+CX18+CY18</f>
        <v>0</v>
      </c>
      <c r="DA18" s="16"/>
      <c r="DB18" s="3">
        <v>0</v>
      </c>
      <c r="DC18" s="104">
        <f t="shared" ref="DC18:DC19" si="897">+DA18+DB18</f>
        <v>0</v>
      </c>
      <c r="DD18" s="122">
        <f t="shared" si="59"/>
        <v>0</v>
      </c>
      <c r="DE18" s="3">
        <f t="shared" si="7"/>
        <v>0</v>
      </c>
      <c r="DF18" s="104">
        <f t="shared" si="7"/>
        <v>0</v>
      </c>
      <c r="DG18" s="16"/>
      <c r="DH18" s="3">
        <v>0</v>
      </c>
      <c r="DI18" s="104">
        <f t="shared" ref="DI18:DI19" si="898">+DG18+DH18</f>
        <v>0</v>
      </c>
      <c r="DJ18" s="16"/>
      <c r="DK18" s="3">
        <v>0</v>
      </c>
      <c r="DL18" s="104">
        <f t="shared" ref="DL18:DL19" si="899">+DJ18+DK18</f>
        <v>0</v>
      </c>
      <c r="DM18" s="16"/>
      <c r="DN18" s="3">
        <v>0</v>
      </c>
      <c r="DO18" s="104">
        <f t="shared" ref="DO18:DO19" si="900">+DM18+DN18</f>
        <v>0</v>
      </c>
      <c r="DP18" s="16"/>
      <c r="DQ18" s="3">
        <v>0</v>
      </c>
      <c r="DR18" s="104">
        <f t="shared" ref="DR18:DR19" si="901">+DP18+DQ18</f>
        <v>0</v>
      </c>
      <c r="DS18" s="16"/>
      <c r="DT18" s="3">
        <v>0</v>
      </c>
      <c r="DU18" s="104">
        <f t="shared" ref="DU18:DU19" si="902">+DS18+DT18</f>
        <v>0</v>
      </c>
      <c r="DV18" s="16"/>
      <c r="DW18" s="3">
        <v>0</v>
      </c>
      <c r="DX18" s="104">
        <f t="shared" ref="DX18:DX19" si="903">+DV18+DW18</f>
        <v>0</v>
      </c>
      <c r="DY18" s="16"/>
      <c r="DZ18" s="3">
        <v>0</v>
      </c>
      <c r="EA18" s="104">
        <f t="shared" ref="EA18:EA19" si="904">+DY18+DZ18</f>
        <v>0</v>
      </c>
      <c r="EB18" s="16">
        <f t="shared" si="67"/>
        <v>0</v>
      </c>
      <c r="EC18" s="3">
        <f t="shared" si="68"/>
        <v>0</v>
      </c>
      <c r="ED18" s="104">
        <f t="shared" ref="ED18:ED19" si="905">+EB18+EC18</f>
        <v>0</v>
      </c>
      <c r="EE18" s="16"/>
      <c r="EF18" s="3">
        <v>0</v>
      </c>
      <c r="EG18" s="104">
        <f t="shared" ref="EG18:EG19" si="906">+EE18+EF18</f>
        <v>0</v>
      </c>
      <c r="EH18" s="16"/>
      <c r="EI18" s="3">
        <v>0</v>
      </c>
      <c r="EJ18" s="104">
        <f t="shared" ref="EJ18:EJ19" si="907">+EH18+EI18</f>
        <v>0</v>
      </c>
      <c r="EK18" s="16"/>
      <c r="EL18" s="3">
        <v>0</v>
      </c>
      <c r="EM18" s="104">
        <f t="shared" ref="EM18:EM19" si="908">+EK18+EL18</f>
        <v>0</v>
      </c>
      <c r="EN18" s="16">
        <f t="shared" si="8"/>
        <v>0</v>
      </c>
      <c r="EO18" s="3">
        <f t="shared" si="8"/>
        <v>0</v>
      </c>
      <c r="EP18" s="104">
        <f t="shared" ref="EP18:EP19" si="909">+EN18+EO18</f>
        <v>0</v>
      </c>
      <c r="EQ18" s="16"/>
      <c r="ER18" s="3">
        <v>0</v>
      </c>
      <c r="ES18" s="104">
        <f t="shared" ref="ES18:ES19" si="910">+EQ18+ER18</f>
        <v>0</v>
      </c>
      <c r="ET18" s="16"/>
      <c r="EU18" s="3">
        <v>0</v>
      </c>
      <c r="EV18" s="104">
        <f t="shared" ref="EV18:EV19" si="911">+ET18+EU18</f>
        <v>0</v>
      </c>
      <c r="EW18" s="16"/>
      <c r="EX18" s="3">
        <v>0</v>
      </c>
      <c r="EY18" s="104">
        <f t="shared" ref="EY18:EY19" si="912">+EW18+EX18</f>
        <v>0</v>
      </c>
      <c r="EZ18" s="16"/>
      <c r="FA18" s="3">
        <v>0</v>
      </c>
      <c r="FB18" s="104">
        <f t="shared" ref="FB18:FB19" si="913">+EZ18+FA18</f>
        <v>0</v>
      </c>
      <c r="FC18" s="122">
        <f t="shared" si="9"/>
        <v>0</v>
      </c>
      <c r="FD18" s="3">
        <f t="shared" si="9"/>
        <v>0</v>
      </c>
      <c r="FE18" s="89">
        <f t="shared" ref="FE18:FE19" si="914">+FC18+FD18</f>
        <v>0</v>
      </c>
      <c r="FF18" s="16"/>
      <c r="FG18" s="3">
        <v>0</v>
      </c>
      <c r="FH18" s="104">
        <f t="shared" ref="FH18:FH19" si="915">+FF18+FG18</f>
        <v>0</v>
      </c>
      <c r="FI18" s="16"/>
      <c r="FJ18" s="3">
        <v>0</v>
      </c>
      <c r="FK18" s="104">
        <f t="shared" ref="FK18:FK19" si="916">+FI18+FJ18</f>
        <v>0</v>
      </c>
      <c r="FL18" s="16"/>
      <c r="FM18" s="3">
        <v>0</v>
      </c>
      <c r="FN18" s="104">
        <f t="shared" ref="FN18:FN19" si="917">+FL18+FM18</f>
        <v>0</v>
      </c>
      <c r="FO18" s="16"/>
      <c r="FP18" s="3">
        <v>0</v>
      </c>
      <c r="FQ18" s="104">
        <f t="shared" ref="FQ18:FQ19" si="918">+FO18+FP18</f>
        <v>0</v>
      </c>
      <c r="FR18" s="16"/>
      <c r="FS18" s="3">
        <v>0</v>
      </c>
      <c r="FT18" s="104">
        <f t="shared" ref="FT18:FT19" si="919">+FR18+FS18</f>
        <v>0</v>
      </c>
      <c r="FU18" s="16"/>
      <c r="FV18" s="3">
        <v>0</v>
      </c>
      <c r="FW18" s="104">
        <f t="shared" ref="FW18:FW19" si="920">+FU18+FV18</f>
        <v>0</v>
      </c>
      <c r="FX18" s="16"/>
      <c r="FY18" s="3">
        <v>0</v>
      </c>
      <c r="FZ18" s="104">
        <f t="shared" ref="FZ18:FZ19" si="921">+FX18+FY18</f>
        <v>0</v>
      </c>
      <c r="GA18" s="122">
        <f t="shared" si="10"/>
        <v>0</v>
      </c>
      <c r="GB18" s="3">
        <f t="shared" si="10"/>
        <v>0</v>
      </c>
      <c r="GC18" s="104">
        <f t="shared" ref="GC18:GC19" si="922">+GA18+GB18</f>
        <v>0</v>
      </c>
      <c r="GD18" s="16"/>
      <c r="GE18" s="3">
        <v>0</v>
      </c>
      <c r="GF18" s="104">
        <f t="shared" ref="GF18:GF19" si="923">+GD18+GE18</f>
        <v>0</v>
      </c>
      <c r="GG18" s="16"/>
      <c r="GH18" s="3">
        <v>0</v>
      </c>
      <c r="GI18" s="104">
        <f t="shared" ref="GI18:GI19" si="924">+GG18+GH18</f>
        <v>0</v>
      </c>
      <c r="GJ18" s="16"/>
      <c r="GK18" s="3">
        <v>0</v>
      </c>
      <c r="GL18" s="104">
        <f t="shared" ref="GL18:GL19" si="925">+GJ18+GK18</f>
        <v>0</v>
      </c>
      <c r="GM18" s="16"/>
      <c r="GN18" s="3">
        <v>0</v>
      </c>
      <c r="GO18" s="104">
        <f t="shared" ref="GO18:GO19" si="926">+GM18+GN18</f>
        <v>0</v>
      </c>
      <c r="GP18" s="16"/>
      <c r="GQ18" s="3">
        <v>0</v>
      </c>
      <c r="GR18" s="104">
        <f t="shared" ref="GR18:GR19" si="927">+GP18+GQ18</f>
        <v>0</v>
      </c>
      <c r="GS18" s="16"/>
      <c r="GT18" s="3">
        <v>0</v>
      </c>
      <c r="GU18" s="89">
        <f t="shared" ref="GU18:GU19" si="928">+GS18+GT18</f>
        <v>0</v>
      </c>
      <c r="GV18" s="122">
        <f t="shared" si="93"/>
        <v>0</v>
      </c>
      <c r="GW18" s="3">
        <f t="shared" si="94"/>
        <v>0</v>
      </c>
      <c r="GX18" s="104">
        <f t="shared" ref="GX18:GX19" si="929">+GV18+GW18</f>
        <v>0</v>
      </c>
      <c r="GY18" s="16"/>
      <c r="GZ18" s="3">
        <v>0</v>
      </c>
      <c r="HA18" s="104">
        <f t="shared" ref="HA18:HA19" si="930">+GY18+GZ18</f>
        <v>0</v>
      </c>
      <c r="HB18" s="16"/>
      <c r="HC18" s="3">
        <v>0</v>
      </c>
      <c r="HD18" s="104">
        <f t="shared" ref="HD18:HD19" si="931">+HB18+HC18</f>
        <v>0</v>
      </c>
      <c r="HE18" s="16"/>
      <c r="HF18" s="3">
        <v>0</v>
      </c>
      <c r="HG18" s="104">
        <f t="shared" ref="HG18:HG19" si="932">+HE18+HF18</f>
        <v>0</v>
      </c>
      <c r="HH18" s="16"/>
      <c r="HI18" s="3">
        <v>0</v>
      </c>
      <c r="HJ18" s="104">
        <f t="shared" ref="HJ18:HJ19" si="933">+HH18+HI18</f>
        <v>0</v>
      </c>
      <c r="HK18" s="122">
        <f t="shared" si="100"/>
        <v>0</v>
      </c>
      <c r="HL18" s="3">
        <f t="shared" si="101"/>
        <v>0</v>
      </c>
      <c r="HM18" s="104">
        <f t="shared" ref="HM18:HM19" si="934">+HK18+HL18</f>
        <v>0</v>
      </c>
      <c r="HN18" s="16"/>
      <c r="HO18" s="3">
        <v>0</v>
      </c>
      <c r="HP18" s="104">
        <f t="shared" ref="HP18:HP19" si="935">+HN18+HO18</f>
        <v>0</v>
      </c>
      <c r="HQ18" s="16"/>
      <c r="HR18" s="3">
        <v>0</v>
      </c>
      <c r="HS18" s="89">
        <f t="shared" ref="HS18:HS19" si="936">+HQ18+HR18</f>
        <v>0</v>
      </c>
      <c r="HT18" s="122">
        <f t="shared" si="11"/>
        <v>0</v>
      </c>
      <c r="HU18" s="3">
        <f t="shared" si="11"/>
        <v>0</v>
      </c>
      <c r="HV18" s="104">
        <f t="shared" ref="HV18:HV19" si="937">+HT18+HU18</f>
        <v>0</v>
      </c>
      <c r="HW18" s="16">
        <f t="shared" si="106"/>
        <v>0</v>
      </c>
      <c r="HX18" s="3">
        <f t="shared" si="107"/>
        <v>0</v>
      </c>
      <c r="HY18" s="104">
        <f t="shared" ref="HY18:HY19" si="938">+HW18+HX18</f>
        <v>0</v>
      </c>
      <c r="HZ18" s="16"/>
      <c r="IA18" s="3">
        <v>0</v>
      </c>
      <c r="IB18" s="104">
        <f t="shared" ref="IB18:IB19" si="939">+HZ18+IA18</f>
        <v>0</v>
      </c>
      <c r="IC18" s="16"/>
      <c r="ID18" s="3">
        <v>0</v>
      </c>
      <c r="IE18" s="104">
        <f t="shared" ref="IE18:IE19" si="940">+IC18+ID18</f>
        <v>0</v>
      </c>
      <c r="IF18" s="16"/>
      <c r="IG18" s="3">
        <v>0</v>
      </c>
      <c r="IH18" s="104">
        <f t="shared" ref="IH18:IH19" si="941">+IF18+IG18</f>
        <v>0</v>
      </c>
      <c r="II18" s="16"/>
      <c r="IJ18" s="3">
        <v>0</v>
      </c>
      <c r="IK18" s="104">
        <f t="shared" ref="IK18:IK19" si="942">+II18+IJ18</f>
        <v>0</v>
      </c>
      <c r="IL18" s="122">
        <f t="shared" si="113"/>
        <v>0</v>
      </c>
      <c r="IM18" s="3">
        <f t="shared" si="114"/>
        <v>0</v>
      </c>
      <c r="IN18" s="104">
        <f t="shared" ref="IN18:IN19" si="943">+IL18+IM18</f>
        <v>0</v>
      </c>
      <c r="IO18" s="16">
        <f>2968659+2006502-8671+157481</f>
        <v>5123971</v>
      </c>
      <c r="IP18" s="3">
        <f>2059+520</f>
        <v>2579</v>
      </c>
      <c r="IQ18" s="89">
        <f t="shared" ref="IQ18:IQ19" si="944">+IO18+IP18</f>
        <v>5126550</v>
      </c>
      <c r="IR18" s="16"/>
      <c r="IS18" s="3">
        <v>0</v>
      </c>
      <c r="IT18" s="104">
        <f t="shared" ref="IT18:IT19" si="945">+IR18+IS18</f>
        <v>0</v>
      </c>
      <c r="IU18" s="122">
        <f t="shared" si="12"/>
        <v>5123971</v>
      </c>
      <c r="IV18" s="3">
        <f t="shared" si="12"/>
        <v>2579</v>
      </c>
      <c r="IW18" s="104">
        <f t="shared" ref="IW18:IW19" si="946">+IU18+IV18</f>
        <v>5126550</v>
      </c>
      <c r="IX18" s="16"/>
      <c r="IY18" s="3">
        <v>0</v>
      </c>
      <c r="IZ18" s="104">
        <f t="shared" ref="IZ18:IZ19" si="947">+IX18+IY18</f>
        <v>0</v>
      </c>
      <c r="JA18" s="16"/>
      <c r="JB18" s="3">
        <v>0</v>
      </c>
      <c r="JC18" s="104">
        <f t="shared" ref="JC18:JC19" si="948">+JA18+JB18</f>
        <v>0</v>
      </c>
      <c r="JD18" s="16"/>
      <c r="JE18" s="3">
        <v>0</v>
      </c>
      <c r="JF18" s="104">
        <f t="shared" ref="JF18:JF19" si="949">+JD18+JE18</f>
        <v>0</v>
      </c>
      <c r="JG18" s="16"/>
      <c r="JH18" s="3">
        <v>0</v>
      </c>
      <c r="JI18" s="104">
        <f t="shared" ref="JI18:JI19" si="950">+JG18+JH18</f>
        <v>0</v>
      </c>
      <c r="JJ18" s="122">
        <f t="shared" si="13"/>
        <v>0</v>
      </c>
      <c r="JK18" s="3">
        <f t="shared" si="13"/>
        <v>0</v>
      </c>
      <c r="JL18" s="104">
        <f t="shared" ref="JL18:JL19" si="951">+JJ18+JK18</f>
        <v>0</v>
      </c>
      <c r="JM18" s="16"/>
      <c r="JN18" s="3">
        <v>0</v>
      </c>
      <c r="JO18" s="104">
        <f t="shared" ref="JO18:JO19" si="952">+JM18+JN18</f>
        <v>0</v>
      </c>
      <c r="JP18" s="16"/>
      <c r="JQ18" s="3">
        <v>0</v>
      </c>
      <c r="JR18" s="89">
        <f t="shared" ref="JR18:JR19" si="953">+JP18+JQ18</f>
        <v>0</v>
      </c>
      <c r="JS18" s="16"/>
      <c r="JT18" s="3">
        <v>0</v>
      </c>
      <c r="JU18" s="104">
        <f t="shared" ref="JU18:JU19" si="954">+JS18+JT18</f>
        <v>0</v>
      </c>
      <c r="JV18" s="122">
        <f t="shared" si="14"/>
        <v>0</v>
      </c>
      <c r="JW18" s="3">
        <f t="shared" si="14"/>
        <v>0</v>
      </c>
      <c r="JX18" s="104">
        <f t="shared" ref="JX18:JX19" si="955">+JV18+JW18</f>
        <v>0</v>
      </c>
      <c r="JY18" s="16"/>
      <c r="JZ18" s="3">
        <v>0</v>
      </c>
      <c r="KA18" s="104">
        <f t="shared" ref="KA18:KA19" si="956">+JY18+JZ18</f>
        <v>0</v>
      </c>
      <c r="KB18" s="16"/>
      <c r="KC18" s="3">
        <v>0</v>
      </c>
      <c r="KD18" s="104">
        <f t="shared" ref="KD18:KD19" si="957">+KB18+KC18</f>
        <v>0</v>
      </c>
      <c r="KE18" s="16"/>
      <c r="KF18" s="3">
        <v>0</v>
      </c>
      <c r="KG18" s="104">
        <f t="shared" ref="KG18:KG19" si="958">+KE18+KF18</f>
        <v>0</v>
      </c>
      <c r="KH18" s="16"/>
      <c r="KI18" s="3">
        <v>0</v>
      </c>
      <c r="KJ18" s="104">
        <f t="shared" ref="KJ18:KJ19" si="959">+KH18+KI18</f>
        <v>0</v>
      </c>
      <c r="KK18" s="122">
        <f t="shared" si="15"/>
        <v>0</v>
      </c>
      <c r="KL18" s="3">
        <f t="shared" si="15"/>
        <v>0</v>
      </c>
      <c r="KM18" s="89">
        <f t="shared" ref="KM18:KM19" si="960">+KK18+KL18</f>
        <v>0</v>
      </c>
      <c r="KN18" s="16"/>
      <c r="KO18" s="3">
        <v>0</v>
      </c>
      <c r="KP18" s="104">
        <f t="shared" ref="KP18:KP19" si="961">+KN18+KO18</f>
        <v>0</v>
      </c>
      <c r="KQ18" s="16"/>
      <c r="KR18" s="3">
        <v>0</v>
      </c>
      <c r="KS18" s="104">
        <f t="shared" ref="KS18:KS19" si="962">+KQ18+KR18</f>
        <v>0</v>
      </c>
      <c r="KT18" s="16"/>
      <c r="KU18" s="3">
        <v>0</v>
      </c>
      <c r="KV18" s="104">
        <f t="shared" ref="KV18:KV19" si="963">+KT18+KU18</f>
        <v>0</v>
      </c>
      <c r="KW18" s="122">
        <f t="shared" si="211"/>
        <v>0</v>
      </c>
      <c r="KX18" s="3">
        <f t="shared" si="16"/>
        <v>0</v>
      </c>
      <c r="KY18" s="104">
        <f t="shared" ref="KY18:KY19" si="964">+KW18+KX18</f>
        <v>0</v>
      </c>
      <c r="KZ18" s="16"/>
      <c r="LA18" s="3">
        <v>0</v>
      </c>
      <c r="LB18" s="104">
        <f t="shared" ref="LB18:LB19" si="965">+KZ18+LA18</f>
        <v>0</v>
      </c>
      <c r="LC18" s="16"/>
      <c r="LD18" s="3">
        <v>0</v>
      </c>
      <c r="LE18" s="104">
        <f t="shared" ref="LE18:LE19" si="966">+LC18+LD18</f>
        <v>0</v>
      </c>
      <c r="LF18" s="16"/>
      <c r="LG18" s="3">
        <v>0</v>
      </c>
      <c r="LH18" s="104">
        <f t="shared" ref="LH18:LH19" si="967">+LF18+LG18</f>
        <v>0</v>
      </c>
      <c r="LI18" s="16"/>
      <c r="LJ18" s="3">
        <v>0</v>
      </c>
      <c r="LK18" s="89">
        <f t="shared" ref="LK18:LK19" si="968">+LI18+LJ18</f>
        <v>0</v>
      </c>
      <c r="LL18" s="16"/>
      <c r="LM18" s="3">
        <v>0</v>
      </c>
      <c r="LN18" s="104">
        <f t="shared" ref="LN18:LN19" si="969">+LL18+LM18</f>
        <v>0</v>
      </c>
      <c r="LO18" s="16"/>
      <c r="LP18" s="3">
        <v>0</v>
      </c>
      <c r="LQ18" s="104">
        <f t="shared" ref="LQ18:LQ19" si="970">+LO18+LP18</f>
        <v>0</v>
      </c>
      <c r="LR18" s="16"/>
      <c r="LS18" s="3">
        <v>0</v>
      </c>
      <c r="LT18" s="104">
        <f t="shared" ref="LT18:LT19" si="971">+LR18+LS18</f>
        <v>0</v>
      </c>
      <c r="LU18" s="16"/>
      <c r="LV18" s="3">
        <v>0</v>
      </c>
      <c r="LW18" s="104">
        <f t="shared" ref="LW18:LW19" si="972">+LU18+LV18</f>
        <v>0</v>
      </c>
      <c r="LX18" s="16"/>
      <c r="LY18" s="3">
        <v>0</v>
      </c>
      <c r="LZ18" s="104">
        <f t="shared" ref="LZ18:LZ19" si="973">+LX18+LY18</f>
        <v>0</v>
      </c>
      <c r="MA18" s="122">
        <f t="shared" si="17"/>
        <v>0</v>
      </c>
      <c r="MB18" s="3">
        <f t="shared" si="17"/>
        <v>0</v>
      </c>
      <c r="MC18" s="104">
        <f t="shared" ref="MC18:MC19" si="974">+MA18+MB18</f>
        <v>0</v>
      </c>
      <c r="MD18" s="16"/>
      <c r="ME18" s="3">
        <v>0</v>
      </c>
      <c r="MF18" s="104">
        <f t="shared" ref="MF18:MF19" si="975">+MD18+ME18</f>
        <v>0</v>
      </c>
      <c r="MG18" s="16"/>
      <c r="MH18" s="3">
        <v>0</v>
      </c>
      <c r="MI18" s="89">
        <f t="shared" ref="MI18:MI19" si="976">+MG18+MH18</f>
        <v>0</v>
      </c>
      <c r="MJ18" s="122">
        <f t="shared" si="149"/>
        <v>0</v>
      </c>
      <c r="MK18" s="3">
        <f t="shared" si="150"/>
        <v>0</v>
      </c>
      <c r="ML18" s="104">
        <f t="shared" ref="ML18:ML19" si="977">+MJ18+MK18</f>
        <v>0</v>
      </c>
      <c r="MM18" s="16"/>
      <c r="MN18" s="3">
        <v>0</v>
      </c>
      <c r="MO18" s="104">
        <f t="shared" ref="MO18:MO19" si="978">+MM18+MN18</f>
        <v>0</v>
      </c>
      <c r="MP18" s="122">
        <f t="shared" si="18"/>
        <v>5123971</v>
      </c>
      <c r="MQ18" s="3">
        <f t="shared" si="18"/>
        <v>2579</v>
      </c>
      <c r="MR18" s="104">
        <f t="shared" ref="MR18:MR19" si="979">+MP18+MQ18</f>
        <v>5126550</v>
      </c>
      <c r="MS18" s="16"/>
      <c r="MT18" s="3">
        <v>0</v>
      </c>
      <c r="MU18" s="104">
        <f t="shared" ref="MU18:MU19" si="980">+MS18+MT18</f>
        <v>0</v>
      </c>
      <c r="MV18" s="16"/>
      <c r="MW18" s="3">
        <v>0</v>
      </c>
      <c r="MX18" s="104">
        <f t="shared" ref="MX18:MX19" si="981">+MV18+MW18</f>
        <v>0</v>
      </c>
      <c r="MY18" s="16"/>
      <c r="MZ18" s="3">
        <v>0</v>
      </c>
      <c r="NA18" s="104">
        <f t="shared" ref="NA18:NA19" si="982">+MY18+MZ18</f>
        <v>0</v>
      </c>
      <c r="NB18" s="16">
        <f t="shared" si="157"/>
        <v>0</v>
      </c>
      <c r="NC18" s="3">
        <f t="shared" si="158"/>
        <v>0</v>
      </c>
      <c r="ND18" s="104">
        <f t="shared" ref="ND18:ND19" si="983">+NB18+NC18</f>
        <v>0</v>
      </c>
      <c r="NE18" s="16"/>
      <c r="NF18" s="3">
        <v>0</v>
      </c>
      <c r="NG18" s="104">
        <f t="shared" ref="NG18:NG19" si="984">+NE18+NF18</f>
        <v>0</v>
      </c>
      <c r="NH18" s="16"/>
      <c r="NI18" s="3">
        <v>0</v>
      </c>
      <c r="NJ18" s="89">
        <f t="shared" ref="NJ18:NJ19" si="985">+NH18+NI18</f>
        <v>0</v>
      </c>
      <c r="NK18" s="16"/>
      <c r="NL18" s="3">
        <v>0</v>
      </c>
      <c r="NM18" s="104">
        <f t="shared" ref="NM18:NM19" si="986">+NK18+NL18</f>
        <v>0</v>
      </c>
      <c r="NN18" s="16"/>
      <c r="NO18" s="3">
        <v>0</v>
      </c>
      <c r="NP18" s="104">
        <f t="shared" ref="NP18:NP19" si="987">+NN18+NO18</f>
        <v>0</v>
      </c>
      <c r="NQ18" s="16"/>
      <c r="NR18" s="3">
        <v>0</v>
      </c>
      <c r="NS18" s="104">
        <f t="shared" ref="NS18:NS19" si="988">+NQ18+NR18</f>
        <v>0</v>
      </c>
      <c r="NT18" s="16"/>
      <c r="NU18" s="3">
        <v>0</v>
      </c>
      <c r="NV18" s="104">
        <f t="shared" ref="NV18:NV19" si="989">+NT18+NU18</f>
        <v>0</v>
      </c>
      <c r="NW18" s="16">
        <f t="shared" si="19"/>
        <v>0</v>
      </c>
      <c r="NX18" s="3">
        <f t="shared" si="19"/>
        <v>0</v>
      </c>
      <c r="NY18" s="104">
        <f t="shared" ref="NY18:NY19" si="990">+NW18+NX18</f>
        <v>0</v>
      </c>
      <c r="NZ18" s="16"/>
      <c r="OA18" s="3">
        <v>0</v>
      </c>
      <c r="OB18" s="104">
        <f t="shared" ref="OB18:OB19" si="991">+NZ18+OA18</f>
        <v>0</v>
      </c>
      <c r="OC18" s="16"/>
      <c r="OD18" s="3">
        <v>0</v>
      </c>
      <c r="OE18" s="104">
        <f t="shared" ref="OE18:OE19" si="992">+OC18+OD18</f>
        <v>0</v>
      </c>
      <c r="OF18" s="16"/>
      <c r="OG18" s="3">
        <v>0</v>
      </c>
      <c r="OH18" s="89">
        <f t="shared" ref="OH18:OH19" si="993">+OF18+OG18</f>
        <v>0</v>
      </c>
      <c r="OI18" s="16">
        <f t="shared" si="20"/>
        <v>0</v>
      </c>
      <c r="OJ18" s="3">
        <f t="shared" si="20"/>
        <v>0</v>
      </c>
      <c r="OK18" s="104">
        <f t="shared" ref="OK18:OK19" si="994">+OI18+OJ18</f>
        <v>0</v>
      </c>
      <c r="OL18" s="16"/>
      <c r="OM18" s="3">
        <v>0</v>
      </c>
      <c r="ON18" s="104">
        <f t="shared" ref="ON18:ON19" si="995">+OL18+OM18</f>
        <v>0</v>
      </c>
      <c r="OO18" s="16"/>
      <c r="OP18" s="3">
        <v>0</v>
      </c>
      <c r="OQ18" s="104">
        <f t="shared" ref="OQ18:OQ19" si="996">+OO18+OP18</f>
        <v>0</v>
      </c>
      <c r="OR18" s="16"/>
      <c r="OS18" s="3">
        <v>0</v>
      </c>
      <c r="OT18" s="104">
        <f t="shared" ref="OT18:OT19" si="997">+OR18+OS18</f>
        <v>0</v>
      </c>
      <c r="OU18" s="16"/>
      <c r="OV18" s="3">
        <v>0</v>
      </c>
      <c r="OW18" s="104">
        <f t="shared" ref="OW18:OW19" si="998">+OU18+OV18</f>
        <v>0</v>
      </c>
      <c r="OX18" s="16"/>
      <c r="OY18" s="3">
        <v>0</v>
      </c>
      <c r="OZ18" s="104">
        <f t="shared" ref="OZ18:OZ19" si="999">+OX18+OY18</f>
        <v>0</v>
      </c>
      <c r="PA18" s="16"/>
      <c r="PB18" s="3">
        <v>0</v>
      </c>
      <c r="PC18" s="104">
        <f t="shared" ref="PC18:PC19" si="1000">+PA18+PB18</f>
        <v>0</v>
      </c>
      <c r="PD18" s="16"/>
      <c r="PE18" s="3">
        <v>0</v>
      </c>
      <c r="PF18" s="104">
        <f t="shared" ref="PF18:PF19" si="1001">+PD18+PE18</f>
        <v>0</v>
      </c>
      <c r="PG18" s="16"/>
      <c r="PH18" s="3">
        <v>0</v>
      </c>
      <c r="PI18" s="89">
        <f t="shared" ref="PI18:PI19" si="1002">+PG18+PH18</f>
        <v>0</v>
      </c>
      <c r="PJ18" s="16"/>
      <c r="PK18" s="3">
        <v>0</v>
      </c>
      <c r="PL18" s="104">
        <f t="shared" ref="PL18:PL19" si="1003">+PJ18+PK18</f>
        <v>0</v>
      </c>
      <c r="PM18" s="16"/>
      <c r="PN18" s="3">
        <v>0</v>
      </c>
      <c r="PO18" s="104">
        <f t="shared" ref="PO18:PO19" si="1004">+PM18+PN18</f>
        <v>0</v>
      </c>
      <c r="PP18" s="122">
        <f t="shared" si="21"/>
        <v>0</v>
      </c>
      <c r="PQ18" s="3">
        <f t="shared" si="21"/>
        <v>0</v>
      </c>
      <c r="PR18" s="104">
        <f t="shared" ref="PR18:PR19" si="1005">+PP18+PQ18</f>
        <v>0</v>
      </c>
      <c r="PS18" s="16"/>
      <c r="PT18" s="3">
        <v>0</v>
      </c>
      <c r="PU18" s="104">
        <f t="shared" ref="PU18:PU19" si="1006">+PS18+PT18</f>
        <v>0</v>
      </c>
      <c r="PV18" s="16"/>
      <c r="PW18" s="3">
        <v>0</v>
      </c>
      <c r="PX18" s="104">
        <f t="shared" ref="PX18:PX19" si="1007">+PV18+PW18</f>
        <v>0</v>
      </c>
      <c r="PY18" s="16"/>
      <c r="PZ18" s="3">
        <v>0</v>
      </c>
      <c r="QA18" s="104">
        <f t="shared" ref="QA18:QA19" si="1008">+PY18+PZ18</f>
        <v>0</v>
      </c>
      <c r="QB18" s="16"/>
      <c r="QC18" s="3">
        <v>0</v>
      </c>
      <c r="QD18" s="104">
        <f t="shared" ref="QD18:QD19" si="1009">+QB18+QC18</f>
        <v>0</v>
      </c>
      <c r="QE18" s="16"/>
      <c r="QF18" s="3">
        <v>0</v>
      </c>
      <c r="QG18" s="89">
        <f t="shared" ref="QG18:QG19" si="1010">+QE18+QF18</f>
        <v>0</v>
      </c>
      <c r="QH18" s="16"/>
      <c r="QI18" s="3">
        <v>0</v>
      </c>
      <c r="QJ18" s="104">
        <f t="shared" ref="QJ18:QJ19" si="1011">+QH18+QI18</f>
        <v>0</v>
      </c>
      <c r="QK18" s="16"/>
      <c r="QL18" s="3">
        <v>0</v>
      </c>
      <c r="QM18" s="104">
        <f t="shared" ref="QM18:QM19" si="1012">+QK18+QL18</f>
        <v>0</v>
      </c>
      <c r="QN18" s="16">
        <f t="shared" si="189"/>
        <v>0</v>
      </c>
      <c r="QO18" s="3">
        <f t="shared" si="190"/>
        <v>0</v>
      </c>
      <c r="QP18" s="104">
        <f t="shared" ref="QP18:QP19" si="1013">+QN18+QO18</f>
        <v>0</v>
      </c>
      <c r="QQ18" s="16"/>
      <c r="QR18" s="3">
        <v>0</v>
      </c>
      <c r="QS18" s="104">
        <f t="shared" ref="QS18:QS19" si="1014">+QQ18+QR18</f>
        <v>0</v>
      </c>
      <c r="QT18" s="16"/>
      <c r="QU18" s="3">
        <v>0</v>
      </c>
      <c r="QV18" s="104">
        <f t="shared" ref="QV18:QV19" si="1015">+QT18+QU18</f>
        <v>0</v>
      </c>
      <c r="QW18" s="16"/>
      <c r="QX18" s="3">
        <v>0</v>
      </c>
      <c r="QY18" s="104">
        <f t="shared" ref="QY18:QY19" si="1016">+QW18+QX18</f>
        <v>0</v>
      </c>
      <c r="QZ18" s="16"/>
      <c r="RA18" s="3">
        <v>0</v>
      </c>
      <c r="RB18" s="104">
        <f t="shared" ref="RB18:RB19" si="1017">+QZ18+RA18</f>
        <v>0</v>
      </c>
      <c r="RC18" s="16"/>
      <c r="RD18" s="3">
        <v>0</v>
      </c>
      <c r="RE18" s="89">
        <f t="shared" ref="RE18:RE19" si="1018">+RC18+RD18</f>
        <v>0</v>
      </c>
      <c r="RF18" s="16"/>
      <c r="RG18" s="3">
        <v>0</v>
      </c>
      <c r="RH18" s="104">
        <f t="shared" ref="RH18:RH19" si="1019">+RF18+RG18</f>
        <v>0</v>
      </c>
      <c r="RI18" s="16"/>
      <c r="RJ18" s="3">
        <v>0</v>
      </c>
      <c r="RK18" s="104">
        <f t="shared" ref="RK18:RK19" si="1020">+RI18+RJ18</f>
        <v>0</v>
      </c>
      <c r="RL18" s="16"/>
      <c r="RM18" s="3">
        <v>0</v>
      </c>
      <c r="RN18" s="104">
        <f t="shared" ref="RN18:RN19" si="1021">+RL18+RM18</f>
        <v>0</v>
      </c>
      <c r="RO18" s="16">
        <f t="shared" si="200"/>
        <v>0</v>
      </c>
      <c r="RP18" s="3">
        <f t="shared" si="201"/>
        <v>0</v>
      </c>
      <c r="RQ18" s="104">
        <f t="shared" ref="RQ18:RQ19" si="1022">+RO18+RP18</f>
        <v>0</v>
      </c>
      <c r="RR18" s="122">
        <f t="shared" si="203"/>
        <v>0</v>
      </c>
      <c r="RS18" s="3">
        <f t="shared" si="204"/>
        <v>0</v>
      </c>
      <c r="RT18" s="104">
        <f t="shared" ref="RT18:RT19" si="1023">+RR18+RS18</f>
        <v>0</v>
      </c>
      <c r="RU18" s="16">
        <f t="shared" si="859"/>
        <v>5123971</v>
      </c>
      <c r="RV18" s="3">
        <f t="shared" si="206"/>
        <v>2579</v>
      </c>
      <c r="RW18" s="104">
        <f t="shared" ref="RW18:RW19" si="1024">+RU18+RV18</f>
        <v>5126550</v>
      </c>
      <c r="RX18" s="16">
        <f t="shared" ref="RX18:RY35" si="1025">-IO18</f>
        <v>-5123971</v>
      </c>
      <c r="RY18" s="3">
        <f t="shared" si="1025"/>
        <v>-2579</v>
      </c>
      <c r="RZ18" s="104">
        <f t="shared" ref="RZ18:RZ19" si="1026">+RX18+RY18</f>
        <v>-5126550</v>
      </c>
      <c r="SA18" s="16">
        <f t="shared" si="22"/>
        <v>0</v>
      </c>
      <c r="SB18" s="3">
        <f t="shared" si="22"/>
        <v>0</v>
      </c>
      <c r="SC18" s="104">
        <f t="shared" ref="SC18:SC19" si="1027">+SA18+SB18</f>
        <v>0</v>
      </c>
      <c r="SD18" s="16">
        <f>BW18+SA18+DD18</f>
        <v>0</v>
      </c>
      <c r="SE18" s="3">
        <f t="shared" si="532"/>
        <v>0</v>
      </c>
      <c r="SF18" s="104">
        <f t="shared" ref="SF18:SF19" si="1028">+SD18+SE18</f>
        <v>0</v>
      </c>
      <c r="SG18" s="65"/>
    </row>
    <row r="19" spans="1:501" s="7" customFormat="1" ht="15.75" x14ac:dyDescent="0.25">
      <c r="A19" s="5">
        <v>9</v>
      </c>
      <c r="B19" s="56" t="s">
        <v>25</v>
      </c>
      <c r="C19" s="17">
        <v>0</v>
      </c>
      <c r="D19" s="6">
        <v>0</v>
      </c>
      <c r="E19" s="105">
        <f t="shared" si="24"/>
        <v>0</v>
      </c>
      <c r="F19" s="17"/>
      <c r="G19" s="6">
        <v>0</v>
      </c>
      <c r="H19" s="105">
        <f t="shared" si="864"/>
        <v>0</v>
      </c>
      <c r="I19" s="17">
        <f t="shared" si="0"/>
        <v>0</v>
      </c>
      <c r="J19" s="6">
        <f t="shared" si="0"/>
        <v>0</v>
      </c>
      <c r="K19" s="105">
        <f t="shared" si="865"/>
        <v>0</v>
      </c>
      <c r="L19" s="17"/>
      <c r="M19" s="6">
        <v>0</v>
      </c>
      <c r="N19" s="105">
        <f t="shared" si="866"/>
        <v>0</v>
      </c>
      <c r="O19" s="17"/>
      <c r="P19" s="6">
        <v>0</v>
      </c>
      <c r="Q19" s="105">
        <f t="shared" si="867"/>
        <v>0</v>
      </c>
      <c r="R19" s="17"/>
      <c r="S19" s="6">
        <v>0</v>
      </c>
      <c r="T19" s="105">
        <f t="shared" si="868"/>
        <v>0</v>
      </c>
      <c r="U19" s="17">
        <f t="shared" si="1"/>
        <v>0</v>
      </c>
      <c r="V19" s="6">
        <f t="shared" si="1"/>
        <v>0</v>
      </c>
      <c r="W19" s="90">
        <f t="shared" si="869"/>
        <v>0</v>
      </c>
      <c r="X19" s="17"/>
      <c r="Y19" s="6">
        <v>0</v>
      </c>
      <c r="Z19" s="105">
        <f t="shared" si="870"/>
        <v>0</v>
      </c>
      <c r="AA19" s="17"/>
      <c r="AB19" s="6">
        <v>0</v>
      </c>
      <c r="AC19" s="105">
        <f t="shared" si="871"/>
        <v>0</v>
      </c>
      <c r="AD19" s="17"/>
      <c r="AE19" s="6">
        <v>0</v>
      </c>
      <c r="AF19" s="105">
        <f t="shared" si="872"/>
        <v>0</v>
      </c>
      <c r="AG19" s="17"/>
      <c r="AH19" s="6">
        <v>0</v>
      </c>
      <c r="AI19" s="105">
        <f t="shared" si="873"/>
        <v>0</v>
      </c>
      <c r="AJ19" s="17"/>
      <c r="AK19" s="6">
        <v>0</v>
      </c>
      <c r="AL19" s="105">
        <f t="shared" si="874"/>
        <v>0</v>
      </c>
      <c r="AM19" s="17"/>
      <c r="AN19" s="6">
        <v>0</v>
      </c>
      <c r="AO19" s="105">
        <f t="shared" si="875"/>
        <v>0</v>
      </c>
      <c r="AP19" s="17"/>
      <c r="AQ19" s="6">
        <v>0</v>
      </c>
      <c r="AR19" s="105">
        <f t="shared" si="876"/>
        <v>0</v>
      </c>
      <c r="AS19" s="17">
        <f t="shared" si="2"/>
        <v>0</v>
      </c>
      <c r="AT19" s="6">
        <f t="shared" si="2"/>
        <v>0</v>
      </c>
      <c r="AU19" s="105">
        <f t="shared" si="877"/>
        <v>0</v>
      </c>
      <c r="AV19" s="17"/>
      <c r="AW19" s="6">
        <v>0</v>
      </c>
      <c r="AX19" s="105">
        <f t="shared" si="878"/>
        <v>0</v>
      </c>
      <c r="AY19" s="17"/>
      <c r="AZ19" s="6">
        <v>0</v>
      </c>
      <c r="BA19" s="105">
        <f t="shared" si="879"/>
        <v>0</v>
      </c>
      <c r="BB19" s="17"/>
      <c r="BC19" s="6">
        <v>0</v>
      </c>
      <c r="BD19" s="105">
        <f t="shared" si="880"/>
        <v>0</v>
      </c>
      <c r="BE19" s="17">
        <f t="shared" si="3"/>
        <v>0</v>
      </c>
      <c r="BF19" s="6">
        <f t="shared" si="3"/>
        <v>0</v>
      </c>
      <c r="BG19" s="105">
        <f t="shared" si="881"/>
        <v>0</v>
      </c>
      <c r="BH19" s="17"/>
      <c r="BI19" s="6">
        <v>0</v>
      </c>
      <c r="BJ19" s="105">
        <f t="shared" si="882"/>
        <v>0</v>
      </c>
      <c r="BK19" s="17"/>
      <c r="BL19" s="6">
        <v>0</v>
      </c>
      <c r="BM19" s="105">
        <f t="shared" si="883"/>
        <v>0</v>
      </c>
      <c r="BN19" s="17">
        <f t="shared" si="4"/>
        <v>0</v>
      </c>
      <c r="BO19" s="6">
        <f t="shared" si="4"/>
        <v>0</v>
      </c>
      <c r="BP19" s="105">
        <f t="shared" si="884"/>
        <v>0</v>
      </c>
      <c r="BQ19" s="17">
        <f t="shared" si="5"/>
        <v>0</v>
      </c>
      <c r="BR19" s="6">
        <f t="shared" si="5"/>
        <v>0</v>
      </c>
      <c r="BS19" s="105">
        <f t="shared" si="885"/>
        <v>0</v>
      </c>
      <c r="BT19" s="17"/>
      <c r="BU19" s="6">
        <v>0</v>
      </c>
      <c r="BV19" s="105">
        <f t="shared" si="886"/>
        <v>0</v>
      </c>
      <c r="BW19" s="123">
        <f t="shared" si="6"/>
        <v>0</v>
      </c>
      <c r="BX19" s="6">
        <f t="shared" si="6"/>
        <v>0</v>
      </c>
      <c r="BY19" s="105">
        <f t="shared" si="887"/>
        <v>0</v>
      </c>
      <c r="BZ19" s="17"/>
      <c r="CA19" s="6">
        <v>0</v>
      </c>
      <c r="CB19" s="105">
        <f t="shared" si="888"/>
        <v>0</v>
      </c>
      <c r="CC19" s="17"/>
      <c r="CD19" s="6">
        <v>0</v>
      </c>
      <c r="CE19" s="105">
        <f t="shared" si="889"/>
        <v>0</v>
      </c>
      <c r="CF19" s="17"/>
      <c r="CG19" s="6">
        <v>0</v>
      </c>
      <c r="CH19" s="105">
        <f t="shared" si="890"/>
        <v>0</v>
      </c>
      <c r="CI19" s="17"/>
      <c r="CJ19" s="6">
        <v>0</v>
      </c>
      <c r="CK19" s="105">
        <f t="shared" si="891"/>
        <v>0</v>
      </c>
      <c r="CL19" s="17"/>
      <c r="CM19" s="6">
        <v>0</v>
      </c>
      <c r="CN19" s="105">
        <f t="shared" si="892"/>
        <v>0</v>
      </c>
      <c r="CO19" s="17"/>
      <c r="CP19" s="6">
        <v>0</v>
      </c>
      <c r="CQ19" s="105">
        <f t="shared" si="893"/>
        <v>0</v>
      </c>
      <c r="CR19" s="17"/>
      <c r="CS19" s="6">
        <v>0</v>
      </c>
      <c r="CT19" s="105">
        <f t="shared" si="894"/>
        <v>0</v>
      </c>
      <c r="CU19" s="17"/>
      <c r="CV19" s="6">
        <v>0</v>
      </c>
      <c r="CW19" s="105">
        <f t="shared" si="895"/>
        <v>0</v>
      </c>
      <c r="CX19" s="17"/>
      <c r="CY19" s="6">
        <v>0</v>
      </c>
      <c r="CZ19" s="105">
        <f t="shared" si="896"/>
        <v>0</v>
      </c>
      <c r="DA19" s="17"/>
      <c r="DB19" s="6">
        <v>0</v>
      </c>
      <c r="DC19" s="105">
        <f t="shared" si="897"/>
        <v>0</v>
      </c>
      <c r="DD19" s="123">
        <f t="shared" si="59"/>
        <v>0</v>
      </c>
      <c r="DE19" s="6">
        <f t="shared" si="7"/>
        <v>0</v>
      </c>
      <c r="DF19" s="105">
        <f t="shared" si="7"/>
        <v>0</v>
      </c>
      <c r="DG19" s="17"/>
      <c r="DH19" s="6">
        <v>0</v>
      </c>
      <c r="DI19" s="105">
        <f t="shared" si="898"/>
        <v>0</v>
      </c>
      <c r="DJ19" s="17"/>
      <c r="DK19" s="6">
        <v>0</v>
      </c>
      <c r="DL19" s="105">
        <f t="shared" si="899"/>
        <v>0</v>
      </c>
      <c r="DM19" s="17"/>
      <c r="DN19" s="6">
        <v>0</v>
      </c>
      <c r="DO19" s="105">
        <f t="shared" si="900"/>
        <v>0</v>
      </c>
      <c r="DP19" s="17"/>
      <c r="DQ19" s="6">
        <v>0</v>
      </c>
      <c r="DR19" s="105">
        <f t="shared" si="901"/>
        <v>0</v>
      </c>
      <c r="DS19" s="17"/>
      <c r="DT19" s="6">
        <v>0</v>
      </c>
      <c r="DU19" s="105">
        <f t="shared" si="902"/>
        <v>0</v>
      </c>
      <c r="DV19" s="17"/>
      <c r="DW19" s="6">
        <v>0</v>
      </c>
      <c r="DX19" s="105">
        <f t="shared" si="903"/>
        <v>0</v>
      </c>
      <c r="DY19" s="17"/>
      <c r="DZ19" s="6">
        <v>0</v>
      </c>
      <c r="EA19" s="105">
        <f t="shared" si="904"/>
        <v>0</v>
      </c>
      <c r="EB19" s="17">
        <f t="shared" si="67"/>
        <v>0</v>
      </c>
      <c r="EC19" s="6">
        <f t="shared" si="68"/>
        <v>0</v>
      </c>
      <c r="ED19" s="105">
        <f t="shared" si="905"/>
        <v>0</v>
      </c>
      <c r="EE19" s="17"/>
      <c r="EF19" s="6">
        <v>0</v>
      </c>
      <c r="EG19" s="105">
        <f t="shared" si="906"/>
        <v>0</v>
      </c>
      <c r="EH19" s="17"/>
      <c r="EI19" s="6">
        <v>0</v>
      </c>
      <c r="EJ19" s="105">
        <f t="shared" si="907"/>
        <v>0</v>
      </c>
      <c r="EK19" s="17"/>
      <c r="EL19" s="6">
        <v>0</v>
      </c>
      <c r="EM19" s="105">
        <f t="shared" si="908"/>
        <v>0</v>
      </c>
      <c r="EN19" s="17">
        <f t="shared" si="8"/>
        <v>0</v>
      </c>
      <c r="EO19" s="6">
        <f t="shared" si="8"/>
        <v>0</v>
      </c>
      <c r="EP19" s="105">
        <f t="shared" si="909"/>
        <v>0</v>
      </c>
      <c r="EQ19" s="17"/>
      <c r="ER19" s="6">
        <v>0</v>
      </c>
      <c r="ES19" s="105">
        <f t="shared" si="910"/>
        <v>0</v>
      </c>
      <c r="ET19" s="17"/>
      <c r="EU19" s="6">
        <v>0</v>
      </c>
      <c r="EV19" s="105">
        <f t="shared" si="911"/>
        <v>0</v>
      </c>
      <c r="EW19" s="17"/>
      <c r="EX19" s="6">
        <v>0</v>
      </c>
      <c r="EY19" s="105">
        <f t="shared" si="912"/>
        <v>0</v>
      </c>
      <c r="EZ19" s="17"/>
      <c r="FA19" s="6">
        <v>0</v>
      </c>
      <c r="FB19" s="105">
        <f t="shared" si="913"/>
        <v>0</v>
      </c>
      <c r="FC19" s="123">
        <f t="shared" si="9"/>
        <v>0</v>
      </c>
      <c r="FD19" s="6">
        <f t="shared" si="9"/>
        <v>0</v>
      </c>
      <c r="FE19" s="90">
        <f t="shared" si="914"/>
        <v>0</v>
      </c>
      <c r="FF19" s="17"/>
      <c r="FG19" s="6">
        <v>0</v>
      </c>
      <c r="FH19" s="105">
        <f t="shared" si="915"/>
        <v>0</v>
      </c>
      <c r="FI19" s="17"/>
      <c r="FJ19" s="6">
        <v>0</v>
      </c>
      <c r="FK19" s="105">
        <f t="shared" si="916"/>
        <v>0</v>
      </c>
      <c r="FL19" s="17"/>
      <c r="FM19" s="6">
        <v>0</v>
      </c>
      <c r="FN19" s="105">
        <f t="shared" si="917"/>
        <v>0</v>
      </c>
      <c r="FO19" s="17"/>
      <c r="FP19" s="6">
        <v>0</v>
      </c>
      <c r="FQ19" s="105">
        <f t="shared" si="918"/>
        <v>0</v>
      </c>
      <c r="FR19" s="17"/>
      <c r="FS19" s="6">
        <v>0</v>
      </c>
      <c r="FT19" s="105">
        <f t="shared" si="919"/>
        <v>0</v>
      </c>
      <c r="FU19" s="17"/>
      <c r="FV19" s="6">
        <v>0</v>
      </c>
      <c r="FW19" s="105">
        <f t="shared" si="920"/>
        <v>0</v>
      </c>
      <c r="FX19" s="17"/>
      <c r="FY19" s="6">
        <v>0</v>
      </c>
      <c r="FZ19" s="105">
        <f t="shared" si="921"/>
        <v>0</v>
      </c>
      <c r="GA19" s="123">
        <f t="shared" si="10"/>
        <v>0</v>
      </c>
      <c r="GB19" s="6">
        <f t="shared" si="10"/>
        <v>0</v>
      </c>
      <c r="GC19" s="105">
        <f t="shared" si="922"/>
        <v>0</v>
      </c>
      <c r="GD19" s="17"/>
      <c r="GE19" s="6">
        <v>0</v>
      </c>
      <c r="GF19" s="105">
        <f t="shared" si="923"/>
        <v>0</v>
      </c>
      <c r="GG19" s="17"/>
      <c r="GH19" s="6">
        <v>0</v>
      </c>
      <c r="GI19" s="105">
        <f t="shared" si="924"/>
        <v>0</v>
      </c>
      <c r="GJ19" s="17"/>
      <c r="GK19" s="6">
        <v>0</v>
      </c>
      <c r="GL19" s="105">
        <f t="shared" si="925"/>
        <v>0</v>
      </c>
      <c r="GM19" s="17"/>
      <c r="GN19" s="6">
        <v>0</v>
      </c>
      <c r="GO19" s="105">
        <f t="shared" si="926"/>
        <v>0</v>
      </c>
      <c r="GP19" s="17"/>
      <c r="GQ19" s="6">
        <v>0</v>
      </c>
      <c r="GR19" s="105">
        <f t="shared" si="927"/>
        <v>0</v>
      </c>
      <c r="GS19" s="17"/>
      <c r="GT19" s="6">
        <v>0</v>
      </c>
      <c r="GU19" s="90">
        <f t="shared" si="928"/>
        <v>0</v>
      </c>
      <c r="GV19" s="123">
        <f t="shared" si="93"/>
        <v>0</v>
      </c>
      <c r="GW19" s="6">
        <f t="shared" si="94"/>
        <v>0</v>
      </c>
      <c r="GX19" s="105">
        <f t="shared" si="929"/>
        <v>0</v>
      </c>
      <c r="GY19" s="17"/>
      <c r="GZ19" s="6">
        <v>0</v>
      </c>
      <c r="HA19" s="105">
        <f t="shared" si="930"/>
        <v>0</v>
      </c>
      <c r="HB19" s="17"/>
      <c r="HC19" s="6">
        <v>0</v>
      </c>
      <c r="HD19" s="105">
        <f t="shared" si="931"/>
        <v>0</v>
      </c>
      <c r="HE19" s="17"/>
      <c r="HF19" s="6">
        <v>0</v>
      </c>
      <c r="HG19" s="105">
        <f t="shared" si="932"/>
        <v>0</v>
      </c>
      <c r="HH19" s="17"/>
      <c r="HI19" s="6">
        <v>0</v>
      </c>
      <c r="HJ19" s="105">
        <f t="shared" si="933"/>
        <v>0</v>
      </c>
      <c r="HK19" s="123">
        <f t="shared" si="100"/>
        <v>0</v>
      </c>
      <c r="HL19" s="6">
        <f t="shared" si="101"/>
        <v>0</v>
      </c>
      <c r="HM19" s="105">
        <f t="shared" si="934"/>
        <v>0</v>
      </c>
      <c r="HN19" s="17"/>
      <c r="HO19" s="6">
        <v>0</v>
      </c>
      <c r="HP19" s="105">
        <f t="shared" si="935"/>
        <v>0</v>
      </c>
      <c r="HQ19" s="17"/>
      <c r="HR19" s="6">
        <v>0</v>
      </c>
      <c r="HS19" s="90">
        <f t="shared" si="936"/>
        <v>0</v>
      </c>
      <c r="HT19" s="123">
        <f t="shared" si="11"/>
        <v>0</v>
      </c>
      <c r="HU19" s="6">
        <f t="shared" si="11"/>
        <v>0</v>
      </c>
      <c r="HV19" s="105">
        <f t="shared" si="937"/>
        <v>0</v>
      </c>
      <c r="HW19" s="17">
        <f t="shared" si="106"/>
        <v>0</v>
      </c>
      <c r="HX19" s="6">
        <f t="shared" si="107"/>
        <v>0</v>
      </c>
      <c r="HY19" s="105">
        <f t="shared" si="938"/>
        <v>0</v>
      </c>
      <c r="HZ19" s="17"/>
      <c r="IA19" s="6">
        <v>0</v>
      </c>
      <c r="IB19" s="105">
        <f t="shared" si="939"/>
        <v>0</v>
      </c>
      <c r="IC19" s="17"/>
      <c r="ID19" s="6">
        <v>0</v>
      </c>
      <c r="IE19" s="105">
        <f t="shared" si="940"/>
        <v>0</v>
      </c>
      <c r="IF19" s="17"/>
      <c r="IG19" s="6">
        <v>0</v>
      </c>
      <c r="IH19" s="105">
        <f t="shared" si="941"/>
        <v>0</v>
      </c>
      <c r="II19" s="17"/>
      <c r="IJ19" s="6">
        <v>0</v>
      </c>
      <c r="IK19" s="105">
        <f t="shared" si="942"/>
        <v>0</v>
      </c>
      <c r="IL19" s="123">
        <f t="shared" si="113"/>
        <v>0</v>
      </c>
      <c r="IM19" s="6">
        <f t="shared" si="114"/>
        <v>0</v>
      </c>
      <c r="IN19" s="105">
        <f t="shared" si="943"/>
        <v>0</v>
      </c>
      <c r="IO19" s="17">
        <f>10846+17535</f>
        <v>28381</v>
      </c>
      <c r="IP19" s="6">
        <f>400+426</f>
        <v>826</v>
      </c>
      <c r="IQ19" s="90">
        <f t="shared" si="944"/>
        <v>29207</v>
      </c>
      <c r="IR19" s="17"/>
      <c r="IS19" s="6">
        <v>0</v>
      </c>
      <c r="IT19" s="105">
        <f t="shared" si="945"/>
        <v>0</v>
      </c>
      <c r="IU19" s="123">
        <f t="shared" si="12"/>
        <v>28381</v>
      </c>
      <c r="IV19" s="6">
        <f t="shared" si="12"/>
        <v>826</v>
      </c>
      <c r="IW19" s="105">
        <f t="shared" si="946"/>
        <v>29207</v>
      </c>
      <c r="IX19" s="17"/>
      <c r="IY19" s="6">
        <v>0</v>
      </c>
      <c r="IZ19" s="105">
        <f t="shared" si="947"/>
        <v>0</v>
      </c>
      <c r="JA19" s="17"/>
      <c r="JB19" s="6">
        <v>0</v>
      </c>
      <c r="JC19" s="105">
        <f t="shared" si="948"/>
        <v>0</v>
      </c>
      <c r="JD19" s="17"/>
      <c r="JE19" s="6">
        <v>0</v>
      </c>
      <c r="JF19" s="105">
        <f t="shared" si="949"/>
        <v>0</v>
      </c>
      <c r="JG19" s="17"/>
      <c r="JH19" s="6">
        <v>0</v>
      </c>
      <c r="JI19" s="105">
        <f t="shared" si="950"/>
        <v>0</v>
      </c>
      <c r="JJ19" s="123">
        <f t="shared" si="13"/>
        <v>0</v>
      </c>
      <c r="JK19" s="6">
        <f t="shared" si="13"/>
        <v>0</v>
      </c>
      <c r="JL19" s="105">
        <f t="shared" si="951"/>
        <v>0</v>
      </c>
      <c r="JM19" s="17"/>
      <c r="JN19" s="6">
        <v>0</v>
      </c>
      <c r="JO19" s="105">
        <f t="shared" si="952"/>
        <v>0</v>
      </c>
      <c r="JP19" s="17"/>
      <c r="JQ19" s="6">
        <v>0</v>
      </c>
      <c r="JR19" s="90">
        <f t="shared" si="953"/>
        <v>0</v>
      </c>
      <c r="JS19" s="17"/>
      <c r="JT19" s="6">
        <v>0</v>
      </c>
      <c r="JU19" s="105">
        <f t="shared" si="954"/>
        <v>0</v>
      </c>
      <c r="JV19" s="123">
        <f t="shared" si="14"/>
        <v>0</v>
      </c>
      <c r="JW19" s="6">
        <f t="shared" si="14"/>
        <v>0</v>
      </c>
      <c r="JX19" s="105">
        <f t="shared" si="955"/>
        <v>0</v>
      </c>
      <c r="JY19" s="17"/>
      <c r="JZ19" s="6">
        <v>0</v>
      </c>
      <c r="KA19" s="105">
        <f t="shared" si="956"/>
        <v>0</v>
      </c>
      <c r="KB19" s="17"/>
      <c r="KC19" s="6">
        <v>0</v>
      </c>
      <c r="KD19" s="105">
        <f t="shared" si="957"/>
        <v>0</v>
      </c>
      <c r="KE19" s="17"/>
      <c r="KF19" s="6">
        <v>0</v>
      </c>
      <c r="KG19" s="105">
        <f t="shared" si="958"/>
        <v>0</v>
      </c>
      <c r="KH19" s="17"/>
      <c r="KI19" s="6">
        <v>0</v>
      </c>
      <c r="KJ19" s="105">
        <f t="shared" si="959"/>
        <v>0</v>
      </c>
      <c r="KK19" s="123">
        <f t="shared" si="15"/>
        <v>0</v>
      </c>
      <c r="KL19" s="6">
        <f t="shared" si="15"/>
        <v>0</v>
      </c>
      <c r="KM19" s="90">
        <f t="shared" si="960"/>
        <v>0</v>
      </c>
      <c r="KN19" s="17"/>
      <c r="KO19" s="6">
        <v>0</v>
      </c>
      <c r="KP19" s="105">
        <f t="shared" si="961"/>
        <v>0</v>
      </c>
      <c r="KQ19" s="17"/>
      <c r="KR19" s="6">
        <v>0</v>
      </c>
      <c r="KS19" s="105">
        <f t="shared" si="962"/>
        <v>0</v>
      </c>
      <c r="KT19" s="17"/>
      <c r="KU19" s="6">
        <v>0</v>
      </c>
      <c r="KV19" s="105">
        <f t="shared" si="963"/>
        <v>0</v>
      </c>
      <c r="KW19" s="123">
        <f t="shared" si="211"/>
        <v>0</v>
      </c>
      <c r="KX19" s="6">
        <f t="shared" si="16"/>
        <v>0</v>
      </c>
      <c r="KY19" s="105">
        <f t="shared" si="964"/>
        <v>0</v>
      </c>
      <c r="KZ19" s="17"/>
      <c r="LA19" s="6">
        <v>0</v>
      </c>
      <c r="LB19" s="105">
        <f t="shared" si="965"/>
        <v>0</v>
      </c>
      <c r="LC19" s="17"/>
      <c r="LD19" s="6">
        <v>0</v>
      </c>
      <c r="LE19" s="105">
        <f t="shared" si="966"/>
        <v>0</v>
      </c>
      <c r="LF19" s="17"/>
      <c r="LG19" s="6">
        <v>0</v>
      </c>
      <c r="LH19" s="105">
        <f t="shared" si="967"/>
        <v>0</v>
      </c>
      <c r="LI19" s="17"/>
      <c r="LJ19" s="6">
        <v>0</v>
      </c>
      <c r="LK19" s="90">
        <f t="shared" si="968"/>
        <v>0</v>
      </c>
      <c r="LL19" s="17"/>
      <c r="LM19" s="6">
        <v>0</v>
      </c>
      <c r="LN19" s="105">
        <f t="shared" si="969"/>
        <v>0</v>
      </c>
      <c r="LO19" s="17"/>
      <c r="LP19" s="6">
        <v>0</v>
      </c>
      <c r="LQ19" s="105">
        <f t="shared" si="970"/>
        <v>0</v>
      </c>
      <c r="LR19" s="17"/>
      <c r="LS19" s="6">
        <v>0</v>
      </c>
      <c r="LT19" s="105">
        <f t="shared" si="971"/>
        <v>0</v>
      </c>
      <c r="LU19" s="17"/>
      <c r="LV19" s="6">
        <v>0</v>
      </c>
      <c r="LW19" s="105">
        <f t="shared" si="972"/>
        <v>0</v>
      </c>
      <c r="LX19" s="17"/>
      <c r="LY19" s="6">
        <v>0</v>
      </c>
      <c r="LZ19" s="105">
        <f t="shared" si="973"/>
        <v>0</v>
      </c>
      <c r="MA19" s="123">
        <f t="shared" si="17"/>
        <v>0</v>
      </c>
      <c r="MB19" s="6">
        <f t="shared" si="17"/>
        <v>0</v>
      </c>
      <c r="MC19" s="105">
        <f t="shared" si="974"/>
        <v>0</v>
      </c>
      <c r="MD19" s="17"/>
      <c r="ME19" s="6">
        <v>0</v>
      </c>
      <c r="MF19" s="105">
        <f t="shared" si="975"/>
        <v>0</v>
      </c>
      <c r="MG19" s="17"/>
      <c r="MH19" s="6">
        <v>0</v>
      </c>
      <c r="MI19" s="90">
        <f t="shared" si="976"/>
        <v>0</v>
      </c>
      <c r="MJ19" s="123">
        <f t="shared" si="149"/>
        <v>0</v>
      </c>
      <c r="MK19" s="6">
        <f t="shared" si="150"/>
        <v>0</v>
      </c>
      <c r="ML19" s="105">
        <f t="shared" si="977"/>
        <v>0</v>
      </c>
      <c r="MM19" s="17"/>
      <c r="MN19" s="6">
        <v>0</v>
      </c>
      <c r="MO19" s="105">
        <f t="shared" si="978"/>
        <v>0</v>
      </c>
      <c r="MP19" s="123">
        <f t="shared" si="18"/>
        <v>28381</v>
      </c>
      <c r="MQ19" s="6">
        <f t="shared" si="18"/>
        <v>826</v>
      </c>
      <c r="MR19" s="105">
        <f t="shared" si="979"/>
        <v>29207</v>
      </c>
      <c r="MS19" s="17"/>
      <c r="MT19" s="6">
        <v>0</v>
      </c>
      <c r="MU19" s="105">
        <f t="shared" si="980"/>
        <v>0</v>
      </c>
      <c r="MV19" s="17"/>
      <c r="MW19" s="6">
        <v>0</v>
      </c>
      <c r="MX19" s="105">
        <f t="shared" si="981"/>
        <v>0</v>
      </c>
      <c r="MY19" s="17"/>
      <c r="MZ19" s="6">
        <v>0</v>
      </c>
      <c r="NA19" s="105">
        <f t="shared" si="982"/>
        <v>0</v>
      </c>
      <c r="NB19" s="17">
        <f t="shared" si="157"/>
        <v>0</v>
      </c>
      <c r="NC19" s="6">
        <f t="shared" si="158"/>
        <v>0</v>
      </c>
      <c r="ND19" s="105">
        <f t="shared" si="983"/>
        <v>0</v>
      </c>
      <c r="NE19" s="17"/>
      <c r="NF19" s="6">
        <v>0</v>
      </c>
      <c r="NG19" s="105">
        <f t="shared" si="984"/>
        <v>0</v>
      </c>
      <c r="NH19" s="17"/>
      <c r="NI19" s="6">
        <v>0</v>
      </c>
      <c r="NJ19" s="90">
        <f t="shared" si="985"/>
        <v>0</v>
      </c>
      <c r="NK19" s="17"/>
      <c r="NL19" s="6">
        <v>0</v>
      </c>
      <c r="NM19" s="105">
        <f t="shared" si="986"/>
        <v>0</v>
      </c>
      <c r="NN19" s="17"/>
      <c r="NO19" s="6">
        <v>0</v>
      </c>
      <c r="NP19" s="105">
        <f t="shared" si="987"/>
        <v>0</v>
      </c>
      <c r="NQ19" s="17"/>
      <c r="NR19" s="6">
        <v>0</v>
      </c>
      <c r="NS19" s="105">
        <f t="shared" si="988"/>
        <v>0</v>
      </c>
      <c r="NT19" s="17"/>
      <c r="NU19" s="6">
        <v>0</v>
      </c>
      <c r="NV19" s="105">
        <f t="shared" si="989"/>
        <v>0</v>
      </c>
      <c r="NW19" s="17">
        <f t="shared" si="19"/>
        <v>0</v>
      </c>
      <c r="NX19" s="6">
        <f t="shared" si="19"/>
        <v>0</v>
      </c>
      <c r="NY19" s="105">
        <f t="shared" si="990"/>
        <v>0</v>
      </c>
      <c r="NZ19" s="17"/>
      <c r="OA19" s="6">
        <v>0</v>
      </c>
      <c r="OB19" s="105">
        <f t="shared" si="991"/>
        <v>0</v>
      </c>
      <c r="OC19" s="17"/>
      <c r="OD19" s="6">
        <v>0</v>
      </c>
      <c r="OE19" s="105">
        <f t="shared" si="992"/>
        <v>0</v>
      </c>
      <c r="OF19" s="17"/>
      <c r="OG19" s="6">
        <v>0</v>
      </c>
      <c r="OH19" s="90">
        <f t="shared" si="993"/>
        <v>0</v>
      </c>
      <c r="OI19" s="17">
        <f t="shared" si="20"/>
        <v>0</v>
      </c>
      <c r="OJ19" s="6">
        <f t="shared" si="20"/>
        <v>0</v>
      </c>
      <c r="OK19" s="105">
        <f t="shared" si="994"/>
        <v>0</v>
      </c>
      <c r="OL19" s="17"/>
      <c r="OM19" s="6">
        <v>0</v>
      </c>
      <c r="ON19" s="105">
        <f t="shared" si="995"/>
        <v>0</v>
      </c>
      <c r="OO19" s="17"/>
      <c r="OP19" s="6">
        <v>0</v>
      </c>
      <c r="OQ19" s="105">
        <f t="shared" si="996"/>
        <v>0</v>
      </c>
      <c r="OR19" s="17"/>
      <c r="OS19" s="6">
        <v>0</v>
      </c>
      <c r="OT19" s="105">
        <f t="shared" si="997"/>
        <v>0</v>
      </c>
      <c r="OU19" s="17"/>
      <c r="OV19" s="6">
        <v>0</v>
      </c>
      <c r="OW19" s="105">
        <f t="shared" si="998"/>
        <v>0</v>
      </c>
      <c r="OX19" s="17"/>
      <c r="OY19" s="6">
        <v>0</v>
      </c>
      <c r="OZ19" s="105">
        <f t="shared" si="999"/>
        <v>0</v>
      </c>
      <c r="PA19" s="17"/>
      <c r="PB19" s="6">
        <v>0</v>
      </c>
      <c r="PC19" s="105">
        <f t="shared" si="1000"/>
        <v>0</v>
      </c>
      <c r="PD19" s="17"/>
      <c r="PE19" s="6">
        <v>0</v>
      </c>
      <c r="PF19" s="105">
        <f t="shared" si="1001"/>
        <v>0</v>
      </c>
      <c r="PG19" s="17"/>
      <c r="PH19" s="6">
        <v>0</v>
      </c>
      <c r="PI19" s="90">
        <f t="shared" si="1002"/>
        <v>0</v>
      </c>
      <c r="PJ19" s="17"/>
      <c r="PK19" s="6">
        <v>0</v>
      </c>
      <c r="PL19" s="105">
        <f t="shared" si="1003"/>
        <v>0</v>
      </c>
      <c r="PM19" s="17"/>
      <c r="PN19" s="6">
        <v>0</v>
      </c>
      <c r="PO19" s="105">
        <f t="shared" si="1004"/>
        <v>0</v>
      </c>
      <c r="PP19" s="123">
        <f t="shared" si="21"/>
        <v>0</v>
      </c>
      <c r="PQ19" s="6">
        <f t="shared" si="21"/>
        <v>0</v>
      </c>
      <c r="PR19" s="105">
        <f t="shared" si="1005"/>
        <v>0</v>
      </c>
      <c r="PS19" s="17"/>
      <c r="PT19" s="6">
        <v>0</v>
      </c>
      <c r="PU19" s="105">
        <f t="shared" si="1006"/>
        <v>0</v>
      </c>
      <c r="PV19" s="17"/>
      <c r="PW19" s="6">
        <v>0</v>
      </c>
      <c r="PX19" s="105">
        <f t="shared" si="1007"/>
        <v>0</v>
      </c>
      <c r="PY19" s="17"/>
      <c r="PZ19" s="6">
        <v>0</v>
      </c>
      <c r="QA19" s="105">
        <f t="shared" si="1008"/>
        <v>0</v>
      </c>
      <c r="QB19" s="17"/>
      <c r="QC19" s="6">
        <v>0</v>
      </c>
      <c r="QD19" s="105">
        <f t="shared" si="1009"/>
        <v>0</v>
      </c>
      <c r="QE19" s="17"/>
      <c r="QF19" s="6">
        <v>0</v>
      </c>
      <c r="QG19" s="90">
        <f t="shared" si="1010"/>
        <v>0</v>
      </c>
      <c r="QH19" s="17"/>
      <c r="QI19" s="6">
        <v>0</v>
      </c>
      <c r="QJ19" s="105">
        <f t="shared" si="1011"/>
        <v>0</v>
      </c>
      <c r="QK19" s="17"/>
      <c r="QL19" s="6">
        <v>0</v>
      </c>
      <c r="QM19" s="105">
        <f t="shared" si="1012"/>
        <v>0</v>
      </c>
      <c r="QN19" s="17">
        <f t="shared" si="189"/>
        <v>0</v>
      </c>
      <c r="QO19" s="6">
        <f t="shared" si="190"/>
        <v>0</v>
      </c>
      <c r="QP19" s="105">
        <f t="shared" si="1013"/>
        <v>0</v>
      </c>
      <c r="QQ19" s="17"/>
      <c r="QR19" s="6">
        <v>0</v>
      </c>
      <c r="QS19" s="105">
        <f t="shared" si="1014"/>
        <v>0</v>
      </c>
      <c r="QT19" s="17"/>
      <c r="QU19" s="6">
        <v>0</v>
      </c>
      <c r="QV19" s="105">
        <f t="shared" si="1015"/>
        <v>0</v>
      </c>
      <c r="QW19" s="17"/>
      <c r="QX19" s="6">
        <v>0</v>
      </c>
      <c r="QY19" s="105">
        <f t="shared" si="1016"/>
        <v>0</v>
      </c>
      <c r="QZ19" s="17"/>
      <c r="RA19" s="6">
        <v>0</v>
      </c>
      <c r="RB19" s="105">
        <f t="shared" si="1017"/>
        <v>0</v>
      </c>
      <c r="RC19" s="17"/>
      <c r="RD19" s="6">
        <v>0</v>
      </c>
      <c r="RE19" s="90">
        <f t="shared" si="1018"/>
        <v>0</v>
      </c>
      <c r="RF19" s="17"/>
      <c r="RG19" s="6">
        <v>0</v>
      </c>
      <c r="RH19" s="105">
        <f t="shared" si="1019"/>
        <v>0</v>
      </c>
      <c r="RI19" s="17"/>
      <c r="RJ19" s="6">
        <v>0</v>
      </c>
      <c r="RK19" s="105">
        <f t="shared" si="1020"/>
        <v>0</v>
      </c>
      <c r="RL19" s="17"/>
      <c r="RM19" s="6">
        <v>0</v>
      </c>
      <c r="RN19" s="105">
        <f t="shared" si="1021"/>
        <v>0</v>
      </c>
      <c r="RO19" s="17">
        <f t="shared" si="200"/>
        <v>0</v>
      </c>
      <c r="RP19" s="6">
        <f t="shared" si="201"/>
        <v>0</v>
      </c>
      <c r="RQ19" s="105">
        <f t="shared" si="1022"/>
        <v>0</v>
      </c>
      <c r="RR19" s="123">
        <f t="shared" si="203"/>
        <v>0</v>
      </c>
      <c r="RS19" s="6">
        <f t="shared" si="204"/>
        <v>0</v>
      </c>
      <c r="RT19" s="105">
        <f t="shared" si="1023"/>
        <v>0</v>
      </c>
      <c r="RU19" s="17">
        <f t="shared" si="859"/>
        <v>28381</v>
      </c>
      <c r="RV19" s="6">
        <f t="shared" si="206"/>
        <v>826</v>
      </c>
      <c r="RW19" s="105">
        <f t="shared" si="1024"/>
        <v>29207</v>
      </c>
      <c r="RX19" s="17">
        <f t="shared" si="1025"/>
        <v>-28381</v>
      </c>
      <c r="RY19" s="6">
        <f t="shared" si="1025"/>
        <v>-826</v>
      </c>
      <c r="RZ19" s="105">
        <f t="shared" si="1026"/>
        <v>-29207</v>
      </c>
      <c r="SA19" s="17">
        <f t="shared" si="22"/>
        <v>0</v>
      </c>
      <c r="SB19" s="6">
        <f t="shared" si="22"/>
        <v>0</v>
      </c>
      <c r="SC19" s="105">
        <f t="shared" si="1027"/>
        <v>0</v>
      </c>
      <c r="SD19" s="17">
        <f>BW19+SA19+DD19</f>
        <v>0</v>
      </c>
      <c r="SE19" s="6">
        <f t="shared" si="532"/>
        <v>0</v>
      </c>
      <c r="SF19" s="105">
        <f t="shared" si="1028"/>
        <v>0</v>
      </c>
      <c r="SG19" s="66"/>
    </row>
    <row r="20" spans="1:501" s="7" customFormat="1" ht="15.75" x14ac:dyDescent="0.25">
      <c r="A20" s="5">
        <v>10</v>
      </c>
      <c r="B20" s="56" t="s">
        <v>33</v>
      </c>
      <c r="C20" s="17">
        <f>+C18+C19</f>
        <v>0</v>
      </c>
      <c r="D20" s="6">
        <f t="shared" ref="D20:E20" si="1029">+D18+D19</f>
        <v>0</v>
      </c>
      <c r="E20" s="105">
        <f t="shared" si="1029"/>
        <v>0</v>
      </c>
      <c r="F20" s="17">
        <v>0</v>
      </c>
      <c r="G20" s="6">
        <f t="shared" ref="G20" si="1030">+G18+G19</f>
        <v>0</v>
      </c>
      <c r="H20" s="105">
        <f t="shared" ref="H20" si="1031">+H18+H19</f>
        <v>0</v>
      </c>
      <c r="I20" s="17">
        <f>+I18+I19</f>
        <v>0</v>
      </c>
      <c r="J20" s="6">
        <f t="shared" si="0"/>
        <v>0</v>
      </c>
      <c r="K20" s="105">
        <f t="shared" ref="K20" si="1032">+K18+K19</f>
        <v>0</v>
      </c>
      <c r="L20" s="17">
        <f>+L18+L19</f>
        <v>0</v>
      </c>
      <c r="M20" s="6">
        <f t="shared" ref="M20" si="1033">+M18+M19</f>
        <v>0</v>
      </c>
      <c r="N20" s="105">
        <f t="shared" ref="N20" si="1034">+N18+N19</f>
        <v>0</v>
      </c>
      <c r="O20" s="17">
        <f>+O18+O19</f>
        <v>0</v>
      </c>
      <c r="P20" s="6">
        <f t="shared" ref="P20" si="1035">+P18+P19</f>
        <v>0</v>
      </c>
      <c r="Q20" s="105">
        <f t="shared" ref="Q20" si="1036">+Q18+Q19</f>
        <v>0</v>
      </c>
      <c r="R20" s="17">
        <f>+R18+R19</f>
        <v>0</v>
      </c>
      <c r="S20" s="6">
        <f t="shared" ref="S20" si="1037">+S18+S19</f>
        <v>0</v>
      </c>
      <c r="T20" s="105">
        <f t="shared" ref="T20" si="1038">+T18+T19</f>
        <v>0</v>
      </c>
      <c r="U20" s="17">
        <f t="shared" ref="U20" si="1039">+U18+U19</f>
        <v>0</v>
      </c>
      <c r="V20" s="6">
        <f t="shared" si="1"/>
        <v>0</v>
      </c>
      <c r="W20" s="90">
        <f t="shared" ref="W20" si="1040">+W18+W19</f>
        <v>0</v>
      </c>
      <c r="X20" s="17">
        <f>+X18+X19</f>
        <v>0</v>
      </c>
      <c r="Y20" s="6">
        <f t="shared" ref="Y20" si="1041">+Y18+Y19</f>
        <v>0</v>
      </c>
      <c r="Z20" s="105">
        <f t="shared" ref="Z20" si="1042">+Z18+Z19</f>
        <v>0</v>
      </c>
      <c r="AA20" s="17">
        <f>+AA18+AA19</f>
        <v>0</v>
      </c>
      <c r="AB20" s="6">
        <f t="shared" ref="AB20" si="1043">+AB18+AB19</f>
        <v>0</v>
      </c>
      <c r="AC20" s="105">
        <f t="shared" ref="AC20" si="1044">+AC18+AC19</f>
        <v>0</v>
      </c>
      <c r="AD20" s="17">
        <f>+AD18+AD19</f>
        <v>0</v>
      </c>
      <c r="AE20" s="6">
        <f t="shared" ref="AE20" si="1045">+AE18+AE19</f>
        <v>0</v>
      </c>
      <c r="AF20" s="105">
        <f t="shared" ref="AF20" si="1046">+AF18+AF19</f>
        <v>0</v>
      </c>
      <c r="AG20" s="17">
        <f>+AG18+AG19</f>
        <v>0</v>
      </c>
      <c r="AH20" s="6">
        <f t="shared" ref="AH20" si="1047">+AH18+AH19</f>
        <v>0</v>
      </c>
      <c r="AI20" s="105">
        <f t="shared" ref="AI20" si="1048">+AI18+AI19</f>
        <v>0</v>
      </c>
      <c r="AJ20" s="17">
        <f>+AJ18+AJ19</f>
        <v>0</v>
      </c>
      <c r="AK20" s="6">
        <f t="shared" ref="AK20" si="1049">+AK18+AK19</f>
        <v>0</v>
      </c>
      <c r="AL20" s="105">
        <f t="shared" ref="AL20" si="1050">+AL18+AL19</f>
        <v>0</v>
      </c>
      <c r="AM20" s="17">
        <f>+AM18+AM19</f>
        <v>0</v>
      </c>
      <c r="AN20" s="6">
        <f t="shared" ref="AN20" si="1051">+AN18+AN19</f>
        <v>0</v>
      </c>
      <c r="AO20" s="105">
        <f t="shared" ref="AO20" si="1052">+AO18+AO19</f>
        <v>0</v>
      </c>
      <c r="AP20" s="17">
        <f>+AP18+AP19</f>
        <v>0</v>
      </c>
      <c r="AQ20" s="6">
        <f t="shared" ref="AQ20" si="1053">+AQ18+AQ19</f>
        <v>0</v>
      </c>
      <c r="AR20" s="105">
        <f t="shared" ref="AR20" si="1054">+AR18+AR19</f>
        <v>0</v>
      </c>
      <c r="AS20" s="17">
        <f t="shared" ref="AS20" si="1055">+AS18+AS19</f>
        <v>0</v>
      </c>
      <c r="AT20" s="6">
        <f t="shared" si="2"/>
        <v>0</v>
      </c>
      <c r="AU20" s="105">
        <f t="shared" ref="AU20" si="1056">+AU18+AU19</f>
        <v>0</v>
      </c>
      <c r="AV20" s="17">
        <f>+AV18+AV19</f>
        <v>0</v>
      </c>
      <c r="AW20" s="6">
        <f t="shared" ref="AW20" si="1057">+AW18+AW19</f>
        <v>0</v>
      </c>
      <c r="AX20" s="105">
        <f t="shared" ref="AX20" si="1058">+AX18+AX19</f>
        <v>0</v>
      </c>
      <c r="AY20" s="17">
        <f>+AY18+AY19</f>
        <v>0</v>
      </c>
      <c r="AZ20" s="6">
        <f t="shared" ref="AZ20" si="1059">+AZ18+AZ19</f>
        <v>0</v>
      </c>
      <c r="BA20" s="105">
        <f t="shared" ref="BA20" si="1060">+BA18+BA19</f>
        <v>0</v>
      </c>
      <c r="BB20" s="17">
        <f>+BB18+BB19</f>
        <v>0</v>
      </c>
      <c r="BC20" s="6">
        <f t="shared" ref="BC20" si="1061">+BC18+BC19</f>
        <v>0</v>
      </c>
      <c r="BD20" s="105">
        <f t="shared" ref="BD20" si="1062">+BD18+BD19</f>
        <v>0</v>
      </c>
      <c r="BE20" s="17">
        <f t="shared" ref="BE20" si="1063">+BE18+BE19</f>
        <v>0</v>
      </c>
      <c r="BF20" s="6">
        <f t="shared" si="3"/>
        <v>0</v>
      </c>
      <c r="BG20" s="105">
        <f t="shared" ref="BG20" si="1064">+BG18+BG19</f>
        <v>0</v>
      </c>
      <c r="BH20" s="17">
        <f>+BH18+BH19</f>
        <v>0</v>
      </c>
      <c r="BI20" s="6">
        <f t="shared" ref="BI20" si="1065">+BI18+BI19</f>
        <v>0</v>
      </c>
      <c r="BJ20" s="105">
        <f t="shared" ref="BJ20" si="1066">+BJ18+BJ19</f>
        <v>0</v>
      </c>
      <c r="BK20" s="17">
        <f>+BK18+BK19</f>
        <v>0</v>
      </c>
      <c r="BL20" s="6">
        <f t="shared" ref="BL20" si="1067">+BL18+BL19</f>
        <v>0</v>
      </c>
      <c r="BM20" s="105">
        <f t="shared" ref="BM20" si="1068">+BM18+BM19</f>
        <v>0</v>
      </c>
      <c r="BN20" s="17">
        <f t="shared" ref="BN20" si="1069">+BN18+BN19</f>
        <v>0</v>
      </c>
      <c r="BO20" s="6">
        <f t="shared" si="4"/>
        <v>0</v>
      </c>
      <c r="BP20" s="105">
        <f t="shared" ref="BP20" si="1070">+BP18+BP19</f>
        <v>0</v>
      </c>
      <c r="BQ20" s="17">
        <f t="shared" ref="BQ20" si="1071">+BQ18+BQ19</f>
        <v>0</v>
      </c>
      <c r="BR20" s="6">
        <f t="shared" si="5"/>
        <v>0</v>
      </c>
      <c r="BS20" s="105">
        <f t="shared" ref="BS20" si="1072">+BS18+BS19</f>
        <v>0</v>
      </c>
      <c r="BT20" s="17">
        <f>+BT18+BT19</f>
        <v>0</v>
      </c>
      <c r="BU20" s="6">
        <f t="shared" ref="BU20" si="1073">+BU18+BU19</f>
        <v>0</v>
      </c>
      <c r="BV20" s="105">
        <f t="shared" ref="BV20" si="1074">+BV18+BV19</f>
        <v>0</v>
      </c>
      <c r="BW20" s="17">
        <f t="shared" ref="BW20" si="1075">+BW18+BW19</f>
        <v>0</v>
      </c>
      <c r="BX20" s="6">
        <f t="shared" si="6"/>
        <v>0</v>
      </c>
      <c r="BY20" s="105">
        <f t="shared" ref="BY20" si="1076">+BY18+BY19</f>
        <v>0</v>
      </c>
      <c r="BZ20" s="17">
        <f>+BZ18+BZ19</f>
        <v>0</v>
      </c>
      <c r="CA20" s="6">
        <f t="shared" ref="CA20" si="1077">+CA18+CA19</f>
        <v>0</v>
      </c>
      <c r="CB20" s="105">
        <f t="shared" ref="CB20" si="1078">+CB18+CB19</f>
        <v>0</v>
      </c>
      <c r="CC20" s="17">
        <f>+CC18+CC19</f>
        <v>0</v>
      </c>
      <c r="CD20" s="6">
        <f t="shared" ref="CD20" si="1079">+CD18+CD19</f>
        <v>0</v>
      </c>
      <c r="CE20" s="105">
        <f t="shared" ref="CE20" si="1080">+CE18+CE19</f>
        <v>0</v>
      </c>
      <c r="CF20" s="17">
        <f>+CF18+CF19</f>
        <v>0</v>
      </c>
      <c r="CG20" s="6">
        <f t="shared" ref="CG20" si="1081">+CG18+CG19</f>
        <v>0</v>
      </c>
      <c r="CH20" s="105">
        <f t="shared" ref="CH20" si="1082">+CH18+CH19</f>
        <v>0</v>
      </c>
      <c r="CI20" s="17">
        <f>+CI18+CI19</f>
        <v>0</v>
      </c>
      <c r="CJ20" s="6">
        <f t="shared" ref="CJ20:CK20" si="1083">+CJ18+CJ19</f>
        <v>0</v>
      </c>
      <c r="CK20" s="105">
        <f t="shared" si="1083"/>
        <v>0</v>
      </c>
      <c r="CL20" s="17">
        <f>+CL18+CL19</f>
        <v>0</v>
      </c>
      <c r="CM20" s="6">
        <f t="shared" ref="CM20:CN20" si="1084">+CM18+CM19</f>
        <v>0</v>
      </c>
      <c r="CN20" s="105">
        <f t="shared" si="1084"/>
        <v>0</v>
      </c>
      <c r="CO20" s="17">
        <f>+CO18+CO19</f>
        <v>0</v>
      </c>
      <c r="CP20" s="6">
        <f t="shared" ref="CP20:CQ20" si="1085">+CP18+CP19</f>
        <v>0</v>
      </c>
      <c r="CQ20" s="105">
        <f t="shared" si="1085"/>
        <v>0</v>
      </c>
      <c r="CR20" s="17">
        <f>+CR18+CR19</f>
        <v>0</v>
      </c>
      <c r="CS20" s="6">
        <f t="shared" ref="CS20:CT20" si="1086">+CS18+CS19</f>
        <v>0</v>
      </c>
      <c r="CT20" s="105">
        <f t="shared" si="1086"/>
        <v>0</v>
      </c>
      <c r="CU20" s="17">
        <f>+CU18+CU19</f>
        <v>0</v>
      </c>
      <c r="CV20" s="6">
        <f t="shared" ref="CV20:CW20" si="1087">+CV18+CV19</f>
        <v>0</v>
      </c>
      <c r="CW20" s="105">
        <f t="shared" si="1087"/>
        <v>0</v>
      </c>
      <c r="CX20" s="17">
        <f>+CX18+CX19</f>
        <v>0</v>
      </c>
      <c r="CY20" s="6">
        <f t="shared" ref="CY20:CZ20" si="1088">+CY18+CY19</f>
        <v>0</v>
      </c>
      <c r="CZ20" s="105">
        <f t="shared" si="1088"/>
        <v>0</v>
      </c>
      <c r="DA20" s="17">
        <f>+DA18+DA19</f>
        <v>0</v>
      </c>
      <c r="DB20" s="6">
        <f t="shared" ref="DB20" si="1089">+DB18+DB19</f>
        <v>0</v>
      </c>
      <c r="DC20" s="105">
        <f t="shared" ref="DC20" si="1090">+DC18+DC19</f>
        <v>0</v>
      </c>
      <c r="DD20" s="17">
        <f t="shared" si="59"/>
        <v>0</v>
      </c>
      <c r="DE20" s="6">
        <f t="shared" si="7"/>
        <v>0</v>
      </c>
      <c r="DF20" s="105">
        <f t="shared" si="7"/>
        <v>0</v>
      </c>
      <c r="DG20" s="17">
        <f>+DG18+DG19</f>
        <v>0</v>
      </c>
      <c r="DH20" s="6">
        <f t="shared" ref="DH20" si="1091">+DH18+DH19</f>
        <v>0</v>
      </c>
      <c r="DI20" s="105">
        <f t="shared" ref="DI20" si="1092">+DI18+DI19</f>
        <v>0</v>
      </c>
      <c r="DJ20" s="17">
        <f>+DJ18+DJ19</f>
        <v>0</v>
      </c>
      <c r="DK20" s="6">
        <f t="shared" ref="DK20" si="1093">+DK18+DK19</f>
        <v>0</v>
      </c>
      <c r="DL20" s="105">
        <f t="shared" ref="DL20" si="1094">+DL18+DL19</f>
        <v>0</v>
      </c>
      <c r="DM20" s="17">
        <f>+DM18+DM19</f>
        <v>0</v>
      </c>
      <c r="DN20" s="6">
        <f t="shared" ref="DN20" si="1095">+DN18+DN19</f>
        <v>0</v>
      </c>
      <c r="DO20" s="105">
        <f t="shared" ref="DO20" si="1096">+DO18+DO19</f>
        <v>0</v>
      </c>
      <c r="DP20" s="17">
        <f>+DP18+DP19</f>
        <v>0</v>
      </c>
      <c r="DQ20" s="6">
        <f t="shared" ref="DQ20" si="1097">+DQ18+DQ19</f>
        <v>0</v>
      </c>
      <c r="DR20" s="105">
        <f t="shared" ref="DR20" si="1098">+DR18+DR19</f>
        <v>0</v>
      </c>
      <c r="DS20" s="17">
        <f>+DS18+DS19</f>
        <v>0</v>
      </c>
      <c r="DT20" s="6">
        <f t="shared" ref="DT20" si="1099">+DT18+DT19</f>
        <v>0</v>
      </c>
      <c r="DU20" s="105">
        <f t="shared" ref="DU20" si="1100">+DU18+DU19</f>
        <v>0</v>
      </c>
      <c r="DV20" s="17">
        <f>+DV18+DV19</f>
        <v>0</v>
      </c>
      <c r="DW20" s="6">
        <f t="shared" ref="DW20" si="1101">+DW18+DW19</f>
        <v>0</v>
      </c>
      <c r="DX20" s="105">
        <f t="shared" ref="DX20" si="1102">+DX18+DX19</f>
        <v>0</v>
      </c>
      <c r="DY20" s="17">
        <f>+DY18+DY19</f>
        <v>0</v>
      </c>
      <c r="DZ20" s="6">
        <f t="shared" ref="DZ20" si="1103">+DZ18+DZ19</f>
        <v>0</v>
      </c>
      <c r="EA20" s="105">
        <f t="shared" ref="EA20" si="1104">+EA18+EA19</f>
        <v>0</v>
      </c>
      <c r="EB20" s="17">
        <f t="shared" ref="EB20" si="1105">+EB18+EB19</f>
        <v>0</v>
      </c>
      <c r="EC20" s="6">
        <f t="shared" si="68"/>
        <v>0</v>
      </c>
      <c r="ED20" s="105">
        <f t="shared" ref="ED20" si="1106">+ED18+ED19</f>
        <v>0</v>
      </c>
      <c r="EE20" s="17">
        <f>+EE18+EE19</f>
        <v>0</v>
      </c>
      <c r="EF20" s="6">
        <f t="shared" ref="EF20" si="1107">+EF18+EF19</f>
        <v>0</v>
      </c>
      <c r="EG20" s="105">
        <f t="shared" ref="EG20" si="1108">+EG18+EG19</f>
        <v>0</v>
      </c>
      <c r="EH20" s="17">
        <f>+EH18+EH19</f>
        <v>0</v>
      </c>
      <c r="EI20" s="6">
        <f t="shared" ref="EI20" si="1109">+EI18+EI19</f>
        <v>0</v>
      </c>
      <c r="EJ20" s="105">
        <f t="shared" ref="EJ20" si="1110">+EJ18+EJ19</f>
        <v>0</v>
      </c>
      <c r="EK20" s="17">
        <f>+EK18+EK19</f>
        <v>0</v>
      </c>
      <c r="EL20" s="6">
        <f t="shared" ref="EL20" si="1111">+EL18+EL19</f>
        <v>0</v>
      </c>
      <c r="EM20" s="105">
        <f t="shared" ref="EM20" si="1112">+EM18+EM19</f>
        <v>0</v>
      </c>
      <c r="EN20" s="17">
        <f t="shared" ref="EN20" si="1113">+EN18+EN19</f>
        <v>0</v>
      </c>
      <c r="EO20" s="6">
        <f t="shared" si="8"/>
        <v>0</v>
      </c>
      <c r="EP20" s="105">
        <f t="shared" ref="EP20" si="1114">+EP18+EP19</f>
        <v>0</v>
      </c>
      <c r="EQ20" s="17">
        <f>+EQ18+EQ19</f>
        <v>0</v>
      </c>
      <c r="ER20" s="6">
        <f t="shared" ref="ER20" si="1115">+ER18+ER19</f>
        <v>0</v>
      </c>
      <c r="ES20" s="105">
        <f t="shared" ref="ES20" si="1116">+ES18+ES19</f>
        <v>0</v>
      </c>
      <c r="ET20" s="17">
        <f>+ET18+ET19</f>
        <v>0</v>
      </c>
      <c r="EU20" s="6">
        <f t="shared" ref="EU20" si="1117">+EU18+EU19</f>
        <v>0</v>
      </c>
      <c r="EV20" s="105">
        <f t="shared" ref="EV20" si="1118">+EV18+EV19</f>
        <v>0</v>
      </c>
      <c r="EW20" s="17">
        <f>+EW18+EW19</f>
        <v>0</v>
      </c>
      <c r="EX20" s="6">
        <f t="shared" ref="EX20" si="1119">+EX18+EX19</f>
        <v>0</v>
      </c>
      <c r="EY20" s="105">
        <f t="shared" ref="EY20" si="1120">+EY18+EY19</f>
        <v>0</v>
      </c>
      <c r="EZ20" s="17">
        <f>+EZ18+EZ19</f>
        <v>0</v>
      </c>
      <c r="FA20" s="6">
        <f t="shared" ref="FA20" si="1121">+FA18+FA19</f>
        <v>0</v>
      </c>
      <c r="FB20" s="105">
        <f t="shared" ref="FB20" si="1122">+FB18+FB19</f>
        <v>0</v>
      </c>
      <c r="FC20" s="17">
        <f t="shared" ref="FC20" si="1123">+FC18+FC19</f>
        <v>0</v>
      </c>
      <c r="FD20" s="6">
        <f t="shared" si="9"/>
        <v>0</v>
      </c>
      <c r="FE20" s="90">
        <f t="shared" ref="FE20" si="1124">+FE18+FE19</f>
        <v>0</v>
      </c>
      <c r="FF20" s="17">
        <f>+FF18+FF19</f>
        <v>0</v>
      </c>
      <c r="FG20" s="6">
        <f t="shared" ref="FG20" si="1125">+FG18+FG19</f>
        <v>0</v>
      </c>
      <c r="FH20" s="105">
        <f t="shared" ref="FH20" si="1126">+FH18+FH19</f>
        <v>0</v>
      </c>
      <c r="FI20" s="17">
        <f>+FI18+FI19</f>
        <v>0</v>
      </c>
      <c r="FJ20" s="6">
        <f t="shared" ref="FJ20" si="1127">+FJ18+FJ19</f>
        <v>0</v>
      </c>
      <c r="FK20" s="105">
        <f t="shared" ref="FK20" si="1128">+FK18+FK19</f>
        <v>0</v>
      </c>
      <c r="FL20" s="17">
        <f>+FL18+FL19</f>
        <v>0</v>
      </c>
      <c r="FM20" s="6">
        <f t="shared" ref="FM20" si="1129">+FM18+FM19</f>
        <v>0</v>
      </c>
      <c r="FN20" s="105">
        <f t="shared" ref="FN20" si="1130">+FN18+FN19</f>
        <v>0</v>
      </c>
      <c r="FO20" s="17">
        <f>+FO18+FO19</f>
        <v>0</v>
      </c>
      <c r="FP20" s="6">
        <f t="shared" ref="FP20" si="1131">+FP18+FP19</f>
        <v>0</v>
      </c>
      <c r="FQ20" s="105">
        <f t="shared" ref="FQ20" si="1132">+FQ18+FQ19</f>
        <v>0</v>
      </c>
      <c r="FR20" s="17">
        <f>+FR18+FR19</f>
        <v>0</v>
      </c>
      <c r="FS20" s="6">
        <f t="shared" ref="FS20" si="1133">+FS18+FS19</f>
        <v>0</v>
      </c>
      <c r="FT20" s="105">
        <f t="shared" ref="FT20" si="1134">+FT18+FT19</f>
        <v>0</v>
      </c>
      <c r="FU20" s="17">
        <f>+FU18+FU19</f>
        <v>0</v>
      </c>
      <c r="FV20" s="6">
        <f t="shared" ref="FV20" si="1135">+FV18+FV19</f>
        <v>0</v>
      </c>
      <c r="FW20" s="105">
        <f t="shared" ref="FW20" si="1136">+FW18+FW19</f>
        <v>0</v>
      </c>
      <c r="FX20" s="17">
        <f>+FX18+FX19</f>
        <v>0</v>
      </c>
      <c r="FY20" s="6">
        <f t="shared" ref="FY20" si="1137">+FY18+FY19</f>
        <v>0</v>
      </c>
      <c r="FZ20" s="105">
        <f t="shared" ref="FZ20" si="1138">+FZ18+FZ19</f>
        <v>0</v>
      </c>
      <c r="GA20" s="17">
        <f t="shared" ref="GA20" si="1139">+GA18+GA19</f>
        <v>0</v>
      </c>
      <c r="GB20" s="6">
        <f t="shared" si="10"/>
        <v>0</v>
      </c>
      <c r="GC20" s="105">
        <f t="shared" ref="GC20" si="1140">+GC18+GC19</f>
        <v>0</v>
      </c>
      <c r="GD20" s="17">
        <f>+GD18+GD19</f>
        <v>0</v>
      </c>
      <c r="GE20" s="6">
        <f t="shared" ref="GE20" si="1141">+GE18+GE19</f>
        <v>0</v>
      </c>
      <c r="GF20" s="105">
        <f t="shared" ref="GF20" si="1142">+GF18+GF19</f>
        <v>0</v>
      </c>
      <c r="GG20" s="17">
        <f>+GG18+GG19</f>
        <v>0</v>
      </c>
      <c r="GH20" s="6">
        <f t="shared" ref="GH20" si="1143">+GH18+GH19</f>
        <v>0</v>
      </c>
      <c r="GI20" s="105">
        <f t="shared" ref="GI20" si="1144">+GI18+GI19</f>
        <v>0</v>
      </c>
      <c r="GJ20" s="17">
        <f>+GJ18+GJ19</f>
        <v>0</v>
      </c>
      <c r="GK20" s="6">
        <f t="shared" ref="GK20" si="1145">+GK18+GK19</f>
        <v>0</v>
      </c>
      <c r="GL20" s="105">
        <f t="shared" ref="GL20" si="1146">+GL18+GL19</f>
        <v>0</v>
      </c>
      <c r="GM20" s="17">
        <f>+GM18+GM19</f>
        <v>0</v>
      </c>
      <c r="GN20" s="6">
        <f t="shared" ref="GN20" si="1147">+GN18+GN19</f>
        <v>0</v>
      </c>
      <c r="GO20" s="105">
        <f t="shared" ref="GO20" si="1148">+GO18+GO19</f>
        <v>0</v>
      </c>
      <c r="GP20" s="17">
        <f>+GP18+GP19</f>
        <v>0</v>
      </c>
      <c r="GQ20" s="6">
        <f t="shared" ref="GQ20" si="1149">+GQ18+GQ19</f>
        <v>0</v>
      </c>
      <c r="GR20" s="105">
        <f t="shared" ref="GR20" si="1150">+GR18+GR19</f>
        <v>0</v>
      </c>
      <c r="GS20" s="17">
        <f>+GS18+GS19</f>
        <v>0</v>
      </c>
      <c r="GT20" s="6">
        <f t="shared" ref="GT20" si="1151">+GT18+GT19</f>
        <v>0</v>
      </c>
      <c r="GU20" s="90">
        <f t="shared" ref="GU20" si="1152">+GU18+GU19</f>
        <v>0</v>
      </c>
      <c r="GV20" s="17">
        <f t="shared" ref="GV20" si="1153">+GV18+GV19</f>
        <v>0</v>
      </c>
      <c r="GW20" s="6">
        <f t="shared" si="94"/>
        <v>0</v>
      </c>
      <c r="GX20" s="105">
        <f t="shared" ref="GX20" si="1154">+GX18+GX19</f>
        <v>0</v>
      </c>
      <c r="GY20" s="17">
        <f>+GY18+GY19</f>
        <v>0</v>
      </c>
      <c r="GZ20" s="6">
        <f t="shared" ref="GZ20" si="1155">+GZ18+GZ19</f>
        <v>0</v>
      </c>
      <c r="HA20" s="105">
        <f t="shared" ref="HA20" si="1156">+HA18+HA19</f>
        <v>0</v>
      </c>
      <c r="HB20" s="17">
        <f>+HB18+HB19</f>
        <v>0</v>
      </c>
      <c r="HC20" s="6">
        <f t="shared" ref="HC20" si="1157">+HC18+HC19</f>
        <v>0</v>
      </c>
      <c r="HD20" s="105">
        <f t="shared" ref="HD20" si="1158">+HD18+HD19</f>
        <v>0</v>
      </c>
      <c r="HE20" s="17">
        <f>+HE18+HE19</f>
        <v>0</v>
      </c>
      <c r="HF20" s="6">
        <f t="shared" ref="HF20" si="1159">+HF18+HF19</f>
        <v>0</v>
      </c>
      <c r="HG20" s="105">
        <f t="shared" ref="HG20" si="1160">+HG18+HG19</f>
        <v>0</v>
      </c>
      <c r="HH20" s="17">
        <f>+HH18+HH19</f>
        <v>0</v>
      </c>
      <c r="HI20" s="6">
        <f t="shared" ref="HI20" si="1161">+HI18+HI19</f>
        <v>0</v>
      </c>
      <c r="HJ20" s="105">
        <f t="shared" ref="HJ20" si="1162">+HJ18+HJ19</f>
        <v>0</v>
      </c>
      <c r="HK20" s="17">
        <f t="shared" ref="HK20" si="1163">+HK18+HK19</f>
        <v>0</v>
      </c>
      <c r="HL20" s="6">
        <f t="shared" si="101"/>
        <v>0</v>
      </c>
      <c r="HM20" s="105">
        <f t="shared" ref="HM20" si="1164">+HM18+HM19</f>
        <v>0</v>
      </c>
      <c r="HN20" s="17">
        <f>+HN18+HN19</f>
        <v>0</v>
      </c>
      <c r="HO20" s="6">
        <f t="shared" ref="HO20" si="1165">+HO18+HO19</f>
        <v>0</v>
      </c>
      <c r="HP20" s="105">
        <f t="shared" ref="HP20" si="1166">+HP18+HP19</f>
        <v>0</v>
      </c>
      <c r="HQ20" s="17">
        <f>+HQ18+HQ19</f>
        <v>0</v>
      </c>
      <c r="HR20" s="6">
        <f t="shared" ref="HR20" si="1167">+HR18+HR19</f>
        <v>0</v>
      </c>
      <c r="HS20" s="90">
        <f t="shared" ref="HS20" si="1168">+HS18+HS19</f>
        <v>0</v>
      </c>
      <c r="HT20" s="17">
        <f t="shared" ref="HT20" si="1169">+HT18+HT19</f>
        <v>0</v>
      </c>
      <c r="HU20" s="6">
        <f t="shared" si="11"/>
        <v>0</v>
      </c>
      <c r="HV20" s="105">
        <f t="shared" ref="HV20" si="1170">+HV18+HV19</f>
        <v>0</v>
      </c>
      <c r="HW20" s="17">
        <f t="shared" ref="HW20" si="1171">+HW18+HW19</f>
        <v>0</v>
      </c>
      <c r="HX20" s="6">
        <f t="shared" si="107"/>
        <v>0</v>
      </c>
      <c r="HY20" s="105">
        <f t="shared" ref="HY20" si="1172">+HY18+HY19</f>
        <v>0</v>
      </c>
      <c r="HZ20" s="17">
        <f>+HZ18+HZ19</f>
        <v>0</v>
      </c>
      <c r="IA20" s="6">
        <f t="shared" ref="IA20" si="1173">+IA18+IA19</f>
        <v>0</v>
      </c>
      <c r="IB20" s="105">
        <f t="shared" ref="IB20" si="1174">+IB18+IB19</f>
        <v>0</v>
      </c>
      <c r="IC20" s="17">
        <f>+IC18+IC19</f>
        <v>0</v>
      </c>
      <c r="ID20" s="6">
        <f t="shared" ref="ID20" si="1175">+ID18+ID19</f>
        <v>0</v>
      </c>
      <c r="IE20" s="105">
        <f t="shared" ref="IE20" si="1176">+IE18+IE19</f>
        <v>0</v>
      </c>
      <c r="IF20" s="17">
        <f>+IF18+IF19</f>
        <v>0</v>
      </c>
      <c r="IG20" s="6">
        <f t="shared" ref="IG20" si="1177">+IG18+IG19</f>
        <v>0</v>
      </c>
      <c r="IH20" s="105">
        <f t="shared" ref="IH20" si="1178">+IH18+IH19</f>
        <v>0</v>
      </c>
      <c r="II20" s="17">
        <f>+II18+II19</f>
        <v>0</v>
      </c>
      <c r="IJ20" s="6">
        <f t="shared" ref="IJ20" si="1179">+IJ18+IJ19</f>
        <v>0</v>
      </c>
      <c r="IK20" s="105">
        <f t="shared" ref="IK20" si="1180">+IK18+IK19</f>
        <v>0</v>
      </c>
      <c r="IL20" s="17">
        <f t="shared" ref="IL20" si="1181">+IL18+IL19</f>
        <v>0</v>
      </c>
      <c r="IM20" s="6">
        <f t="shared" si="114"/>
        <v>0</v>
      </c>
      <c r="IN20" s="105">
        <f t="shared" ref="IN20" si="1182">+IN18+IN19</f>
        <v>0</v>
      </c>
      <c r="IO20" s="17">
        <f>+IO18+IO19</f>
        <v>5152352</v>
      </c>
      <c r="IP20" s="6">
        <f t="shared" ref="IP20" si="1183">+IP18+IP19</f>
        <v>3405</v>
      </c>
      <c r="IQ20" s="90">
        <f t="shared" ref="IQ20" si="1184">+IQ18+IQ19</f>
        <v>5155757</v>
      </c>
      <c r="IR20" s="17">
        <f>+IR18+IR19</f>
        <v>0</v>
      </c>
      <c r="IS20" s="6">
        <f t="shared" ref="IS20" si="1185">+IS18+IS19</f>
        <v>0</v>
      </c>
      <c r="IT20" s="105">
        <f t="shared" ref="IT20" si="1186">+IT18+IT19</f>
        <v>0</v>
      </c>
      <c r="IU20" s="17">
        <f t="shared" ref="IU20" si="1187">+IU18+IU19</f>
        <v>5152352</v>
      </c>
      <c r="IV20" s="6">
        <f t="shared" si="12"/>
        <v>3405</v>
      </c>
      <c r="IW20" s="105">
        <f t="shared" ref="IW20" si="1188">+IW18+IW19</f>
        <v>5155757</v>
      </c>
      <c r="IX20" s="17">
        <f>+IX18+IX19</f>
        <v>0</v>
      </c>
      <c r="IY20" s="6">
        <f t="shared" ref="IY20" si="1189">+IY18+IY19</f>
        <v>0</v>
      </c>
      <c r="IZ20" s="105">
        <f t="shared" ref="IZ20" si="1190">+IZ18+IZ19</f>
        <v>0</v>
      </c>
      <c r="JA20" s="17">
        <f>+JA18+JA19</f>
        <v>0</v>
      </c>
      <c r="JB20" s="6">
        <f t="shared" ref="JB20" si="1191">+JB18+JB19</f>
        <v>0</v>
      </c>
      <c r="JC20" s="105">
        <f t="shared" ref="JC20" si="1192">+JC18+JC19</f>
        <v>0</v>
      </c>
      <c r="JD20" s="17">
        <f>+JD18+JD19</f>
        <v>0</v>
      </c>
      <c r="JE20" s="6">
        <f t="shared" ref="JE20" si="1193">+JE18+JE19</f>
        <v>0</v>
      </c>
      <c r="JF20" s="105">
        <f t="shared" ref="JF20" si="1194">+JF18+JF19</f>
        <v>0</v>
      </c>
      <c r="JG20" s="17">
        <f>+JG18+JG19</f>
        <v>0</v>
      </c>
      <c r="JH20" s="6">
        <f t="shared" ref="JH20" si="1195">+JH18+JH19</f>
        <v>0</v>
      </c>
      <c r="JI20" s="105">
        <f t="shared" ref="JI20" si="1196">+JI18+JI19</f>
        <v>0</v>
      </c>
      <c r="JJ20" s="17">
        <f t="shared" ref="JJ20" si="1197">+JJ18+JJ19</f>
        <v>0</v>
      </c>
      <c r="JK20" s="6">
        <f t="shared" si="13"/>
        <v>0</v>
      </c>
      <c r="JL20" s="105">
        <f t="shared" ref="JL20" si="1198">+JL18+JL19</f>
        <v>0</v>
      </c>
      <c r="JM20" s="17">
        <f>+JM18+JM19</f>
        <v>0</v>
      </c>
      <c r="JN20" s="6">
        <f t="shared" ref="JN20" si="1199">+JN18+JN19</f>
        <v>0</v>
      </c>
      <c r="JO20" s="105">
        <f t="shared" ref="JO20" si="1200">+JO18+JO19</f>
        <v>0</v>
      </c>
      <c r="JP20" s="17">
        <f>+JP18+JP19</f>
        <v>0</v>
      </c>
      <c r="JQ20" s="6">
        <f t="shared" ref="JQ20" si="1201">+JQ18+JQ19</f>
        <v>0</v>
      </c>
      <c r="JR20" s="90">
        <f t="shared" ref="JR20" si="1202">+JR18+JR19</f>
        <v>0</v>
      </c>
      <c r="JS20" s="17">
        <f>+JS18+JS19</f>
        <v>0</v>
      </c>
      <c r="JT20" s="6">
        <f t="shared" ref="JT20" si="1203">+JT18+JT19</f>
        <v>0</v>
      </c>
      <c r="JU20" s="105">
        <f t="shared" ref="JU20" si="1204">+JU18+JU19</f>
        <v>0</v>
      </c>
      <c r="JV20" s="17">
        <f t="shared" ref="JV20" si="1205">+JV18+JV19</f>
        <v>0</v>
      </c>
      <c r="JW20" s="6">
        <f t="shared" si="14"/>
        <v>0</v>
      </c>
      <c r="JX20" s="105">
        <f t="shared" ref="JX20" si="1206">+JX18+JX19</f>
        <v>0</v>
      </c>
      <c r="JY20" s="17">
        <f>+JY18+JY19</f>
        <v>0</v>
      </c>
      <c r="JZ20" s="6">
        <f t="shared" ref="JZ20" si="1207">+JZ18+JZ19</f>
        <v>0</v>
      </c>
      <c r="KA20" s="105">
        <f t="shared" ref="KA20" si="1208">+KA18+KA19</f>
        <v>0</v>
      </c>
      <c r="KB20" s="17">
        <f>+KB18+KB19</f>
        <v>0</v>
      </c>
      <c r="KC20" s="6">
        <f t="shared" ref="KC20" si="1209">+KC18+KC19</f>
        <v>0</v>
      </c>
      <c r="KD20" s="105">
        <f t="shared" ref="KD20" si="1210">+KD18+KD19</f>
        <v>0</v>
      </c>
      <c r="KE20" s="17">
        <f>+KE18+KE19</f>
        <v>0</v>
      </c>
      <c r="KF20" s="6">
        <f t="shared" ref="KF20" si="1211">+KF18+KF19</f>
        <v>0</v>
      </c>
      <c r="KG20" s="105">
        <f t="shared" ref="KG20" si="1212">+KG18+KG19</f>
        <v>0</v>
      </c>
      <c r="KH20" s="17">
        <f>+KH18+KH19</f>
        <v>0</v>
      </c>
      <c r="KI20" s="6">
        <f t="shared" ref="KI20" si="1213">+KI18+KI19</f>
        <v>0</v>
      </c>
      <c r="KJ20" s="105">
        <f t="shared" ref="KJ20" si="1214">+KJ18+KJ19</f>
        <v>0</v>
      </c>
      <c r="KK20" s="17">
        <f t="shared" ref="KK20" si="1215">+KK18+KK19</f>
        <v>0</v>
      </c>
      <c r="KL20" s="6">
        <f t="shared" si="15"/>
        <v>0</v>
      </c>
      <c r="KM20" s="90">
        <f t="shared" ref="KM20" si="1216">+KM18+KM19</f>
        <v>0</v>
      </c>
      <c r="KN20" s="17">
        <f>+KN18+KN19</f>
        <v>0</v>
      </c>
      <c r="KO20" s="6">
        <f t="shared" ref="KO20" si="1217">+KO18+KO19</f>
        <v>0</v>
      </c>
      <c r="KP20" s="105">
        <f t="shared" ref="KP20" si="1218">+KP18+KP19</f>
        <v>0</v>
      </c>
      <c r="KQ20" s="17">
        <f>+KQ18+KQ19</f>
        <v>0</v>
      </c>
      <c r="KR20" s="6">
        <f t="shared" ref="KR20" si="1219">+KR18+KR19</f>
        <v>0</v>
      </c>
      <c r="KS20" s="105">
        <f t="shared" ref="KS20" si="1220">+KS18+KS19</f>
        <v>0</v>
      </c>
      <c r="KT20" s="17">
        <f>+KT18+KT19</f>
        <v>0</v>
      </c>
      <c r="KU20" s="6">
        <f t="shared" ref="KU20" si="1221">+KU18+KU19</f>
        <v>0</v>
      </c>
      <c r="KV20" s="105">
        <f t="shared" ref="KV20" si="1222">+KV18+KV19</f>
        <v>0</v>
      </c>
      <c r="KW20" s="17">
        <f t="shared" ref="KW20" si="1223">+KW18+KW19</f>
        <v>0</v>
      </c>
      <c r="KX20" s="6">
        <f t="shared" si="16"/>
        <v>0</v>
      </c>
      <c r="KY20" s="105">
        <f t="shared" ref="KY20" si="1224">+KY18+KY19</f>
        <v>0</v>
      </c>
      <c r="KZ20" s="17">
        <f>+KZ18+KZ19</f>
        <v>0</v>
      </c>
      <c r="LA20" s="6">
        <f t="shared" ref="LA20" si="1225">+LA18+LA19</f>
        <v>0</v>
      </c>
      <c r="LB20" s="105">
        <f t="shared" ref="LB20" si="1226">+LB18+LB19</f>
        <v>0</v>
      </c>
      <c r="LC20" s="17">
        <f>+LC18+LC19</f>
        <v>0</v>
      </c>
      <c r="LD20" s="6">
        <f t="shared" ref="LD20" si="1227">+LD18+LD19</f>
        <v>0</v>
      </c>
      <c r="LE20" s="105">
        <f t="shared" ref="LE20" si="1228">+LE18+LE19</f>
        <v>0</v>
      </c>
      <c r="LF20" s="17">
        <f>+LF18+LF19</f>
        <v>0</v>
      </c>
      <c r="LG20" s="6">
        <f t="shared" ref="LG20" si="1229">+LG18+LG19</f>
        <v>0</v>
      </c>
      <c r="LH20" s="105">
        <f t="shared" ref="LH20" si="1230">+LH18+LH19</f>
        <v>0</v>
      </c>
      <c r="LI20" s="17">
        <f>+LI18+LI19</f>
        <v>0</v>
      </c>
      <c r="LJ20" s="6">
        <f t="shared" ref="LJ20" si="1231">+LJ18+LJ19</f>
        <v>0</v>
      </c>
      <c r="LK20" s="90">
        <f t="shared" ref="LK20" si="1232">+LK18+LK19</f>
        <v>0</v>
      </c>
      <c r="LL20" s="17">
        <f>+LL18+LL19</f>
        <v>0</v>
      </c>
      <c r="LM20" s="6">
        <f t="shared" ref="LM20" si="1233">+LM18+LM19</f>
        <v>0</v>
      </c>
      <c r="LN20" s="105">
        <f t="shared" ref="LN20" si="1234">+LN18+LN19</f>
        <v>0</v>
      </c>
      <c r="LO20" s="17">
        <f>+LO18+LO19</f>
        <v>0</v>
      </c>
      <c r="LP20" s="6">
        <f t="shared" ref="LP20" si="1235">+LP18+LP19</f>
        <v>0</v>
      </c>
      <c r="LQ20" s="105">
        <f t="shared" ref="LQ20" si="1236">+LQ18+LQ19</f>
        <v>0</v>
      </c>
      <c r="LR20" s="17">
        <f>+LR18+LR19</f>
        <v>0</v>
      </c>
      <c r="LS20" s="6">
        <f t="shared" ref="LS20" si="1237">+LS18+LS19</f>
        <v>0</v>
      </c>
      <c r="LT20" s="105">
        <f t="shared" ref="LT20" si="1238">+LT18+LT19</f>
        <v>0</v>
      </c>
      <c r="LU20" s="17">
        <f>+LU18+LU19</f>
        <v>0</v>
      </c>
      <c r="LV20" s="6">
        <f t="shared" ref="LV20" si="1239">+LV18+LV19</f>
        <v>0</v>
      </c>
      <c r="LW20" s="105">
        <f t="shared" ref="LW20" si="1240">+LW18+LW19</f>
        <v>0</v>
      </c>
      <c r="LX20" s="17">
        <f>+LX18+LX19</f>
        <v>0</v>
      </c>
      <c r="LY20" s="6">
        <f t="shared" ref="LY20" si="1241">+LY18+LY19</f>
        <v>0</v>
      </c>
      <c r="LZ20" s="105">
        <f t="shared" ref="LZ20" si="1242">+LZ18+LZ19</f>
        <v>0</v>
      </c>
      <c r="MA20" s="17">
        <f t="shared" ref="MA20" si="1243">+MA18+MA19</f>
        <v>0</v>
      </c>
      <c r="MB20" s="6">
        <f t="shared" si="17"/>
        <v>0</v>
      </c>
      <c r="MC20" s="105">
        <f t="shared" ref="MC20" si="1244">+MC18+MC19</f>
        <v>0</v>
      </c>
      <c r="MD20" s="17">
        <f>+MD18+MD19</f>
        <v>0</v>
      </c>
      <c r="ME20" s="6">
        <f t="shared" ref="ME20" si="1245">+ME18+ME19</f>
        <v>0</v>
      </c>
      <c r="MF20" s="105">
        <f t="shared" ref="MF20" si="1246">+MF18+MF19</f>
        <v>0</v>
      </c>
      <c r="MG20" s="17">
        <f>+MG18+MG19</f>
        <v>0</v>
      </c>
      <c r="MH20" s="6">
        <f t="shared" ref="MH20" si="1247">+MH18+MH19</f>
        <v>0</v>
      </c>
      <c r="MI20" s="90">
        <f t="shared" ref="MI20" si="1248">+MI18+MI19</f>
        <v>0</v>
      </c>
      <c r="MJ20" s="17">
        <f t="shared" ref="MJ20" si="1249">+MJ18+MJ19</f>
        <v>0</v>
      </c>
      <c r="MK20" s="6">
        <f t="shared" si="150"/>
        <v>0</v>
      </c>
      <c r="ML20" s="105">
        <f t="shared" ref="ML20" si="1250">+ML18+ML19</f>
        <v>0</v>
      </c>
      <c r="MM20" s="17">
        <f>+MM18+MM19</f>
        <v>0</v>
      </c>
      <c r="MN20" s="6">
        <f t="shared" ref="MN20" si="1251">+MN18+MN19</f>
        <v>0</v>
      </c>
      <c r="MO20" s="105">
        <f t="shared" ref="MO20" si="1252">+MO18+MO19</f>
        <v>0</v>
      </c>
      <c r="MP20" s="17">
        <f t="shared" ref="MP20" si="1253">+MP18+MP19</f>
        <v>5152352</v>
      </c>
      <c r="MQ20" s="6">
        <f t="shared" si="18"/>
        <v>3405</v>
      </c>
      <c r="MR20" s="105">
        <f t="shared" ref="MR20" si="1254">+MR18+MR19</f>
        <v>5155757</v>
      </c>
      <c r="MS20" s="17">
        <f>+MS18+MS19</f>
        <v>0</v>
      </c>
      <c r="MT20" s="6">
        <f t="shared" ref="MT20" si="1255">+MT18+MT19</f>
        <v>0</v>
      </c>
      <c r="MU20" s="105">
        <f t="shared" ref="MU20" si="1256">+MU18+MU19</f>
        <v>0</v>
      </c>
      <c r="MV20" s="17">
        <f>+MV18+MV19</f>
        <v>0</v>
      </c>
      <c r="MW20" s="6">
        <f t="shared" ref="MW20" si="1257">+MW18+MW19</f>
        <v>0</v>
      </c>
      <c r="MX20" s="105">
        <f t="shared" ref="MX20" si="1258">+MX18+MX19</f>
        <v>0</v>
      </c>
      <c r="MY20" s="17">
        <f>+MY18+MY19</f>
        <v>0</v>
      </c>
      <c r="MZ20" s="6">
        <f t="shared" ref="MZ20" si="1259">+MZ18+MZ19</f>
        <v>0</v>
      </c>
      <c r="NA20" s="105">
        <f t="shared" ref="NA20" si="1260">+NA18+NA19</f>
        <v>0</v>
      </c>
      <c r="NB20" s="17">
        <f t="shared" ref="NB20" si="1261">+NB18+NB19</f>
        <v>0</v>
      </c>
      <c r="NC20" s="6">
        <f t="shared" si="158"/>
        <v>0</v>
      </c>
      <c r="ND20" s="105">
        <f t="shared" ref="ND20" si="1262">+ND18+ND19</f>
        <v>0</v>
      </c>
      <c r="NE20" s="17">
        <f>+NE18+NE19</f>
        <v>0</v>
      </c>
      <c r="NF20" s="6">
        <f t="shared" ref="NF20" si="1263">+NF18+NF19</f>
        <v>0</v>
      </c>
      <c r="NG20" s="105">
        <f t="shared" ref="NG20" si="1264">+NG18+NG19</f>
        <v>0</v>
      </c>
      <c r="NH20" s="17">
        <f>+NH18+NH19</f>
        <v>0</v>
      </c>
      <c r="NI20" s="6">
        <f t="shared" ref="NI20" si="1265">+NI18+NI19</f>
        <v>0</v>
      </c>
      <c r="NJ20" s="90">
        <f t="shared" ref="NJ20" si="1266">+NJ18+NJ19</f>
        <v>0</v>
      </c>
      <c r="NK20" s="17">
        <f>+NK18+NK19</f>
        <v>0</v>
      </c>
      <c r="NL20" s="6">
        <f t="shared" ref="NL20" si="1267">+NL18+NL19</f>
        <v>0</v>
      </c>
      <c r="NM20" s="105">
        <f t="shared" ref="NM20" si="1268">+NM18+NM19</f>
        <v>0</v>
      </c>
      <c r="NN20" s="17">
        <f>+NN18+NN19</f>
        <v>0</v>
      </c>
      <c r="NO20" s="6">
        <f t="shared" ref="NO20" si="1269">+NO18+NO19</f>
        <v>0</v>
      </c>
      <c r="NP20" s="105">
        <f t="shared" ref="NP20" si="1270">+NP18+NP19</f>
        <v>0</v>
      </c>
      <c r="NQ20" s="17">
        <f>+NQ18+NQ19</f>
        <v>0</v>
      </c>
      <c r="NR20" s="6">
        <f t="shared" ref="NR20" si="1271">+NR18+NR19</f>
        <v>0</v>
      </c>
      <c r="NS20" s="105">
        <f t="shared" ref="NS20" si="1272">+NS18+NS19</f>
        <v>0</v>
      </c>
      <c r="NT20" s="17">
        <f>+NT18+NT19</f>
        <v>0</v>
      </c>
      <c r="NU20" s="6">
        <f t="shared" ref="NU20" si="1273">+NU18+NU19</f>
        <v>0</v>
      </c>
      <c r="NV20" s="105">
        <f t="shared" ref="NV20" si="1274">+NV18+NV19</f>
        <v>0</v>
      </c>
      <c r="NW20" s="17">
        <f t="shared" ref="NW20" si="1275">+NW18+NW19</f>
        <v>0</v>
      </c>
      <c r="NX20" s="6">
        <f t="shared" si="19"/>
        <v>0</v>
      </c>
      <c r="NY20" s="105">
        <f t="shared" ref="NY20" si="1276">+NY18+NY19</f>
        <v>0</v>
      </c>
      <c r="NZ20" s="17">
        <f>+NZ18+NZ19</f>
        <v>0</v>
      </c>
      <c r="OA20" s="6">
        <f t="shared" ref="OA20" si="1277">+OA18+OA19</f>
        <v>0</v>
      </c>
      <c r="OB20" s="105">
        <f t="shared" ref="OB20" si="1278">+OB18+OB19</f>
        <v>0</v>
      </c>
      <c r="OC20" s="17">
        <f>+OC18+OC19</f>
        <v>0</v>
      </c>
      <c r="OD20" s="6">
        <f t="shared" ref="OD20" si="1279">+OD18+OD19</f>
        <v>0</v>
      </c>
      <c r="OE20" s="105">
        <f t="shared" ref="OE20" si="1280">+OE18+OE19</f>
        <v>0</v>
      </c>
      <c r="OF20" s="17">
        <f>+OF18+OF19</f>
        <v>0</v>
      </c>
      <c r="OG20" s="6">
        <f t="shared" ref="OG20" si="1281">+OG18+OG19</f>
        <v>0</v>
      </c>
      <c r="OH20" s="90">
        <f t="shared" ref="OH20" si="1282">+OH18+OH19</f>
        <v>0</v>
      </c>
      <c r="OI20" s="17">
        <f t="shared" ref="OI20" si="1283">+OI18+OI19</f>
        <v>0</v>
      </c>
      <c r="OJ20" s="6">
        <f t="shared" si="20"/>
        <v>0</v>
      </c>
      <c r="OK20" s="105">
        <f t="shared" ref="OK20" si="1284">+OK18+OK19</f>
        <v>0</v>
      </c>
      <c r="OL20" s="17">
        <f>+OL18+OL19</f>
        <v>0</v>
      </c>
      <c r="OM20" s="6">
        <f t="shared" ref="OM20" si="1285">+OM18+OM19</f>
        <v>0</v>
      </c>
      <c r="ON20" s="105">
        <f t="shared" ref="ON20" si="1286">+ON18+ON19</f>
        <v>0</v>
      </c>
      <c r="OO20" s="17">
        <f>+OO18+OO19</f>
        <v>0</v>
      </c>
      <c r="OP20" s="6">
        <f t="shared" ref="OP20" si="1287">+OP18+OP19</f>
        <v>0</v>
      </c>
      <c r="OQ20" s="105">
        <f t="shared" ref="OQ20" si="1288">+OQ18+OQ19</f>
        <v>0</v>
      </c>
      <c r="OR20" s="17">
        <f>+OR18+OR19</f>
        <v>0</v>
      </c>
      <c r="OS20" s="6">
        <f t="shared" ref="OS20" si="1289">+OS18+OS19</f>
        <v>0</v>
      </c>
      <c r="OT20" s="105">
        <f t="shared" ref="OT20" si="1290">+OT18+OT19</f>
        <v>0</v>
      </c>
      <c r="OU20" s="17">
        <f>+OU18+OU19</f>
        <v>0</v>
      </c>
      <c r="OV20" s="6">
        <f t="shared" ref="OV20" si="1291">+OV18+OV19</f>
        <v>0</v>
      </c>
      <c r="OW20" s="105">
        <f t="shared" ref="OW20" si="1292">+OW18+OW19</f>
        <v>0</v>
      </c>
      <c r="OX20" s="17">
        <f>+OX18+OX19</f>
        <v>0</v>
      </c>
      <c r="OY20" s="6">
        <f t="shared" ref="OY20" si="1293">+OY18+OY19</f>
        <v>0</v>
      </c>
      <c r="OZ20" s="105">
        <f t="shared" ref="OZ20" si="1294">+OZ18+OZ19</f>
        <v>0</v>
      </c>
      <c r="PA20" s="17">
        <f>+PA18+PA19</f>
        <v>0</v>
      </c>
      <c r="PB20" s="6">
        <f t="shared" ref="PB20" si="1295">+PB18+PB19</f>
        <v>0</v>
      </c>
      <c r="PC20" s="105">
        <f t="shared" ref="PC20" si="1296">+PC18+PC19</f>
        <v>0</v>
      </c>
      <c r="PD20" s="17">
        <f>+PD18+PD19</f>
        <v>0</v>
      </c>
      <c r="PE20" s="6">
        <f t="shared" ref="PE20" si="1297">+PE18+PE19</f>
        <v>0</v>
      </c>
      <c r="PF20" s="105">
        <f t="shared" ref="PF20" si="1298">+PF18+PF19</f>
        <v>0</v>
      </c>
      <c r="PG20" s="17">
        <f>+PG18+PG19</f>
        <v>0</v>
      </c>
      <c r="PH20" s="6">
        <f t="shared" ref="PH20" si="1299">+PH18+PH19</f>
        <v>0</v>
      </c>
      <c r="PI20" s="90">
        <f t="shared" ref="PI20" si="1300">+PI18+PI19</f>
        <v>0</v>
      </c>
      <c r="PJ20" s="17">
        <f>+PJ18+PJ19</f>
        <v>0</v>
      </c>
      <c r="PK20" s="6">
        <f t="shared" ref="PK20" si="1301">+PK18+PK19</f>
        <v>0</v>
      </c>
      <c r="PL20" s="105">
        <f t="shared" ref="PL20" si="1302">+PL18+PL19</f>
        <v>0</v>
      </c>
      <c r="PM20" s="17">
        <f>+PM18+PM19</f>
        <v>0</v>
      </c>
      <c r="PN20" s="6">
        <f t="shared" ref="PN20" si="1303">+PN18+PN19</f>
        <v>0</v>
      </c>
      <c r="PO20" s="105">
        <f t="shared" ref="PO20" si="1304">+PO18+PO19</f>
        <v>0</v>
      </c>
      <c r="PP20" s="17">
        <f t="shared" ref="PP20" si="1305">+PP18+PP19</f>
        <v>0</v>
      </c>
      <c r="PQ20" s="6">
        <f t="shared" si="21"/>
        <v>0</v>
      </c>
      <c r="PR20" s="105">
        <f t="shared" ref="PR20" si="1306">+PR18+PR19</f>
        <v>0</v>
      </c>
      <c r="PS20" s="17">
        <f>+PS18+PS19</f>
        <v>0</v>
      </c>
      <c r="PT20" s="6">
        <f t="shared" ref="PT20" si="1307">+PT18+PT19</f>
        <v>0</v>
      </c>
      <c r="PU20" s="105">
        <f t="shared" ref="PU20" si="1308">+PU18+PU19</f>
        <v>0</v>
      </c>
      <c r="PV20" s="17">
        <f>+PV18+PV19</f>
        <v>0</v>
      </c>
      <c r="PW20" s="6">
        <f t="shared" ref="PW20" si="1309">+PW18+PW19</f>
        <v>0</v>
      </c>
      <c r="PX20" s="105">
        <f t="shared" ref="PX20" si="1310">+PX18+PX19</f>
        <v>0</v>
      </c>
      <c r="PY20" s="17">
        <f>+PY18+PY19</f>
        <v>0</v>
      </c>
      <c r="PZ20" s="6">
        <f t="shared" ref="PZ20" si="1311">+PZ18+PZ19</f>
        <v>0</v>
      </c>
      <c r="QA20" s="105">
        <f t="shared" ref="QA20" si="1312">+QA18+QA19</f>
        <v>0</v>
      </c>
      <c r="QB20" s="17">
        <f>+QB18+QB19</f>
        <v>0</v>
      </c>
      <c r="QC20" s="6">
        <f t="shared" ref="QC20" si="1313">+QC18+QC19</f>
        <v>0</v>
      </c>
      <c r="QD20" s="105">
        <f t="shared" ref="QD20" si="1314">+QD18+QD19</f>
        <v>0</v>
      </c>
      <c r="QE20" s="17">
        <f>+QE18+QE19</f>
        <v>0</v>
      </c>
      <c r="QF20" s="6">
        <f t="shared" ref="QF20" si="1315">+QF18+QF19</f>
        <v>0</v>
      </c>
      <c r="QG20" s="90">
        <f t="shared" ref="QG20" si="1316">+QG18+QG19</f>
        <v>0</v>
      </c>
      <c r="QH20" s="17">
        <f>+QH18+QH19</f>
        <v>0</v>
      </c>
      <c r="QI20" s="6">
        <f t="shared" ref="QI20" si="1317">+QI18+QI19</f>
        <v>0</v>
      </c>
      <c r="QJ20" s="105">
        <f t="shared" ref="QJ20" si="1318">+QJ18+QJ19</f>
        <v>0</v>
      </c>
      <c r="QK20" s="17">
        <f>+QK18+QK19</f>
        <v>0</v>
      </c>
      <c r="QL20" s="6">
        <f t="shared" ref="QL20" si="1319">+QL18+QL19</f>
        <v>0</v>
      </c>
      <c r="QM20" s="105">
        <f t="shared" ref="QM20" si="1320">+QM18+QM19</f>
        <v>0</v>
      </c>
      <c r="QN20" s="17">
        <f t="shared" ref="QN20" si="1321">+QN18+QN19</f>
        <v>0</v>
      </c>
      <c r="QO20" s="6">
        <f t="shared" si="190"/>
        <v>0</v>
      </c>
      <c r="QP20" s="105">
        <f t="shared" ref="QP20" si="1322">+QP18+QP19</f>
        <v>0</v>
      </c>
      <c r="QQ20" s="17">
        <f>+QQ18+QQ19</f>
        <v>0</v>
      </c>
      <c r="QR20" s="6">
        <f t="shared" ref="QR20" si="1323">+QR18+QR19</f>
        <v>0</v>
      </c>
      <c r="QS20" s="105">
        <f t="shared" ref="QS20" si="1324">+QS18+QS19</f>
        <v>0</v>
      </c>
      <c r="QT20" s="17">
        <f>+QT18+QT19</f>
        <v>0</v>
      </c>
      <c r="QU20" s="6">
        <f t="shared" ref="QU20" si="1325">+QU18+QU19</f>
        <v>0</v>
      </c>
      <c r="QV20" s="105">
        <f t="shared" ref="QV20" si="1326">+QV18+QV19</f>
        <v>0</v>
      </c>
      <c r="QW20" s="17">
        <f>+QW18+QW19</f>
        <v>0</v>
      </c>
      <c r="QX20" s="6">
        <f t="shared" ref="QX20" si="1327">+QX18+QX19</f>
        <v>0</v>
      </c>
      <c r="QY20" s="105">
        <f t="shared" ref="QY20" si="1328">+QY18+QY19</f>
        <v>0</v>
      </c>
      <c r="QZ20" s="17">
        <f>+QZ18+QZ19</f>
        <v>0</v>
      </c>
      <c r="RA20" s="6">
        <f t="shared" ref="RA20" si="1329">+RA18+RA19</f>
        <v>0</v>
      </c>
      <c r="RB20" s="105">
        <f t="shared" ref="RB20" si="1330">+RB18+RB19</f>
        <v>0</v>
      </c>
      <c r="RC20" s="17">
        <f>+RC18+RC19</f>
        <v>0</v>
      </c>
      <c r="RD20" s="6">
        <f t="shared" ref="RD20" si="1331">+RD18+RD19</f>
        <v>0</v>
      </c>
      <c r="RE20" s="90">
        <f t="shared" ref="RE20" si="1332">+RE18+RE19</f>
        <v>0</v>
      </c>
      <c r="RF20" s="17">
        <f>+RF18+RF19</f>
        <v>0</v>
      </c>
      <c r="RG20" s="6">
        <f t="shared" ref="RG20" si="1333">+RG18+RG19</f>
        <v>0</v>
      </c>
      <c r="RH20" s="105">
        <f t="shared" ref="RH20" si="1334">+RH18+RH19</f>
        <v>0</v>
      </c>
      <c r="RI20" s="17">
        <f>+RI18+RI19</f>
        <v>0</v>
      </c>
      <c r="RJ20" s="6">
        <f t="shared" ref="RJ20" si="1335">+RJ18+RJ19</f>
        <v>0</v>
      </c>
      <c r="RK20" s="105">
        <f t="shared" ref="RK20" si="1336">+RK18+RK19</f>
        <v>0</v>
      </c>
      <c r="RL20" s="17">
        <f>+RL18+RL19</f>
        <v>0</v>
      </c>
      <c r="RM20" s="6">
        <f t="shared" ref="RM20" si="1337">+RM18+RM19</f>
        <v>0</v>
      </c>
      <c r="RN20" s="105">
        <f t="shared" ref="RN20" si="1338">+RN18+RN19</f>
        <v>0</v>
      </c>
      <c r="RO20" s="17">
        <f t="shared" ref="RO20" si="1339">+RO18+RO19</f>
        <v>0</v>
      </c>
      <c r="RP20" s="6">
        <f t="shared" si="201"/>
        <v>0</v>
      </c>
      <c r="RQ20" s="105">
        <f t="shared" ref="RQ20" si="1340">+RQ18+RQ19</f>
        <v>0</v>
      </c>
      <c r="RR20" s="17">
        <f t="shared" ref="RR20" si="1341">+RR18+RR19</f>
        <v>0</v>
      </c>
      <c r="RS20" s="6">
        <f t="shared" si="204"/>
        <v>0</v>
      </c>
      <c r="RT20" s="105">
        <f t="shared" ref="RT20" si="1342">+RT18+RT19</f>
        <v>0</v>
      </c>
      <c r="RU20" s="17">
        <f t="shared" si="859"/>
        <v>5152352</v>
      </c>
      <c r="RV20" s="6">
        <f t="shared" si="206"/>
        <v>3405</v>
      </c>
      <c r="RW20" s="105">
        <f t="shared" ref="RW20" si="1343">+RW18+RW19</f>
        <v>5155757</v>
      </c>
      <c r="RX20" s="17">
        <f t="shared" ref="RX20:RY20" si="1344">+RX18+RX19</f>
        <v>-5152352</v>
      </c>
      <c r="RY20" s="6">
        <f t="shared" si="1344"/>
        <v>-3405</v>
      </c>
      <c r="RZ20" s="105">
        <f t="shared" ref="RZ20" si="1345">+RZ18+RZ19</f>
        <v>-5155757</v>
      </c>
      <c r="SA20" s="17">
        <f t="shared" ref="SA20" si="1346">+SA18+SA19</f>
        <v>0</v>
      </c>
      <c r="SB20" s="6">
        <f t="shared" si="22"/>
        <v>0</v>
      </c>
      <c r="SC20" s="105">
        <f t="shared" ref="SC20" si="1347">+SC18+SC19</f>
        <v>0</v>
      </c>
      <c r="SD20" s="17">
        <f t="shared" ref="SD20" si="1348">+SD18+SD19</f>
        <v>0</v>
      </c>
      <c r="SE20" s="6">
        <f t="shared" si="532"/>
        <v>0</v>
      </c>
      <c r="SF20" s="105">
        <f t="shared" ref="SF20" si="1349">+SF18+SF19</f>
        <v>0</v>
      </c>
      <c r="SG20" s="66"/>
    </row>
    <row r="21" spans="1:501" s="7" customFormat="1" ht="15.75" x14ac:dyDescent="0.25">
      <c r="A21" s="5">
        <v>11</v>
      </c>
      <c r="B21" s="1" t="s">
        <v>6</v>
      </c>
      <c r="C21" s="17">
        <v>0</v>
      </c>
      <c r="D21" s="6">
        <v>0</v>
      </c>
      <c r="E21" s="105">
        <f t="shared" si="24"/>
        <v>0</v>
      </c>
      <c r="F21" s="17"/>
      <c r="G21" s="6">
        <v>0</v>
      </c>
      <c r="H21" s="105">
        <f t="shared" ref="H21:H23" si="1350">+F21+G21</f>
        <v>0</v>
      </c>
      <c r="I21" s="17">
        <f t="shared" si="0"/>
        <v>0</v>
      </c>
      <c r="J21" s="6">
        <f t="shared" si="0"/>
        <v>0</v>
      </c>
      <c r="K21" s="105">
        <f t="shared" ref="K21:K23" si="1351">+I21+J21</f>
        <v>0</v>
      </c>
      <c r="L21" s="17"/>
      <c r="M21" s="6">
        <v>0</v>
      </c>
      <c r="N21" s="105">
        <f t="shared" ref="N21:N23" si="1352">+L21+M21</f>
        <v>0</v>
      </c>
      <c r="O21" s="17"/>
      <c r="P21" s="6">
        <v>0</v>
      </c>
      <c r="Q21" s="105">
        <f t="shared" ref="Q21:Q23" si="1353">+O21+P21</f>
        <v>0</v>
      </c>
      <c r="R21" s="17"/>
      <c r="S21" s="6">
        <v>0</v>
      </c>
      <c r="T21" s="105">
        <f t="shared" ref="T21:T23" si="1354">+R21+S21</f>
        <v>0</v>
      </c>
      <c r="U21" s="17">
        <f t="shared" si="1"/>
        <v>0</v>
      </c>
      <c r="V21" s="6">
        <f t="shared" si="1"/>
        <v>0</v>
      </c>
      <c r="W21" s="90">
        <f t="shared" ref="W21:W23" si="1355">+U21+V21</f>
        <v>0</v>
      </c>
      <c r="X21" s="17"/>
      <c r="Y21" s="6">
        <v>0</v>
      </c>
      <c r="Z21" s="105">
        <f t="shared" ref="Z21:Z23" si="1356">+X21+Y21</f>
        <v>0</v>
      </c>
      <c r="AA21" s="17"/>
      <c r="AB21" s="6">
        <v>0</v>
      </c>
      <c r="AC21" s="105">
        <f t="shared" ref="AC21:AC23" si="1357">+AA21+AB21</f>
        <v>0</v>
      </c>
      <c r="AD21" s="17"/>
      <c r="AE21" s="6">
        <v>0</v>
      </c>
      <c r="AF21" s="105">
        <f t="shared" ref="AF21:AF23" si="1358">+AD21+AE21</f>
        <v>0</v>
      </c>
      <c r="AG21" s="17"/>
      <c r="AH21" s="6">
        <v>0</v>
      </c>
      <c r="AI21" s="105">
        <f t="shared" ref="AI21:AI23" si="1359">+AG21+AH21</f>
        <v>0</v>
      </c>
      <c r="AJ21" s="17"/>
      <c r="AK21" s="6">
        <v>0</v>
      </c>
      <c r="AL21" s="105">
        <f t="shared" ref="AL21:AL23" si="1360">+AJ21+AK21</f>
        <v>0</v>
      </c>
      <c r="AM21" s="17"/>
      <c r="AN21" s="6">
        <v>0</v>
      </c>
      <c r="AO21" s="105">
        <f t="shared" ref="AO21:AO23" si="1361">+AM21+AN21</f>
        <v>0</v>
      </c>
      <c r="AP21" s="17"/>
      <c r="AQ21" s="6">
        <v>0</v>
      </c>
      <c r="AR21" s="105">
        <f t="shared" ref="AR21:AR23" si="1362">+AP21+AQ21</f>
        <v>0</v>
      </c>
      <c r="AS21" s="17">
        <f t="shared" si="2"/>
        <v>0</v>
      </c>
      <c r="AT21" s="6">
        <f t="shared" si="2"/>
        <v>0</v>
      </c>
      <c r="AU21" s="105">
        <f t="shared" ref="AU21:AU23" si="1363">+AS21+AT21</f>
        <v>0</v>
      </c>
      <c r="AV21" s="17"/>
      <c r="AW21" s="6">
        <v>0</v>
      </c>
      <c r="AX21" s="105">
        <f t="shared" ref="AX21:AX23" si="1364">+AV21+AW21</f>
        <v>0</v>
      </c>
      <c r="AY21" s="17"/>
      <c r="AZ21" s="6">
        <v>0</v>
      </c>
      <c r="BA21" s="105">
        <f t="shared" ref="BA21:BA23" si="1365">+AY21+AZ21</f>
        <v>0</v>
      </c>
      <c r="BB21" s="17"/>
      <c r="BC21" s="6">
        <v>0</v>
      </c>
      <c r="BD21" s="105">
        <f t="shared" ref="BD21:BD23" si="1366">+BB21+BC21</f>
        <v>0</v>
      </c>
      <c r="BE21" s="17">
        <f t="shared" si="3"/>
        <v>0</v>
      </c>
      <c r="BF21" s="6">
        <f t="shared" si="3"/>
        <v>0</v>
      </c>
      <c r="BG21" s="105">
        <f t="shared" ref="BG21:BG23" si="1367">+BE21+BF21</f>
        <v>0</v>
      </c>
      <c r="BH21" s="17"/>
      <c r="BI21" s="6">
        <v>0</v>
      </c>
      <c r="BJ21" s="105">
        <f t="shared" ref="BJ21:BJ23" si="1368">+BH21+BI21</f>
        <v>0</v>
      </c>
      <c r="BK21" s="17"/>
      <c r="BL21" s="6">
        <v>0</v>
      </c>
      <c r="BM21" s="105">
        <f t="shared" ref="BM21:BM23" si="1369">+BK21+BL21</f>
        <v>0</v>
      </c>
      <c r="BN21" s="17">
        <f t="shared" si="4"/>
        <v>0</v>
      </c>
      <c r="BO21" s="6">
        <f t="shared" si="4"/>
        <v>0</v>
      </c>
      <c r="BP21" s="105">
        <f t="shared" ref="BP21:BP23" si="1370">+BN21+BO21</f>
        <v>0</v>
      </c>
      <c r="BQ21" s="17">
        <f t="shared" si="5"/>
        <v>0</v>
      </c>
      <c r="BR21" s="6">
        <f t="shared" si="5"/>
        <v>0</v>
      </c>
      <c r="BS21" s="105">
        <f t="shared" ref="BS21:BS23" si="1371">+BQ21+BR21</f>
        <v>0</v>
      </c>
      <c r="BT21" s="17"/>
      <c r="BU21" s="6">
        <v>0</v>
      </c>
      <c r="BV21" s="105">
        <f t="shared" ref="BV21:BV23" si="1372">+BT21+BU21</f>
        <v>0</v>
      </c>
      <c r="BW21" s="123">
        <f t="shared" si="6"/>
        <v>0</v>
      </c>
      <c r="BX21" s="6">
        <f t="shared" si="6"/>
        <v>0</v>
      </c>
      <c r="BY21" s="105">
        <f t="shared" ref="BY21:BY23" si="1373">+BW21+BX21</f>
        <v>0</v>
      </c>
      <c r="BZ21" s="17"/>
      <c r="CA21" s="6">
        <v>0</v>
      </c>
      <c r="CB21" s="105">
        <f t="shared" ref="CB21:CB23" si="1374">+BZ21+CA21</f>
        <v>0</v>
      </c>
      <c r="CC21" s="17"/>
      <c r="CD21" s="6">
        <v>0</v>
      </c>
      <c r="CE21" s="105">
        <f t="shared" ref="CE21:CE23" si="1375">+CC21+CD21</f>
        <v>0</v>
      </c>
      <c r="CF21" s="17"/>
      <c r="CG21" s="6">
        <v>0</v>
      </c>
      <c r="CH21" s="105">
        <f t="shared" ref="CH21:CH23" si="1376">+CF21+CG21</f>
        <v>0</v>
      </c>
      <c r="CI21" s="17"/>
      <c r="CJ21" s="6">
        <v>0</v>
      </c>
      <c r="CK21" s="105">
        <f t="shared" ref="CK21:CK23" si="1377">+CI21+CJ21</f>
        <v>0</v>
      </c>
      <c r="CL21" s="17"/>
      <c r="CM21" s="6">
        <v>0</v>
      </c>
      <c r="CN21" s="105">
        <f t="shared" ref="CN21:CN23" si="1378">+CL21+CM21</f>
        <v>0</v>
      </c>
      <c r="CO21" s="17"/>
      <c r="CP21" s="6">
        <v>0</v>
      </c>
      <c r="CQ21" s="105">
        <f t="shared" ref="CQ21:CQ23" si="1379">+CO21+CP21</f>
        <v>0</v>
      </c>
      <c r="CR21" s="17"/>
      <c r="CS21" s="6">
        <v>0</v>
      </c>
      <c r="CT21" s="105">
        <f t="shared" ref="CT21:CT23" si="1380">+CR21+CS21</f>
        <v>0</v>
      </c>
      <c r="CU21" s="17"/>
      <c r="CV21" s="6">
        <v>0</v>
      </c>
      <c r="CW21" s="105">
        <f t="shared" ref="CW21:CW23" si="1381">+CU21+CV21</f>
        <v>0</v>
      </c>
      <c r="CX21" s="17"/>
      <c r="CY21" s="6">
        <v>0</v>
      </c>
      <c r="CZ21" s="105">
        <f t="shared" ref="CZ21:CZ23" si="1382">+CX21+CY21</f>
        <v>0</v>
      </c>
      <c r="DA21" s="17"/>
      <c r="DB21" s="6">
        <v>0</v>
      </c>
      <c r="DC21" s="105">
        <f t="shared" ref="DC21:DC23" si="1383">+DA21+DB21</f>
        <v>0</v>
      </c>
      <c r="DD21" s="123">
        <f t="shared" si="59"/>
        <v>0</v>
      </c>
      <c r="DE21" s="6">
        <f t="shared" si="7"/>
        <v>0</v>
      </c>
      <c r="DF21" s="105">
        <f t="shared" si="7"/>
        <v>0</v>
      </c>
      <c r="DG21" s="17"/>
      <c r="DH21" s="6">
        <v>0</v>
      </c>
      <c r="DI21" s="105">
        <f t="shared" ref="DI21:DI23" si="1384">+DG21+DH21</f>
        <v>0</v>
      </c>
      <c r="DJ21" s="17"/>
      <c r="DK21" s="6">
        <v>0</v>
      </c>
      <c r="DL21" s="105">
        <f t="shared" ref="DL21:DL23" si="1385">+DJ21+DK21</f>
        <v>0</v>
      </c>
      <c r="DM21" s="17"/>
      <c r="DN21" s="6">
        <v>0</v>
      </c>
      <c r="DO21" s="105">
        <f t="shared" ref="DO21:DO23" si="1386">+DM21+DN21</f>
        <v>0</v>
      </c>
      <c r="DP21" s="17"/>
      <c r="DQ21" s="6">
        <v>0</v>
      </c>
      <c r="DR21" s="105">
        <f t="shared" ref="DR21:DR23" si="1387">+DP21+DQ21</f>
        <v>0</v>
      </c>
      <c r="DS21" s="17"/>
      <c r="DT21" s="6">
        <v>0</v>
      </c>
      <c r="DU21" s="105">
        <f t="shared" ref="DU21:DU23" si="1388">+DS21+DT21</f>
        <v>0</v>
      </c>
      <c r="DV21" s="17"/>
      <c r="DW21" s="6">
        <v>0</v>
      </c>
      <c r="DX21" s="105">
        <f t="shared" ref="DX21:DX23" si="1389">+DV21+DW21</f>
        <v>0</v>
      </c>
      <c r="DY21" s="17"/>
      <c r="DZ21" s="6">
        <v>0</v>
      </c>
      <c r="EA21" s="105">
        <f t="shared" ref="EA21:EA23" si="1390">+DY21+DZ21</f>
        <v>0</v>
      </c>
      <c r="EB21" s="17">
        <f t="shared" si="67"/>
        <v>0</v>
      </c>
      <c r="EC21" s="6">
        <f t="shared" si="68"/>
        <v>0</v>
      </c>
      <c r="ED21" s="105">
        <f t="shared" ref="ED21:ED23" si="1391">+EB21+EC21</f>
        <v>0</v>
      </c>
      <c r="EE21" s="17"/>
      <c r="EF21" s="6">
        <v>0</v>
      </c>
      <c r="EG21" s="105">
        <f t="shared" ref="EG21:EG23" si="1392">+EE21+EF21</f>
        <v>0</v>
      </c>
      <c r="EH21" s="17"/>
      <c r="EI21" s="6">
        <v>0</v>
      </c>
      <c r="EJ21" s="105">
        <f t="shared" ref="EJ21:EJ23" si="1393">+EH21+EI21</f>
        <v>0</v>
      </c>
      <c r="EK21" s="17"/>
      <c r="EL21" s="6">
        <v>0</v>
      </c>
      <c r="EM21" s="105">
        <f t="shared" ref="EM21:EM23" si="1394">+EK21+EL21</f>
        <v>0</v>
      </c>
      <c r="EN21" s="17">
        <f t="shared" si="8"/>
        <v>0</v>
      </c>
      <c r="EO21" s="6">
        <f t="shared" si="8"/>
        <v>0</v>
      </c>
      <c r="EP21" s="105">
        <f t="shared" ref="EP21:EP23" si="1395">+EN21+EO21</f>
        <v>0</v>
      </c>
      <c r="EQ21" s="17"/>
      <c r="ER21" s="6">
        <v>0</v>
      </c>
      <c r="ES21" s="105">
        <f t="shared" ref="ES21:ES23" si="1396">+EQ21+ER21</f>
        <v>0</v>
      </c>
      <c r="ET21" s="17"/>
      <c r="EU21" s="6">
        <v>0</v>
      </c>
      <c r="EV21" s="105">
        <f t="shared" ref="EV21:EV23" si="1397">+ET21+EU21</f>
        <v>0</v>
      </c>
      <c r="EW21" s="17"/>
      <c r="EX21" s="6">
        <v>0</v>
      </c>
      <c r="EY21" s="105">
        <f t="shared" ref="EY21:EY23" si="1398">+EW21+EX21</f>
        <v>0</v>
      </c>
      <c r="EZ21" s="17"/>
      <c r="FA21" s="6">
        <v>0</v>
      </c>
      <c r="FB21" s="105">
        <f t="shared" ref="FB21:FB23" si="1399">+EZ21+FA21</f>
        <v>0</v>
      </c>
      <c r="FC21" s="123">
        <f t="shared" si="9"/>
        <v>0</v>
      </c>
      <c r="FD21" s="6">
        <f t="shared" si="9"/>
        <v>0</v>
      </c>
      <c r="FE21" s="90">
        <f t="shared" ref="FE21:FE23" si="1400">+FC21+FD21</f>
        <v>0</v>
      </c>
      <c r="FF21" s="17"/>
      <c r="FG21" s="6">
        <v>0</v>
      </c>
      <c r="FH21" s="105">
        <f t="shared" ref="FH21:FH23" si="1401">+FF21+FG21</f>
        <v>0</v>
      </c>
      <c r="FI21" s="17"/>
      <c r="FJ21" s="6">
        <v>0</v>
      </c>
      <c r="FK21" s="105">
        <f t="shared" ref="FK21:FK23" si="1402">+FI21+FJ21</f>
        <v>0</v>
      </c>
      <c r="FL21" s="17"/>
      <c r="FM21" s="6">
        <v>0</v>
      </c>
      <c r="FN21" s="105">
        <f t="shared" ref="FN21:FN23" si="1403">+FL21+FM21</f>
        <v>0</v>
      </c>
      <c r="FO21" s="17"/>
      <c r="FP21" s="6">
        <v>0</v>
      </c>
      <c r="FQ21" s="105">
        <f t="shared" ref="FQ21:FQ23" si="1404">+FO21+FP21</f>
        <v>0</v>
      </c>
      <c r="FR21" s="17"/>
      <c r="FS21" s="6">
        <v>0</v>
      </c>
      <c r="FT21" s="105">
        <f t="shared" ref="FT21:FT23" si="1405">+FR21+FS21</f>
        <v>0</v>
      </c>
      <c r="FU21" s="17"/>
      <c r="FV21" s="6">
        <v>0</v>
      </c>
      <c r="FW21" s="105">
        <f t="shared" ref="FW21:FW23" si="1406">+FU21+FV21</f>
        <v>0</v>
      </c>
      <c r="FX21" s="17"/>
      <c r="FY21" s="6">
        <v>0</v>
      </c>
      <c r="FZ21" s="105">
        <f t="shared" ref="FZ21:FZ23" si="1407">+FX21+FY21</f>
        <v>0</v>
      </c>
      <c r="GA21" s="123">
        <f t="shared" si="10"/>
        <v>0</v>
      </c>
      <c r="GB21" s="6">
        <f t="shared" si="10"/>
        <v>0</v>
      </c>
      <c r="GC21" s="105">
        <f t="shared" ref="GC21:GC23" si="1408">+GA21+GB21</f>
        <v>0</v>
      </c>
      <c r="GD21" s="17">
        <v>3000</v>
      </c>
      <c r="GE21" s="6">
        <v>0</v>
      </c>
      <c r="GF21" s="105">
        <f t="shared" ref="GF21:GF23" si="1409">+GD21+GE21</f>
        <v>3000</v>
      </c>
      <c r="GG21" s="17"/>
      <c r="GH21" s="6">
        <v>0</v>
      </c>
      <c r="GI21" s="105">
        <f t="shared" ref="GI21:GI23" si="1410">+GG21+GH21</f>
        <v>0</v>
      </c>
      <c r="GJ21" s="17"/>
      <c r="GK21" s="6">
        <v>0</v>
      </c>
      <c r="GL21" s="105">
        <f t="shared" ref="GL21:GL23" si="1411">+GJ21+GK21</f>
        <v>0</v>
      </c>
      <c r="GM21" s="17"/>
      <c r="GN21" s="6">
        <v>0</v>
      </c>
      <c r="GO21" s="105">
        <f t="shared" ref="GO21:GO23" si="1412">+GM21+GN21</f>
        <v>0</v>
      </c>
      <c r="GP21" s="17"/>
      <c r="GQ21" s="6">
        <v>0</v>
      </c>
      <c r="GR21" s="105">
        <f t="shared" ref="GR21:GR23" si="1413">+GP21+GQ21</f>
        <v>0</v>
      </c>
      <c r="GS21" s="17"/>
      <c r="GT21" s="6">
        <v>0</v>
      </c>
      <c r="GU21" s="90">
        <f t="shared" ref="GU21:GU23" si="1414">+GS21+GT21</f>
        <v>0</v>
      </c>
      <c r="GV21" s="123">
        <f t="shared" si="93"/>
        <v>3000</v>
      </c>
      <c r="GW21" s="6">
        <f t="shared" si="94"/>
        <v>0</v>
      </c>
      <c r="GX21" s="105">
        <f t="shared" ref="GX21:GX23" si="1415">+GV21+GW21</f>
        <v>3000</v>
      </c>
      <c r="GY21" s="17"/>
      <c r="GZ21" s="6">
        <v>0</v>
      </c>
      <c r="HA21" s="105">
        <f t="shared" ref="HA21:HA23" si="1416">+GY21+GZ21</f>
        <v>0</v>
      </c>
      <c r="HB21" s="17"/>
      <c r="HC21" s="6">
        <v>0</v>
      </c>
      <c r="HD21" s="105">
        <f t="shared" ref="HD21:HD23" si="1417">+HB21+HC21</f>
        <v>0</v>
      </c>
      <c r="HE21" s="17"/>
      <c r="HF21" s="6">
        <v>0</v>
      </c>
      <c r="HG21" s="105">
        <f t="shared" ref="HG21:HG23" si="1418">+HE21+HF21</f>
        <v>0</v>
      </c>
      <c r="HH21" s="17"/>
      <c r="HI21" s="6">
        <v>0</v>
      </c>
      <c r="HJ21" s="105">
        <f t="shared" ref="HJ21:HJ23" si="1419">+HH21+HI21</f>
        <v>0</v>
      </c>
      <c r="HK21" s="123">
        <f t="shared" si="100"/>
        <v>0</v>
      </c>
      <c r="HL21" s="6">
        <f t="shared" si="101"/>
        <v>0</v>
      </c>
      <c r="HM21" s="105">
        <f t="shared" ref="HM21:HM23" si="1420">+HK21+HL21</f>
        <v>0</v>
      </c>
      <c r="HN21" s="17"/>
      <c r="HO21" s="6">
        <v>0</v>
      </c>
      <c r="HP21" s="105">
        <f t="shared" ref="HP21:HP23" si="1421">+HN21+HO21</f>
        <v>0</v>
      </c>
      <c r="HQ21" s="17"/>
      <c r="HR21" s="6">
        <v>0</v>
      </c>
      <c r="HS21" s="90">
        <f t="shared" ref="HS21:HS23" si="1422">+HQ21+HR21</f>
        <v>0</v>
      </c>
      <c r="HT21" s="123">
        <f t="shared" si="11"/>
        <v>0</v>
      </c>
      <c r="HU21" s="6">
        <f t="shared" si="11"/>
        <v>0</v>
      </c>
      <c r="HV21" s="105">
        <f t="shared" ref="HV21:HV23" si="1423">+HT21+HU21</f>
        <v>0</v>
      </c>
      <c r="HW21" s="17">
        <f t="shared" si="106"/>
        <v>3000</v>
      </c>
      <c r="HX21" s="6">
        <f t="shared" si="107"/>
        <v>0</v>
      </c>
      <c r="HY21" s="105">
        <f t="shared" ref="HY21:HY23" si="1424">+HW21+HX21</f>
        <v>3000</v>
      </c>
      <c r="HZ21" s="17"/>
      <c r="IA21" s="6">
        <v>0</v>
      </c>
      <c r="IB21" s="105">
        <f t="shared" ref="IB21:IB23" si="1425">+HZ21+IA21</f>
        <v>0</v>
      </c>
      <c r="IC21" s="17"/>
      <c r="ID21" s="6">
        <v>0</v>
      </c>
      <c r="IE21" s="105">
        <f t="shared" ref="IE21:IE23" si="1426">+IC21+ID21</f>
        <v>0</v>
      </c>
      <c r="IF21" s="17">
        <f>77160+6000</f>
        <v>83160</v>
      </c>
      <c r="IG21" s="6"/>
      <c r="IH21" s="105">
        <f t="shared" ref="IH21:IH23" si="1427">+IF21+IG21</f>
        <v>83160</v>
      </c>
      <c r="II21" s="17"/>
      <c r="IJ21" s="6">
        <v>0</v>
      </c>
      <c r="IK21" s="105">
        <f t="shared" ref="IK21:IK23" si="1428">+II21+IJ21</f>
        <v>0</v>
      </c>
      <c r="IL21" s="123">
        <f t="shared" si="113"/>
        <v>83160</v>
      </c>
      <c r="IM21" s="6">
        <f t="shared" si="114"/>
        <v>0</v>
      </c>
      <c r="IN21" s="105">
        <f t="shared" ref="IN21:IN23" si="1429">+IL21+IM21</f>
        <v>83160</v>
      </c>
      <c r="IO21" s="17"/>
      <c r="IP21" s="6">
        <v>0</v>
      </c>
      <c r="IQ21" s="90">
        <f t="shared" ref="IQ21:IQ23" si="1430">+IO21+IP21</f>
        <v>0</v>
      </c>
      <c r="IR21" s="17"/>
      <c r="IS21" s="6">
        <v>0</v>
      </c>
      <c r="IT21" s="105">
        <f t="shared" ref="IT21:IT23" si="1431">+IR21+IS21</f>
        <v>0</v>
      </c>
      <c r="IU21" s="123">
        <f t="shared" si="12"/>
        <v>0</v>
      </c>
      <c r="IV21" s="6">
        <f t="shared" si="12"/>
        <v>0</v>
      </c>
      <c r="IW21" s="105">
        <f t="shared" ref="IW21:IW23" si="1432">+IU21+IV21</f>
        <v>0</v>
      </c>
      <c r="IX21" s="17"/>
      <c r="IY21" s="6">
        <v>0</v>
      </c>
      <c r="IZ21" s="105">
        <f t="shared" ref="IZ21:IZ23" si="1433">+IX21+IY21</f>
        <v>0</v>
      </c>
      <c r="JA21" s="17"/>
      <c r="JB21" s="6">
        <v>0</v>
      </c>
      <c r="JC21" s="105">
        <f t="shared" ref="JC21:JC23" si="1434">+JA21+JB21</f>
        <v>0</v>
      </c>
      <c r="JD21" s="17"/>
      <c r="JE21" s="6">
        <v>0</v>
      </c>
      <c r="JF21" s="105">
        <f t="shared" ref="JF21:JF23" si="1435">+JD21+JE21</f>
        <v>0</v>
      </c>
      <c r="JG21" s="17"/>
      <c r="JH21" s="6">
        <v>0</v>
      </c>
      <c r="JI21" s="105">
        <f t="shared" ref="JI21:JI23" si="1436">+JG21+JH21</f>
        <v>0</v>
      </c>
      <c r="JJ21" s="123">
        <f t="shared" si="13"/>
        <v>0</v>
      </c>
      <c r="JK21" s="6">
        <f t="shared" si="13"/>
        <v>0</v>
      </c>
      <c r="JL21" s="105">
        <f t="shared" ref="JL21:JL23" si="1437">+JJ21+JK21</f>
        <v>0</v>
      </c>
      <c r="JM21" s="17"/>
      <c r="JN21" s="6">
        <v>0</v>
      </c>
      <c r="JO21" s="105">
        <f t="shared" ref="JO21:JO23" si="1438">+JM21+JN21</f>
        <v>0</v>
      </c>
      <c r="JP21" s="17"/>
      <c r="JQ21" s="6">
        <v>0</v>
      </c>
      <c r="JR21" s="90">
        <f t="shared" ref="JR21:JR23" si="1439">+JP21+JQ21</f>
        <v>0</v>
      </c>
      <c r="JS21" s="17"/>
      <c r="JT21" s="6">
        <v>0</v>
      </c>
      <c r="JU21" s="105">
        <f t="shared" ref="JU21:JU23" si="1440">+JS21+JT21</f>
        <v>0</v>
      </c>
      <c r="JV21" s="123">
        <f t="shared" si="14"/>
        <v>0</v>
      </c>
      <c r="JW21" s="6">
        <f t="shared" si="14"/>
        <v>0</v>
      </c>
      <c r="JX21" s="105">
        <f t="shared" ref="JX21:JX23" si="1441">+JV21+JW21</f>
        <v>0</v>
      </c>
      <c r="JY21" s="17"/>
      <c r="JZ21" s="6">
        <v>0</v>
      </c>
      <c r="KA21" s="105">
        <f t="shared" ref="KA21:KA23" si="1442">+JY21+JZ21</f>
        <v>0</v>
      </c>
      <c r="KB21" s="17"/>
      <c r="KC21" s="6">
        <v>0</v>
      </c>
      <c r="KD21" s="105">
        <f t="shared" ref="KD21:KD23" si="1443">+KB21+KC21</f>
        <v>0</v>
      </c>
      <c r="KE21" s="17"/>
      <c r="KF21" s="6">
        <v>0</v>
      </c>
      <c r="KG21" s="105">
        <f t="shared" ref="KG21:KG23" si="1444">+KE21+KF21</f>
        <v>0</v>
      </c>
      <c r="KH21" s="17"/>
      <c r="KI21" s="6">
        <v>0</v>
      </c>
      <c r="KJ21" s="105">
        <f t="shared" ref="KJ21:KJ23" si="1445">+KH21+KI21</f>
        <v>0</v>
      </c>
      <c r="KK21" s="123">
        <f t="shared" si="15"/>
        <v>0</v>
      </c>
      <c r="KL21" s="6">
        <f t="shared" si="15"/>
        <v>0</v>
      </c>
      <c r="KM21" s="90">
        <f t="shared" ref="KM21:KM23" si="1446">+KK21+KL21</f>
        <v>0</v>
      </c>
      <c r="KN21" s="17"/>
      <c r="KO21" s="6">
        <v>0</v>
      </c>
      <c r="KP21" s="105">
        <f t="shared" ref="KP21:KP23" si="1447">+KN21+KO21</f>
        <v>0</v>
      </c>
      <c r="KQ21" s="17"/>
      <c r="KR21" s="6">
        <v>0</v>
      </c>
      <c r="KS21" s="105">
        <f t="shared" ref="KS21:KS23" si="1448">+KQ21+KR21</f>
        <v>0</v>
      </c>
      <c r="KT21" s="17"/>
      <c r="KU21" s="6">
        <v>0</v>
      </c>
      <c r="KV21" s="105">
        <f t="shared" ref="KV21:KV23" si="1449">+KT21+KU21</f>
        <v>0</v>
      </c>
      <c r="KW21" s="123">
        <f t="shared" si="211"/>
        <v>0</v>
      </c>
      <c r="KX21" s="6">
        <f t="shared" si="16"/>
        <v>0</v>
      </c>
      <c r="KY21" s="105">
        <f t="shared" ref="KY21:KY23" si="1450">+KW21+KX21</f>
        <v>0</v>
      </c>
      <c r="KZ21" s="17"/>
      <c r="LA21" s="6">
        <v>0</v>
      </c>
      <c r="LB21" s="105">
        <f t="shared" ref="LB21:LB23" si="1451">+KZ21+LA21</f>
        <v>0</v>
      </c>
      <c r="LC21" s="17"/>
      <c r="LD21" s="6">
        <v>0</v>
      </c>
      <c r="LE21" s="105">
        <f t="shared" ref="LE21:LE23" si="1452">+LC21+LD21</f>
        <v>0</v>
      </c>
      <c r="LF21" s="17"/>
      <c r="LG21" s="6">
        <v>0</v>
      </c>
      <c r="LH21" s="105">
        <f t="shared" ref="LH21:LH23" si="1453">+LF21+LG21</f>
        <v>0</v>
      </c>
      <c r="LI21" s="17"/>
      <c r="LJ21" s="6">
        <v>0</v>
      </c>
      <c r="LK21" s="90">
        <f t="shared" ref="LK21:LK23" si="1454">+LI21+LJ21</f>
        <v>0</v>
      </c>
      <c r="LL21" s="17"/>
      <c r="LM21" s="6">
        <v>0</v>
      </c>
      <c r="LN21" s="105">
        <f t="shared" ref="LN21:LN23" si="1455">+LL21+LM21</f>
        <v>0</v>
      </c>
      <c r="LO21" s="17"/>
      <c r="LP21" s="6">
        <v>0</v>
      </c>
      <c r="LQ21" s="105">
        <f t="shared" ref="LQ21:LQ23" si="1456">+LO21+LP21</f>
        <v>0</v>
      </c>
      <c r="LR21" s="17"/>
      <c r="LS21" s="6">
        <v>0</v>
      </c>
      <c r="LT21" s="105">
        <f t="shared" ref="LT21:LT23" si="1457">+LR21+LS21</f>
        <v>0</v>
      </c>
      <c r="LU21" s="17"/>
      <c r="LV21" s="6">
        <v>0</v>
      </c>
      <c r="LW21" s="105">
        <f t="shared" ref="LW21:LW23" si="1458">+LU21+LV21</f>
        <v>0</v>
      </c>
      <c r="LX21" s="17"/>
      <c r="LY21" s="6">
        <v>0</v>
      </c>
      <c r="LZ21" s="105">
        <f t="shared" ref="LZ21:LZ23" si="1459">+LX21+LY21</f>
        <v>0</v>
      </c>
      <c r="MA21" s="123">
        <f t="shared" si="17"/>
        <v>0</v>
      </c>
      <c r="MB21" s="6">
        <f t="shared" si="17"/>
        <v>0</v>
      </c>
      <c r="MC21" s="105">
        <f t="shared" ref="MC21:MC23" si="1460">+MA21+MB21</f>
        <v>0</v>
      </c>
      <c r="MD21" s="17"/>
      <c r="ME21" s="6">
        <v>0</v>
      </c>
      <c r="MF21" s="105">
        <f t="shared" ref="MF21:MF23" si="1461">+MD21+ME21</f>
        <v>0</v>
      </c>
      <c r="MG21" s="17"/>
      <c r="MH21" s="6">
        <v>0</v>
      </c>
      <c r="MI21" s="90">
        <f t="shared" ref="MI21:MI23" si="1462">+MG21+MH21</f>
        <v>0</v>
      </c>
      <c r="MJ21" s="123">
        <f t="shared" si="149"/>
        <v>0</v>
      </c>
      <c r="MK21" s="6">
        <f t="shared" si="150"/>
        <v>0</v>
      </c>
      <c r="ML21" s="105">
        <f t="shared" ref="ML21:ML23" si="1463">+MJ21+MK21</f>
        <v>0</v>
      </c>
      <c r="MM21" s="17"/>
      <c r="MN21" s="6">
        <v>0</v>
      </c>
      <c r="MO21" s="105">
        <f t="shared" ref="MO21:MO23" si="1464">+MM21+MN21</f>
        <v>0</v>
      </c>
      <c r="MP21" s="123">
        <f t="shared" si="18"/>
        <v>83160</v>
      </c>
      <c r="MQ21" s="6">
        <f t="shared" si="18"/>
        <v>0</v>
      </c>
      <c r="MR21" s="105">
        <f t="shared" ref="MR21:MR23" si="1465">+MP21+MQ21</f>
        <v>83160</v>
      </c>
      <c r="MS21" s="17"/>
      <c r="MT21" s="6">
        <v>0</v>
      </c>
      <c r="MU21" s="105">
        <f t="shared" ref="MU21:MU23" si="1466">+MS21+MT21</f>
        <v>0</v>
      </c>
      <c r="MV21" s="17"/>
      <c r="MW21" s="6">
        <v>0</v>
      </c>
      <c r="MX21" s="105">
        <f t="shared" ref="MX21:MX23" si="1467">+MV21+MW21</f>
        <v>0</v>
      </c>
      <c r="MY21" s="17"/>
      <c r="MZ21" s="6">
        <v>0</v>
      </c>
      <c r="NA21" s="105">
        <f t="shared" ref="NA21:NA23" si="1468">+MY21+MZ21</f>
        <v>0</v>
      </c>
      <c r="NB21" s="17">
        <f t="shared" si="157"/>
        <v>0</v>
      </c>
      <c r="NC21" s="6">
        <f t="shared" si="158"/>
        <v>0</v>
      </c>
      <c r="ND21" s="105">
        <f t="shared" ref="ND21:ND23" si="1469">+NB21+NC21</f>
        <v>0</v>
      </c>
      <c r="NE21" s="17"/>
      <c r="NF21" s="6">
        <v>0</v>
      </c>
      <c r="NG21" s="105">
        <f t="shared" ref="NG21:NG23" si="1470">+NE21+NF21</f>
        <v>0</v>
      </c>
      <c r="NH21" s="17"/>
      <c r="NI21" s="6">
        <v>0</v>
      </c>
      <c r="NJ21" s="90">
        <f t="shared" ref="NJ21:NJ23" si="1471">+NH21+NI21</f>
        <v>0</v>
      </c>
      <c r="NK21" s="17"/>
      <c r="NL21" s="6">
        <v>0</v>
      </c>
      <c r="NM21" s="105">
        <f t="shared" ref="NM21:NM23" si="1472">+NK21+NL21</f>
        <v>0</v>
      </c>
      <c r="NN21" s="17"/>
      <c r="NO21" s="6">
        <v>0</v>
      </c>
      <c r="NP21" s="105">
        <f t="shared" ref="NP21:NP23" si="1473">+NN21+NO21</f>
        <v>0</v>
      </c>
      <c r="NQ21" s="17"/>
      <c r="NR21" s="6">
        <v>0</v>
      </c>
      <c r="NS21" s="105">
        <f t="shared" ref="NS21:NS23" si="1474">+NQ21+NR21</f>
        <v>0</v>
      </c>
      <c r="NT21" s="17"/>
      <c r="NU21" s="6">
        <v>0</v>
      </c>
      <c r="NV21" s="105">
        <f t="shared" ref="NV21:NV23" si="1475">+NT21+NU21</f>
        <v>0</v>
      </c>
      <c r="NW21" s="17">
        <f t="shared" si="19"/>
        <v>0</v>
      </c>
      <c r="NX21" s="6">
        <f t="shared" si="19"/>
        <v>0</v>
      </c>
      <c r="NY21" s="105">
        <f t="shared" ref="NY21:NY23" si="1476">+NW21+NX21</f>
        <v>0</v>
      </c>
      <c r="NZ21" s="17"/>
      <c r="OA21" s="6">
        <v>0</v>
      </c>
      <c r="OB21" s="105">
        <f t="shared" ref="OB21:OB23" si="1477">+NZ21+OA21</f>
        <v>0</v>
      </c>
      <c r="OC21" s="17"/>
      <c r="OD21" s="6">
        <v>0</v>
      </c>
      <c r="OE21" s="105">
        <f t="shared" ref="OE21:OE23" si="1478">+OC21+OD21</f>
        <v>0</v>
      </c>
      <c r="OF21" s="17"/>
      <c r="OG21" s="6">
        <v>0</v>
      </c>
      <c r="OH21" s="90">
        <f t="shared" ref="OH21:OH23" si="1479">+OF21+OG21</f>
        <v>0</v>
      </c>
      <c r="OI21" s="17">
        <f t="shared" si="20"/>
        <v>0</v>
      </c>
      <c r="OJ21" s="6">
        <f t="shared" si="20"/>
        <v>0</v>
      </c>
      <c r="OK21" s="105">
        <f t="shared" ref="OK21:OK23" si="1480">+OI21+OJ21</f>
        <v>0</v>
      </c>
      <c r="OL21" s="17"/>
      <c r="OM21" s="6">
        <v>0</v>
      </c>
      <c r="ON21" s="105">
        <f t="shared" ref="ON21:ON23" si="1481">+OL21+OM21</f>
        <v>0</v>
      </c>
      <c r="OO21" s="17"/>
      <c r="OP21" s="6">
        <v>0</v>
      </c>
      <c r="OQ21" s="105">
        <f t="shared" ref="OQ21:OQ23" si="1482">+OO21+OP21</f>
        <v>0</v>
      </c>
      <c r="OR21" s="17"/>
      <c r="OS21" s="6">
        <v>0</v>
      </c>
      <c r="OT21" s="105">
        <f t="shared" ref="OT21:OT23" si="1483">+OR21+OS21</f>
        <v>0</v>
      </c>
      <c r="OU21" s="17"/>
      <c r="OV21" s="6">
        <v>0</v>
      </c>
      <c r="OW21" s="105">
        <f t="shared" ref="OW21:OW23" si="1484">+OU21+OV21</f>
        <v>0</v>
      </c>
      <c r="OX21" s="17"/>
      <c r="OY21" s="6">
        <v>0</v>
      </c>
      <c r="OZ21" s="105">
        <f t="shared" ref="OZ21:OZ23" si="1485">+OX21+OY21</f>
        <v>0</v>
      </c>
      <c r="PA21" s="17"/>
      <c r="PB21" s="6">
        <v>0</v>
      </c>
      <c r="PC21" s="105">
        <f t="shared" ref="PC21:PC23" si="1486">+PA21+PB21</f>
        <v>0</v>
      </c>
      <c r="PD21" s="17"/>
      <c r="PE21" s="6">
        <v>0</v>
      </c>
      <c r="PF21" s="105">
        <f t="shared" ref="PF21:PF23" si="1487">+PD21+PE21</f>
        <v>0</v>
      </c>
      <c r="PG21" s="17"/>
      <c r="PH21" s="6">
        <v>0</v>
      </c>
      <c r="PI21" s="90">
        <f t="shared" ref="PI21:PI23" si="1488">+PG21+PH21</f>
        <v>0</v>
      </c>
      <c r="PJ21" s="17"/>
      <c r="PK21" s="6">
        <v>0</v>
      </c>
      <c r="PL21" s="105">
        <f t="shared" ref="PL21:PL23" si="1489">+PJ21+PK21</f>
        <v>0</v>
      </c>
      <c r="PM21" s="17"/>
      <c r="PN21" s="6">
        <v>0</v>
      </c>
      <c r="PO21" s="105">
        <f t="shared" ref="PO21:PO23" si="1490">+PM21+PN21</f>
        <v>0</v>
      </c>
      <c r="PP21" s="123">
        <f t="shared" si="21"/>
        <v>0</v>
      </c>
      <c r="PQ21" s="6">
        <f t="shared" si="21"/>
        <v>0</v>
      </c>
      <c r="PR21" s="105">
        <f t="shared" ref="PR21:PR23" si="1491">+PP21+PQ21</f>
        <v>0</v>
      </c>
      <c r="PS21" s="17"/>
      <c r="PT21" s="6">
        <v>0</v>
      </c>
      <c r="PU21" s="105">
        <f t="shared" ref="PU21:PU23" si="1492">+PS21+PT21</f>
        <v>0</v>
      </c>
      <c r="PV21" s="17"/>
      <c r="PW21" s="6">
        <v>0</v>
      </c>
      <c r="PX21" s="105">
        <f t="shared" ref="PX21:PX23" si="1493">+PV21+PW21</f>
        <v>0</v>
      </c>
      <c r="PY21" s="17"/>
      <c r="PZ21" s="6">
        <v>0</v>
      </c>
      <c r="QA21" s="105">
        <f t="shared" ref="QA21:QA23" si="1494">+PY21+PZ21</f>
        <v>0</v>
      </c>
      <c r="QB21" s="17"/>
      <c r="QC21" s="6">
        <v>0</v>
      </c>
      <c r="QD21" s="105">
        <f t="shared" ref="QD21:QD23" si="1495">+QB21+QC21</f>
        <v>0</v>
      </c>
      <c r="QE21" s="17"/>
      <c r="QF21" s="6">
        <v>0</v>
      </c>
      <c r="QG21" s="90">
        <f t="shared" ref="QG21:QG23" si="1496">+QE21+QF21</f>
        <v>0</v>
      </c>
      <c r="QH21" s="17"/>
      <c r="QI21" s="6">
        <v>0</v>
      </c>
      <c r="QJ21" s="105">
        <f t="shared" ref="QJ21:QJ23" si="1497">+QH21+QI21</f>
        <v>0</v>
      </c>
      <c r="QK21" s="17"/>
      <c r="QL21" s="6">
        <v>0</v>
      </c>
      <c r="QM21" s="105">
        <f t="shared" ref="QM21:QM23" si="1498">+QK21+QL21</f>
        <v>0</v>
      </c>
      <c r="QN21" s="17">
        <f t="shared" si="189"/>
        <v>0</v>
      </c>
      <c r="QO21" s="6">
        <f t="shared" si="190"/>
        <v>0</v>
      </c>
      <c r="QP21" s="105">
        <f t="shared" ref="QP21:QP23" si="1499">+QN21+QO21</f>
        <v>0</v>
      </c>
      <c r="QQ21" s="17"/>
      <c r="QR21" s="6">
        <v>0</v>
      </c>
      <c r="QS21" s="105">
        <f t="shared" ref="QS21:QS23" si="1500">+QQ21+QR21</f>
        <v>0</v>
      </c>
      <c r="QT21" s="17"/>
      <c r="QU21" s="6">
        <v>0</v>
      </c>
      <c r="QV21" s="105">
        <f t="shared" ref="QV21:QV23" si="1501">+QT21+QU21</f>
        <v>0</v>
      </c>
      <c r="QW21" s="17"/>
      <c r="QX21" s="6">
        <v>0</v>
      </c>
      <c r="QY21" s="105">
        <f t="shared" ref="QY21:QY23" si="1502">+QW21+QX21</f>
        <v>0</v>
      </c>
      <c r="QZ21" s="17"/>
      <c r="RA21" s="6">
        <v>0</v>
      </c>
      <c r="RB21" s="105">
        <f t="shared" ref="RB21:RB23" si="1503">+QZ21+RA21</f>
        <v>0</v>
      </c>
      <c r="RC21" s="17"/>
      <c r="RD21" s="6">
        <v>0</v>
      </c>
      <c r="RE21" s="90">
        <f t="shared" ref="RE21:RE23" si="1504">+RC21+RD21</f>
        <v>0</v>
      </c>
      <c r="RF21" s="17"/>
      <c r="RG21" s="6">
        <v>0</v>
      </c>
      <c r="RH21" s="105">
        <f t="shared" ref="RH21:RH23" si="1505">+RF21+RG21</f>
        <v>0</v>
      </c>
      <c r="RI21" s="17"/>
      <c r="RJ21" s="6">
        <v>0</v>
      </c>
      <c r="RK21" s="105">
        <f t="shared" ref="RK21:RK23" si="1506">+RI21+RJ21</f>
        <v>0</v>
      </c>
      <c r="RL21" s="17"/>
      <c r="RM21" s="6">
        <v>0</v>
      </c>
      <c r="RN21" s="105">
        <f t="shared" ref="RN21:RN23" si="1507">+RL21+RM21</f>
        <v>0</v>
      </c>
      <c r="RO21" s="17">
        <f t="shared" si="200"/>
        <v>0</v>
      </c>
      <c r="RP21" s="6">
        <f t="shared" si="201"/>
        <v>0</v>
      </c>
      <c r="RQ21" s="105">
        <f t="shared" ref="RQ21:RQ23" si="1508">+RO21+RP21</f>
        <v>0</v>
      </c>
      <c r="RR21" s="123">
        <f t="shared" si="203"/>
        <v>0</v>
      </c>
      <c r="RS21" s="6">
        <f t="shared" si="204"/>
        <v>0</v>
      </c>
      <c r="RT21" s="105">
        <f t="shared" ref="RT21:RT23" si="1509">+RR21+RS21</f>
        <v>0</v>
      </c>
      <c r="RU21" s="17">
        <f t="shared" si="859"/>
        <v>86160</v>
      </c>
      <c r="RV21" s="6">
        <f t="shared" si="206"/>
        <v>0</v>
      </c>
      <c r="RW21" s="105">
        <f t="shared" ref="RW21:RW23" si="1510">+RU21+RV21</f>
        <v>86160</v>
      </c>
      <c r="RX21" s="17"/>
      <c r="RY21" s="6">
        <v>0</v>
      </c>
      <c r="RZ21" s="105">
        <f t="shared" ref="RZ21:RZ23" si="1511">+RX21+RY21</f>
        <v>0</v>
      </c>
      <c r="SA21" s="17">
        <f t="shared" si="22"/>
        <v>86160</v>
      </c>
      <c r="SB21" s="6">
        <f t="shared" si="22"/>
        <v>0</v>
      </c>
      <c r="SC21" s="105">
        <f t="shared" ref="SC21:SC23" si="1512">+SA21+SB21</f>
        <v>86160</v>
      </c>
      <c r="SD21" s="17">
        <f>BW21+SA21+DD21</f>
        <v>86160</v>
      </c>
      <c r="SE21" s="6">
        <f t="shared" si="532"/>
        <v>0</v>
      </c>
      <c r="SF21" s="105">
        <f t="shared" ref="SF21:SF23" si="1513">+SD21+SE21</f>
        <v>86160</v>
      </c>
      <c r="SG21" s="66"/>
    </row>
    <row r="22" spans="1:501" s="7" customFormat="1" ht="15.75" x14ac:dyDescent="0.25">
      <c r="A22" s="5">
        <v>12</v>
      </c>
      <c r="B22" s="1" t="s">
        <v>34</v>
      </c>
      <c r="C22" s="17">
        <v>0</v>
      </c>
      <c r="D22" s="6">
        <v>0</v>
      </c>
      <c r="E22" s="105">
        <f t="shared" si="24"/>
        <v>0</v>
      </c>
      <c r="F22" s="17"/>
      <c r="G22" s="6">
        <v>0</v>
      </c>
      <c r="H22" s="105">
        <f t="shared" si="1350"/>
        <v>0</v>
      </c>
      <c r="I22" s="17">
        <f t="shared" si="0"/>
        <v>0</v>
      </c>
      <c r="J22" s="6">
        <f t="shared" si="0"/>
        <v>0</v>
      </c>
      <c r="K22" s="105">
        <f t="shared" si="1351"/>
        <v>0</v>
      </c>
      <c r="L22" s="17"/>
      <c r="M22" s="6">
        <v>0</v>
      </c>
      <c r="N22" s="105">
        <f t="shared" si="1352"/>
        <v>0</v>
      </c>
      <c r="O22" s="17"/>
      <c r="P22" s="6">
        <v>0</v>
      </c>
      <c r="Q22" s="105">
        <f t="shared" si="1353"/>
        <v>0</v>
      </c>
      <c r="R22" s="17"/>
      <c r="S22" s="6">
        <v>0</v>
      </c>
      <c r="T22" s="105">
        <f t="shared" si="1354"/>
        <v>0</v>
      </c>
      <c r="U22" s="17">
        <f t="shared" si="1"/>
        <v>0</v>
      </c>
      <c r="V22" s="6">
        <f t="shared" si="1"/>
        <v>0</v>
      </c>
      <c r="W22" s="90">
        <f t="shared" si="1355"/>
        <v>0</v>
      </c>
      <c r="X22" s="17"/>
      <c r="Y22" s="6">
        <v>0</v>
      </c>
      <c r="Z22" s="105">
        <f t="shared" si="1356"/>
        <v>0</v>
      </c>
      <c r="AA22" s="17"/>
      <c r="AB22" s="6">
        <v>0</v>
      </c>
      <c r="AC22" s="105">
        <f t="shared" si="1357"/>
        <v>0</v>
      </c>
      <c r="AD22" s="17"/>
      <c r="AE22" s="6">
        <v>0</v>
      </c>
      <c r="AF22" s="105">
        <f t="shared" si="1358"/>
        <v>0</v>
      </c>
      <c r="AG22" s="17"/>
      <c r="AH22" s="6">
        <v>0</v>
      </c>
      <c r="AI22" s="105">
        <f t="shared" si="1359"/>
        <v>0</v>
      </c>
      <c r="AJ22" s="17"/>
      <c r="AK22" s="6">
        <v>0</v>
      </c>
      <c r="AL22" s="105">
        <f t="shared" si="1360"/>
        <v>0</v>
      </c>
      <c r="AM22" s="17"/>
      <c r="AN22" s="6">
        <v>0</v>
      </c>
      <c r="AO22" s="105">
        <f t="shared" si="1361"/>
        <v>0</v>
      </c>
      <c r="AP22" s="17"/>
      <c r="AQ22" s="6">
        <v>0</v>
      </c>
      <c r="AR22" s="105">
        <f t="shared" si="1362"/>
        <v>0</v>
      </c>
      <c r="AS22" s="17">
        <f t="shared" si="2"/>
        <v>0</v>
      </c>
      <c r="AT22" s="6">
        <f t="shared" si="2"/>
        <v>0</v>
      </c>
      <c r="AU22" s="105">
        <f t="shared" si="1363"/>
        <v>0</v>
      </c>
      <c r="AV22" s="17"/>
      <c r="AW22" s="6">
        <v>0</v>
      </c>
      <c r="AX22" s="105">
        <f t="shared" si="1364"/>
        <v>0</v>
      </c>
      <c r="AY22" s="17"/>
      <c r="AZ22" s="6">
        <v>0</v>
      </c>
      <c r="BA22" s="105">
        <f t="shared" si="1365"/>
        <v>0</v>
      </c>
      <c r="BB22" s="17"/>
      <c r="BC22" s="6">
        <v>0</v>
      </c>
      <c r="BD22" s="105">
        <f t="shared" si="1366"/>
        <v>0</v>
      </c>
      <c r="BE22" s="17">
        <f t="shared" si="3"/>
        <v>0</v>
      </c>
      <c r="BF22" s="6">
        <f t="shared" si="3"/>
        <v>0</v>
      </c>
      <c r="BG22" s="105">
        <f t="shared" si="1367"/>
        <v>0</v>
      </c>
      <c r="BH22" s="17"/>
      <c r="BI22" s="6">
        <v>0</v>
      </c>
      <c r="BJ22" s="105">
        <f t="shared" si="1368"/>
        <v>0</v>
      </c>
      <c r="BK22" s="17"/>
      <c r="BL22" s="6">
        <v>0</v>
      </c>
      <c r="BM22" s="105">
        <f t="shared" si="1369"/>
        <v>0</v>
      </c>
      <c r="BN22" s="17">
        <f t="shared" si="4"/>
        <v>0</v>
      </c>
      <c r="BO22" s="6">
        <f t="shared" si="4"/>
        <v>0</v>
      </c>
      <c r="BP22" s="105">
        <f t="shared" si="1370"/>
        <v>0</v>
      </c>
      <c r="BQ22" s="17">
        <f t="shared" si="5"/>
        <v>0</v>
      </c>
      <c r="BR22" s="6">
        <f t="shared" si="5"/>
        <v>0</v>
      </c>
      <c r="BS22" s="105">
        <f t="shared" si="1371"/>
        <v>0</v>
      </c>
      <c r="BT22" s="17"/>
      <c r="BU22" s="6">
        <v>0</v>
      </c>
      <c r="BV22" s="105">
        <f t="shared" si="1372"/>
        <v>0</v>
      </c>
      <c r="BW22" s="123">
        <f t="shared" si="6"/>
        <v>0</v>
      </c>
      <c r="BX22" s="6">
        <f t="shared" si="6"/>
        <v>0</v>
      </c>
      <c r="BY22" s="105">
        <f t="shared" si="1373"/>
        <v>0</v>
      </c>
      <c r="BZ22" s="17"/>
      <c r="CA22" s="6">
        <v>0</v>
      </c>
      <c r="CB22" s="105">
        <f t="shared" si="1374"/>
        <v>0</v>
      </c>
      <c r="CC22" s="17"/>
      <c r="CD22" s="6">
        <v>0</v>
      </c>
      <c r="CE22" s="105">
        <f t="shared" si="1375"/>
        <v>0</v>
      </c>
      <c r="CF22" s="17"/>
      <c r="CG22" s="6">
        <v>0</v>
      </c>
      <c r="CH22" s="105">
        <f t="shared" si="1376"/>
        <v>0</v>
      </c>
      <c r="CI22" s="17"/>
      <c r="CJ22" s="6">
        <v>0</v>
      </c>
      <c r="CK22" s="105">
        <f t="shared" si="1377"/>
        <v>0</v>
      </c>
      <c r="CL22" s="17"/>
      <c r="CM22" s="6">
        <v>0</v>
      </c>
      <c r="CN22" s="105">
        <f t="shared" si="1378"/>
        <v>0</v>
      </c>
      <c r="CO22" s="17"/>
      <c r="CP22" s="6">
        <v>0</v>
      </c>
      <c r="CQ22" s="105">
        <f t="shared" si="1379"/>
        <v>0</v>
      </c>
      <c r="CR22" s="17"/>
      <c r="CS22" s="6">
        <v>0</v>
      </c>
      <c r="CT22" s="105">
        <f t="shared" si="1380"/>
        <v>0</v>
      </c>
      <c r="CU22" s="17"/>
      <c r="CV22" s="6">
        <v>0</v>
      </c>
      <c r="CW22" s="105">
        <f t="shared" si="1381"/>
        <v>0</v>
      </c>
      <c r="CX22" s="17"/>
      <c r="CY22" s="6">
        <v>0</v>
      </c>
      <c r="CZ22" s="105">
        <f t="shared" si="1382"/>
        <v>0</v>
      </c>
      <c r="DA22" s="17"/>
      <c r="DB22" s="6">
        <v>0</v>
      </c>
      <c r="DC22" s="105">
        <f t="shared" si="1383"/>
        <v>0</v>
      </c>
      <c r="DD22" s="123">
        <f t="shared" si="59"/>
        <v>0</v>
      </c>
      <c r="DE22" s="6">
        <f t="shared" si="7"/>
        <v>0</v>
      </c>
      <c r="DF22" s="105">
        <f t="shared" si="7"/>
        <v>0</v>
      </c>
      <c r="DG22" s="17"/>
      <c r="DH22" s="6">
        <v>0</v>
      </c>
      <c r="DI22" s="105">
        <f t="shared" si="1384"/>
        <v>0</v>
      </c>
      <c r="DJ22" s="17"/>
      <c r="DK22" s="6">
        <v>0</v>
      </c>
      <c r="DL22" s="105">
        <f t="shared" si="1385"/>
        <v>0</v>
      </c>
      <c r="DM22" s="17"/>
      <c r="DN22" s="6">
        <v>0</v>
      </c>
      <c r="DO22" s="105">
        <f t="shared" si="1386"/>
        <v>0</v>
      </c>
      <c r="DP22" s="17"/>
      <c r="DQ22" s="6">
        <v>0</v>
      </c>
      <c r="DR22" s="105">
        <f t="shared" si="1387"/>
        <v>0</v>
      </c>
      <c r="DS22" s="17"/>
      <c r="DT22" s="6">
        <v>0</v>
      </c>
      <c r="DU22" s="105">
        <f t="shared" si="1388"/>
        <v>0</v>
      </c>
      <c r="DV22" s="17"/>
      <c r="DW22" s="6">
        <v>0</v>
      </c>
      <c r="DX22" s="105">
        <f t="shared" si="1389"/>
        <v>0</v>
      </c>
      <c r="DY22" s="17"/>
      <c r="DZ22" s="6">
        <v>0</v>
      </c>
      <c r="EA22" s="105">
        <f t="shared" si="1390"/>
        <v>0</v>
      </c>
      <c r="EB22" s="17">
        <f t="shared" si="67"/>
        <v>0</v>
      </c>
      <c r="EC22" s="6">
        <f t="shared" si="68"/>
        <v>0</v>
      </c>
      <c r="ED22" s="105">
        <f t="shared" si="1391"/>
        <v>0</v>
      </c>
      <c r="EE22" s="17"/>
      <c r="EF22" s="6">
        <v>0</v>
      </c>
      <c r="EG22" s="105">
        <f t="shared" si="1392"/>
        <v>0</v>
      </c>
      <c r="EH22" s="17"/>
      <c r="EI22" s="6">
        <v>0</v>
      </c>
      <c r="EJ22" s="105">
        <f t="shared" si="1393"/>
        <v>0</v>
      </c>
      <c r="EK22" s="17"/>
      <c r="EL22" s="6">
        <v>0</v>
      </c>
      <c r="EM22" s="105">
        <f t="shared" si="1394"/>
        <v>0</v>
      </c>
      <c r="EN22" s="17">
        <f t="shared" si="8"/>
        <v>0</v>
      </c>
      <c r="EO22" s="6">
        <f t="shared" si="8"/>
        <v>0</v>
      </c>
      <c r="EP22" s="105">
        <f t="shared" si="1395"/>
        <v>0</v>
      </c>
      <c r="EQ22" s="17"/>
      <c r="ER22" s="6">
        <v>0</v>
      </c>
      <c r="ES22" s="105">
        <f t="shared" si="1396"/>
        <v>0</v>
      </c>
      <c r="ET22" s="17"/>
      <c r="EU22" s="6">
        <v>0</v>
      </c>
      <c r="EV22" s="105">
        <f t="shared" si="1397"/>
        <v>0</v>
      </c>
      <c r="EW22" s="17"/>
      <c r="EX22" s="6">
        <v>0</v>
      </c>
      <c r="EY22" s="105">
        <f t="shared" si="1398"/>
        <v>0</v>
      </c>
      <c r="EZ22" s="17"/>
      <c r="FA22" s="6">
        <v>0</v>
      </c>
      <c r="FB22" s="105">
        <f t="shared" si="1399"/>
        <v>0</v>
      </c>
      <c r="FC22" s="123">
        <f t="shared" si="9"/>
        <v>0</v>
      </c>
      <c r="FD22" s="6">
        <f t="shared" si="9"/>
        <v>0</v>
      </c>
      <c r="FE22" s="90">
        <f t="shared" si="1400"/>
        <v>0</v>
      </c>
      <c r="FF22" s="17"/>
      <c r="FG22" s="6">
        <v>0</v>
      </c>
      <c r="FH22" s="105">
        <f t="shared" si="1401"/>
        <v>0</v>
      </c>
      <c r="FI22" s="17"/>
      <c r="FJ22" s="6">
        <v>0</v>
      </c>
      <c r="FK22" s="105">
        <f t="shared" si="1402"/>
        <v>0</v>
      </c>
      <c r="FL22" s="17"/>
      <c r="FM22" s="6">
        <v>0</v>
      </c>
      <c r="FN22" s="105">
        <f t="shared" si="1403"/>
        <v>0</v>
      </c>
      <c r="FO22" s="17"/>
      <c r="FP22" s="6">
        <v>0</v>
      </c>
      <c r="FQ22" s="105">
        <f t="shared" si="1404"/>
        <v>0</v>
      </c>
      <c r="FR22" s="17"/>
      <c r="FS22" s="6">
        <v>0</v>
      </c>
      <c r="FT22" s="105">
        <f t="shared" si="1405"/>
        <v>0</v>
      </c>
      <c r="FU22" s="17"/>
      <c r="FV22" s="6">
        <v>0</v>
      </c>
      <c r="FW22" s="105">
        <f t="shared" si="1406"/>
        <v>0</v>
      </c>
      <c r="FX22" s="17"/>
      <c r="FY22" s="6">
        <v>0</v>
      </c>
      <c r="FZ22" s="105">
        <f t="shared" si="1407"/>
        <v>0</v>
      </c>
      <c r="GA22" s="123">
        <f t="shared" si="10"/>
        <v>0</v>
      </c>
      <c r="GB22" s="6">
        <f t="shared" si="10"/>
        <v>0</v>
      </c>
      <c r="GC22" s="105">
        <f t="shared" si="1408"/>
        <v>0</v>
      </c>
      <c r="GD22" s="17"/>
      <c r="GE22" s="6">
        <v>0</v>
      </c>
      <c r="GF22" s="105">
        <f t="shared" si="1409"/>
        <v>0</v>
      </c>
      <c r="GG22" s="17"/>
      <c r="GH22" s="6">
        <v>0</v>
      </c>
      <c r="GI22" s="105">
        <f t="shared" si="1410"/>
        <v>0</v>
      </c>
      <c r="GJ22" s="17"/>
      <c r="GK22" s="6">
        <v>0</v>
      </c>
      <c r="GL22" s="105">
        <f t="shared" si="1411"/>
        <v>0</v>
      </c>
      <c r="GM22" s="17"/>
      <c r="GN22" s="6">
        <v>0</v>
      </c>
      <c r="GO22" s="105">
        <f t="shared" si="1412"/>
        <v>0</v>
      </c>
      <c r="GP22" s="17"/>
      <c r="GQ22" s="6">
        <v>0</v>
      </c>
      <c r="GR22" s="105">
        <f t="shared" si="1413"/>
        <v>0</v>
      </c>
      <c r="GS22" s="17"/>
      <c r="GT22" s="6">
        <v>0</v>
      </c>
      <c r="GU22" s="90">
        <f t="shared" si="1414"/>
        <v>0</v>
      </c>
      <c r="GV22" s="123">
        <f t="shared" si="93"/>
        <v>0</v>
      </c>
      <c r="GW22" s="6">
        <f t="shared" si="94"/>
        <v>0</v>
      </c>
      <c r="GX22" s="105">
        <f t="shared" si="1415"/>
        <v>0</v>
      </c>
      <c r="GY22" s="17"/>
      <c r="GZ22" s="6">
        <v>0</v>
      </c>
      <c r="HA22" s="105">
        <f t="shared" si="1416"/>
        <v>0</v>
      </c>
      <c r="HB22" s="17"/>
      <c r="HC22" s="6">
        <v>0</v>
      </c>
      <c r="HD22" s="105">
        <f t="shared" si="1417"/>
        <v>0</v>
      </c>
      <c r="HE22" s="17"/>
      <c r="HF22" s="6">
        <v>0</v>
      </c>
      <c r="HG22" s="105">
        <f t="shared" si="1418"/>
        <v>0</v>
      </c>
      <c r="HH22" s="17"/>
      <c r="HI22" s="6">
        <v>0</v>
      </c>
      <c r="HJ22" s="105">
        <f t="shared" si="1419"/>
        <v>0</v>
      </c>
      <c r="HK22" s="123">
        <f t="shared" si="100"/>
        <v>0</v>
      </c>
      <c r="HL22" s="6">
        <f t="shared" si="101"/>
        <v>0</v>
      </c>
      <c r="HM22" s="105">
        <f t="shared" si="1420"/>
        <v>0</v>
      </c>
      <c r="HN22" s="17"/>
      <c r="HO22" s="6">
        <v>0</v>
      </c>
      <c r="HP22" s="105">
        <f t="shared" si="1421"/>
        <v>0</v>
      </c>
      <c r="HQ22" s="17"/>
      <c r="HR22" s="6">
        <v>0</v>
      </c>
      <c r="HS22" s="90">
        <f t="shared" si="1422"/>
        <v>0</v>
      </c>
      <c r="HT22" s="123">
        <f t="shared" si="11"/>
        <v>0</v>
      </c>
      <c r="HU22" s="6">
        <f t="shared" si="11"/>
        <v>0</v>
      </c>
      <c r="HV22" s="105">
        <f t="shared" si="1423"/>
        <v>0</v>
      </c>
      <c r="HW22" s="17">
        <f t="shared" si="106"/>
        <v>0</v>
      </c>
      <c r="HX22" s="6">
        <f t="shared" si="107"/>
        <v>0</v>
      </c>
      <c r="HY22" s="105">
        <f t="shared" si="1424"/>
        <v>0</v>
      </c>
      <c r="HZ22" s="17"/>
      <c r="IA22" s="6">
        <v>0</v>
      </c>
      <c r="IB22" s="105">
        <f t="shared" si="1425"/>
        <v>0</v>
      </c>
      <c r="IC22" s="17"/>
      <c r="ID22" s="6">
        <v>0</v>
      </c>
      <c r="IE22" s="105">
        <f t="shared" si="1426"/>
        <v>0</v>
      </c>
      <c r="IF22" s="17"/>
      <c r="IG22" s="6">
        <v>0</v>
      </c>
      <c r="IH22" s="105">
        <f t="shared" si="1427"/>
        <v>0</v>
      </c>
      <c r="II22" s="17">
        <v>12400</v>
      </c>
      <c r="IJ22" s="6">
        <v>0</v>
      </c>
      <c r="IK22" s="105">
        <f t="shared" si="1428"/>
        <v>12400</v>
      </c>
      <c r="IL22" s="123">
        <f t="shared" si="113"/>
        <v>12400</v>
      </c>
      <c r="IM22" s="6">
        <f t="shared" si="114"/>
        <v>0</v>
      </c>
      <c r="IN22" s="105">
        <f t="shared" si="1429"/>
        <v>12400</v>
      </c>
      <c r="IO22" s="17"/>
      <c r="IP22" s="6">
        <v>0</v>
      </c>
      <c r="IQ22" s="90">
        <f t="shared" si="1430"/>
        <v>0</v>
      </c>
      <c r="IR22" s="17"/>
      <c r="IS22" s="6">
        <v>0</v>
      </c>
      <c r="IT22" s="105">
        <f t="shared" si="1431"/>
        <v>0</v>
      </c>
      <c r="IU22" s="123">
        <f t="shared" si="12"/>
        <v>0</v>
      </c>
      <c r="IV22" s="6">
        <f t="shared" si="12"/>
        <v>0</v>
      </c>
      <c r="IW22" s="105">
        <f t="shared" si="1432"/>
        <v>0</v>
      </c>
      <c r="IX22" s="17"/>
      <c r="IY22" s="6">
        <v>0</v>
      </c>
      <c r="IZ22" s="105">
        <f t="shared" si="1433"/>
        <v>0</v>
      </c>
      <c r="JA22" s="17"/>
      <c r="JB22" s="6">
        <v>0</v>
      </c>
      <c r="JC22" s="105">
        <f t="shared" si="1434"/>
        <v>0</v>
      </c>
      <c r="JD22" s="17"/>
      <c r="JE22" s="6">
        <v>0</v>
      </c>
      <c r="JF22" s="105">
        <f t="shared" si="1435"/>
        <v>0</v>
      </c>
      <c r="JG22" s="17"/>
      <c r="JH22" s="6">
        <v>0</v>
      </c>
      <c r="JI22" s="105">
        <f t="shared" si="1436"/>
        <v>0</v>
      </c>
      <c r="JJ22" s="123">
        <f t="shared" si="13"/>
        <v>0</v>
      </c>
      <c r="JK22" s="6">
        <f t="shared" si="13"/>
        <v>0</v>
      </c>
      <c r="JL22" s="105">
        <f t="shared" si="1437"/>
        <v>0</v>
      </c>
      <c r="JM22" s="17"/>
      <c r="JN22" s="6">
        <v>0</v>
      </c>
      <c r="JO22" s="105">
        <f t="shared" si="1438"/>
        <v>0</v>
      </c>
      <c r="JP22" s="17"/>
      <c r="JQ22" s="6">
        <v>0</v>
      </c>
      <c r="JR22" s="90">
        <f t="shared" si="1439"/>
        <v>0</v>
      </c>
      <c r="JS22" s="17"/>
      <c r="JT22" s="6">
        <v>0</v>
      </c>
      <c r="JU22" s="105">
        <f t="shared" si="1440"/>
        <v>0</v>
      </c>
      <c r="JV22" s="123">
        <f t="shared" si="14"/>
        <v>0</v>
      </c>
      <c r="JW22" s="6">
        <f t="shared" si="14"/>
        <v>0</v>
      </c>
      <c r="JX22" s="105">
        <f t="shared" si="1441"/>
        <v>0</v>
      </c>
      <c r="JY22" s="17"/>
      <c r="JZ22" s="6">
        <v>0</v>
      </c>
      <c r="KA22" s="105">
        <f t="shared" si="1442"/>
        <v>0</v>
      </c>
      <c r="KB22" s="17"/>
      <c r="KC22" s="6">
        <v>0</v>
      </c>
      <c r="KD22" s="105">
        <f t="shared" si="1443"/>
        <v>0</v>
      </c>
      <c r="KE22" s="17"/>
      <c r="KF22" s="6">
        <v>0</v>
      </c>
      <c r="KG22" s="105">
        <f t="shared" si="1444"/>
        <v>0</v>
      </c>
      <c r="KH22" s="17"/>
      <c r="KI22" s="6">
        <v>0</v>
      </c>
      <c r="KJ22" s="105">
        <f t="shared" si="1445"/>
        <v>0</v>
      </c>
      <c r="KK22" s="123">
        <f t="shared" si="15"/>
        <v>0</v>
      </c>
      <c r="KL22" s="6">
        <f t="shared" si="15"/>
        <v>0</v>
      </c>
      <c r="KM22" s="90">
        <f t="shared" si="1446"/>
        <v>0</v>
      </c>
      <c r="KN22" s="17"/>
      <c r="KO22" s="6">
        <v>0</v>
      </c>
      <c r="KP22" s="105">
        <f t="shared" si="1447"/>
        <v>0</v>
      </c>
      <c r="KQ22" s="17"/>
      <c r="KR22" s="6">
        <v>0</v>
      </c>
      <c r="KS22" s="105">
        <f t="shared" si="1448"/>
        <v>0</v>
      </c>
      <c r="KT22" s="17"/>
      <c r="KU22" s="6">
        <v>0</v>
      </c>
      <c r="KV22" s="105">
        <f t="shared" si="1449"/>
        <v>0</v>
      </c>
      <c r="KW22" s="123">
        <f t="shared" si="211"/>
        <v>0</v>
      </c>
      <c r="KX22" s="6">
        <f t="shared" si="16"/>
        <v>0</v>
      </c>
      <c r="KY22" s="105">
        <f t="shared" si="1450"/>
        <v>0</v>
      </c>
      <c r="KZ22" s="17"/>
      <c r="LA22" s="6">
        <v>0</v>
      </c>
      <c r="LB22" s="105">
        <f t="shared" si="1451"/>
        <v>0</v>
      </c>
      <c r="LC22" s="17"/>
      <c r="LD22" s="6">
        <v>0</v>
      </c>
      <c r="LE22" s="105">
        <f t="shared" si="1452"/>
        <v>0</v>
      </c>
      <c r="LF22" s="17"/>
      <c r="LG22" s="6">
        <v>0</v>
      </c>
      <c r="LH22" s="105">
        <f t="shared" si="1453"/>
        <v>0</v>
      </c>
      <c r="LI22" s="17"/>
      <c r="LJ22" s="6">
        <v>0</v>
      </c>
      <c r="LK22" s="90">
        <f t="shared" si="1454"/>
        <v>0</v>
      </c>
      <c r="LL22" s="17"/>
      <c r="LM22" s="6">
        <v>0</v>
      </c>
      <c r="LN22" s="105">
        <f t="shared" si="1455"/>
        <v>0</v>
      </c>
      <c r="LO22" s="17"/>
      <c r="LP22" s="6">
        <v>0</v>
      </c>
      <c r="LQ22" s="105">
        <f t="shared" si="1456"/>
        <v>0</v>
      </c>
      <c r="LR22" s="17"/>
      <c r="LS22" s="6">
        <v>0</v>
      </c>
      <c r="LT22" s="105">
        <f t="shared" si="1457"/>
        <v>0</v>
      </c>
      <c r="LU22" s="17"/>
      <c r="LV22" s="6">
        <v>0</v>
      </c>
      <c r="LW22" s="105">
        <f t="shared" si="1458"/>
        <v>0</v>
      </c>
      <c r="LX22" s="17"/>
      <c r="LY22" s="6">
        <v>0</v>
      </c>
      <c r="LZ22" s="105">
        <f t="shared" si="1459"/>
        <v>0</v>
      </c>
      <c r="MA22" s="123">
        <f t="shared" si="17"/>
        <v>0</v>
      </c>
      <c r="MB22" s="6">
        <f t="shared" si="17"/>
        <v>0</v>
      </c>
      <c r="MC22" s="105">
        <f t="shared" si="1460"/>
        <v>0</v>
      </c>
      <c r="MD22" s="17"/>
      <c r="ME22" s="6">
        <v>0</v>
      </c>
      <c r="MF22" s="105">
        <f t="shared" si="1461"/>
        <v>0</v>
      </c>
      <c r="MG22" s="17"/>
      <c r="MH22" s="6">
        <v>0</v>
      </c>
      <c r="MI22" s="90">
        <f t="shared" si="1462"/>
        <v>0</v>
      </c>
      <c r="MJ22" s="123">
        <f t="shared" si="149"/>
        <v>0</v>
      </c>
      <c r="MK22" s="6">
        <f t="shared" si="150"/>
        <v>0</v>
      </c>
      <c r="ML22" s="105">
        <f t="shared" si="1463"/>
        <v>0</v>
      </c>
      <c r="MM22" s="17"/>
      <c r="MN22" s="6">
        <v>0</v>
      </c>
      <c r="MO22" s="105">
        <f t="shared" si="1464"/>
        <v>0</v>
      </c>
      <c r="MP22" s="123">
        <f t="shared" si="18"/>
        <v>12400</v>
      </c>
      <c r="MQ22" s="6">
        <f t="shared" si="18"/>
        <v>0</v>
      </c>
      <c r="MR22" s="105">
        <f t="shared" si="1465"/>
        <v>12400</v>
      </c>
      <c r="MS22" s="17"/>
      <c r="MT22" s="6">
        <v>0</v>
      </c>
      <c r="MU22" s="105">
        <f t="shared" si="1466"/>
        <v>0</v>
      </c>
      <c r="MV22" s="17"/>
      <c r="MW22" s="6">
        <v>0</v>
      </c>
      <c r="MX22" s="105">
        <f t="shared" si="1467"/>
        <v>0</v>
      </c>
      <c r="MY22" s="17"/>
      <c r="MZ22" s="6">
        <v>0</v>
      </c>
      <c r="NA22" s="105">
        <f t="shared" si="1468"/>
        <v>0</v>
      </c>
      <c r="NB22" s="17">
        <f t="shared" si="157"/>
        <v>0</v>
      </c>
      <c r="NC22" s="6">
        <f t="shared" si="158"/>
        <v>0</v>
      </c>
      <c r="ND22" s="105">
        <f t="shared" si="1469"/>
        <v>0</v>
      </c>
      <c r="NE22" s="17"/>
      <c r="NF22" s="6">
        <v>0</v>
      </c>
      <c r="NG22" s="105">
        <f t="shared" si="1470"/>
        <v>0</v>
      </c>
      <c r="NH22" s="17"/>
      <c r="NI22" s="6">
        <v>0</v>
      </c>
      <c r="NJ22" s="90">
        <f t="shared" si="1471"/>
        <v>0</v>
      </c>
      <c r="NK22" s="17"/>
      <c r="NL22" s="6">
        <v>0</v>
      </c>
      <c r="NM22" s="105">
        <f t="shared" si="1472"/>
        <v>0</v>
      </c>
      <c r="NN22" s="17"/>
      <c r="NO22" s="6">
        <v>0</v>
      </c>
      <c r="NP22" s="105">
        <f t="shared" si="1473"/>
        <v>0</v>
      </c>
      <c r="NQ22" s="17"/>
      <c r="NR22" s="6">
        <v>0</v>
      </c>
      <c r="NS22" s="105">
        <f t="shared" si="1474"/>
        <v>0</v>
      </c>
      <c r="NT22" s="17"/>
      <c r="NU22" s="6">
        <v>0</v>
      </c>
      <c r="NV22" s="105">
        <f t="shared" si="1475"/>
        <v>0</v>
      </c>
      <c r="NW22" s="17">
        <f t="shared" si="19"/>
        <v>0</v>
      </c>
      <c r="NX22" s="6">
        <f t="shared" si="19"/>
        <v>0</v>
      </c>
      <c r="NY22" s="105">
        <f t="shared" si="1476"/>
        <v>0</v>
      </c>
      <c r="NZ22" s="17"/>
      <c r="OA22" s="6">
        <v>0</v>
      </c>
      <c r="OB22" s="105">
        <f t="shared" si="1477"/>
        <v>0</v>
      </c>
      <c r="OC22" s="17"/>
      <c r="OD22" s="6">
        <v>0</v>
      </c>
      <c r="OE22" s="105">
        <f t="shared" si="1478"/>
        <v>0</v>
      </c>
      <c r="OF22" s="17"/>
      <c r="OG22" s="6">
        <v>0</v>
      </c>
      <c r="OH22" s="90">
        <f t="shared" si="1479"/>
        <v>0</v>
      </c>
      <c r="OI22" s="17">
        <f t="shared" si="20"/>
        <v>0</v>
      </c>
      <c r="OJ22" s="6">
        <f t="shared" si="20"/>
        <v>0</v>
      </c>
      <c r="OK22" s="105">
        <f t="shared" si="1480"/>
        <v>0</v>
      </c>
      <c r="OL22" s="17"/>
      <c r="OM22" s="6">
        <v>0</v>
      </c>
      <c r="ON22" s="105">
        <f t="shared" si="1481"/>
        <v>0</v>
      </c>
      <c r="OO22" s="17"/>
      <c r="OP22" s="6">
        <v>0</v>
      </c>
      <c r="OQ22" s="105">
        <f t="shared" si="1482"/>
        <v>0</v>
      </c>
      <c r="OR22" s="17"/>
      <c r="OS22" s="6">
        <v>0</v>
      </c>
      <c r="OT22" s="105">
        <f t="shared" si="1483"/>
        <v>0</v>
      </c>
      <c r="OU22" s="17"/>
      <c r="OV22" s="6">
        <v>0</v>
      </c>
      <c r="OW22" s="105">
        <f t="shared" si="1484"/>
        <v>0</v>
      </c>
      <c r="OX22" s="17"/>
      <c r="OY22" s="6">
        <v>0</v>
      </c>
      <c r="OZ22" s="105">
        <f t="shared" si="1485"/>
        <v>0</v>
      </c>
      <c r="PA22" s="17"/>
      <c r="PB22" s="6">
        <v>0</v>
      </c>
      <c r="PC22" s="105">
        <f t="shared" si="1486"/>
        <v>0</v>
      </c>
      <c r="PD22" s="17"/>
      <c r="PE22" s="6">
        <v>0</v>
      </c>
      <c r="PF22" s="105">
        <f t="shared" si="1487"/>
        <v>0</v>
      </c>
      <c r="PG22" s="17"/>
      <c r="PH22" s="6">
        <v>0</v>
      </c>
      <c r="PI22" s="90">
        <f t="shared" si="1488"/>
        <v>0</v>
      </c>
      <c r="PJ22" s="17"/>
      <c r="PK22" s="6">
        <v>0</v>
      </c>
      <c r="PL22" s="105">
        <f t="shared" si="1489"/>
        <v>0</v>
      </c>
      <c r="PM22" s="17"/>
      <c r="PN22" s="6">
        <v>0</v>
      </c>
      <c r="PO22" s="105">
        <f t="shared" si="1490"/>
        <v>0</v>
      </c>
      <c r="PP22" s="123">
        <f t="shared" si="21"/>
        <v>0</v>
      </c>
      <c r="PQ22" s="6">
        <f t="shared" si="21"/>
        <v>0</v>
      </c>
      <c r="PR22" s="105">
        <f t="shared" si="1491"/>
        <v>0</v>
      </c>
      <c r="PS22" s="17"/>
      <c r="PT22" s="6">
        <v>0</v>
      </c>
      <c r="PU22" s="105">
        <f t="shared" si="1492"/>
        <v>0</v>
      </c>
      <c r="PV22" s="17"/>
      <c r="PW22" s="6">
        <v>0</v>
      </c>
      <c r="PX22" s="105">
        <f t="shared" si="1493"/>
        <v>0</v>
      </c>
      <c r="PY22" s="17"/>
      <c r="PZ22" s="6">
        <v>0</v>
      </c>
      <c r="QA22" s="105">
        <f t="shared" si="1494"/>
        <v>0</v>
      </c>
      <c r="QB22" s="17"/>
      <c r="QC22" s="6">
        <v>0</v>
      </c>
      <c r="QD22" s="105">
        <f t="shared" si="1495"/>
        <v>0</v>
      </c>
      <c r="QE22" s="17"/>
      <c r="QF22" s="6">
        <v>0</v>
      </c>
      <c r="QG22" s="90">
        <f t="shared" si="1496"/>
        <v>0</v>
      </c>
      <c r="QH22" s="17"/>
      <c r="QI22" s="6">
        <v>0</v>
      </c>
      <c r="QJ22" s="105">
        <f t="shared" si="1497"/>
        <v>0</v>
      </c>
      <c r="QK22" s="17"/>
      <c r="QL22" s="6">
        <v>0</v>
      </c>
      <c r="QM22" s="105">
        <f t="shared" si="1498"/>
        <v>0</v>
      </c>
      <c r="QN22" s="17">
        <f t="shared" si="189"/>
        <v>0</v>
      </c>
      <c r="QO22" s="6">
        <f t="shared" si="190"/>
        <v>0</v>
      </c>
      <c r="QP22" s="105">
        <f t="shared" si="1499"/>
        <v>0</v>
      </c>
      <c r="QQ22" s="17"/>
      <c r="QR22" s="6">
        <v>0</v>
      </c>
      <c r="QS22" s="105">
        <f t="shared" si="1500"/>
        <v>0</v>
      </c>
      <c r="QT22" s="17"/>
      <c r="QU22" s="6">
        <v>0</v>
      </c>
      <c r="QV22" s="105">
        <f t="shared" si="1501"/>
        <v>0</v>
      </c>
      <c r="QW22" s="17"/>
      <c r="QX22" s="6">
        <v>0</v>
      </c>
      <c r="QY22" s="105">
        <f t="shared" si="1502"/>
        <v>0</v>
      </c>
      <c r="QZ22" s="17"/>
      <c r="RA22" s="6">
        <v>0</v>
      </c>
      <c r="RB22" s="105">
        <f t="shared" si="1503"/>
        <v>0</v>
      </c>
      <c r="RC22" s="17"/>
      <c r="RD22" s="6">
        <v>0</v>
      </c>
      <c r="RE22" s="90">
        <f t="shared" si="1504"/>
        <v>0</v>
      </c>
      <c r="RF22" s="17"/>
      <c r="RG22" s="6">
        <v>0</v>
      </c>
      <c r="RH22" s="105">
        <f t="shared" si="1505"/>
        <v>0</v>
      </c>
      <c r="RI22" s="17"/>
      <c r="RJ22" s="6">
        <v>0</v>
      </c>
      <c r="RK22" s="105">
        <f t="shared" si="1506"/>
        <v>0</v>
      </c>
      <c r="RL22" s="17"/>
      <c r="RM22" s="6">
        <v>0</v>
      </c>
      <c r="RN22" s="105">
        <f t="shared" si="1507"/>
        <v>0</v>
      </c>
      <c r="RO22" s="17">
        <f t="shared" si="200"/>
        <v>0</v>
      </c>
      <c r="RP22" s="6">
        <f t="shared" si="201"/>
        <v>0</v>
      </c>
      <c r="RQ22" s="105">
        <f t="shared" si="1508"/>
        <v>0</v>
      </c>
      <c r="RR22" s="123">
        <f t="shared" si="203"/>
        <v>0</v>
      </c>
      <c r="RS22" s="6">
        <f t="shared" si="204"/>
        <v>0</v>
      </c>
      <c r="RT22" s="105">
        <f t="shared" si="1509"/>
        <v>0</v>
      </c>
      <c r="RU22" s="17">
        <f t="shared" si="859"/>
        <v>12400</v>
      </c>
      <c r="RV22" s="6">
        <f t="shared" si="206"/>
        <v>0</v>
      </c>
      <c r="RW22" s="105">
        <f t="shared" si="1510"/>
        <v>12400</v>
      </c>
      <c r="RX22" s="17"/>
      <c r="RY22" s="6">
        <v>0</v>
      </c>
      <c r="RZ22" s="105">
        <f t="shared" si="1511"/>
        <v>0</v>
      </c>
      <c r="SA22" s="17">
        <f t="shared" si="22"/>
        <v>12400</v>
      </c>
      <c r="SB22" s="6">
        <f t="shared" si="22"/>
        <v>0</v>
      </c>
      <c r="SC22" s="105">
        <f t="shared" si="1512"/>
        <v>12400</v>
      </c>
      <c r="SD22" s="17">
        <f>BW22+SA22+DD22</f>
        <v>12400</v>
      </c>
      <c r="SE22" s="6">
        <f t="shared" si="532"/>
        <v>0</v>
      </c>
      <c r="SF22" s="105">
        <f t="shared" si="1513"/>
        <v>12400</v>
      </c>
      <c r="SG22" s="66"/>
    </row>
    <row r="23" spans="1:501" s="7" customFormat="1" ht="15.75" x14ac:dyDescent="0.25">
      <c r="A23" s="5">
        <v>13</v>
      </c>
      <c r="B23" s="1" t="s">
        <v>35</v>
      </c>
      <c r="C23" s="17">
        <v>0</v>
      </c>
      <c r="D23" s="6">
        <v>0</v>
      </c>
      <c r="E23" s="105">
        <f t="shared" si="24"/>
        <v>0</v>
      </c>
      <c r="F23" s="17"/>
      <c r="G23" s="6">
        <v>0</v>
      </c>
      <c r="H23" s="105">
        <f t="shared" si="1350"/>
        <v>0</v>
      </c>
      <c r="I23" s="17">
        <f t="shared" si="0"/>
        <v>0</v>
      </c>
      <c r="J23" s="6">
        <f t="shared" si="0"/>
        <v>0</v>
      </c>
      <c r="K23" s="105">
        <f t="shared" si="1351"/>
        <v>0</v>
      </c>
      <c r="L23" s="17"/>
      <c r="M23" s="6">
        <v>0</v>
      </c>
      <c r="N23" s="105">
        <f t="shared" si="1352"/>
        <v>0</v>
      </c>
      <c r="O23" s="17"/>
      <c r="P23" s="6">
        <v>0</v>
      </c>
      <c r="Q23" s="105">
        <f t="shared" si="1353"/>
        <v>0</v>
      </c>
      <c r="R23" s="17"/>
      <c r="S23" s="6">
        <v>0</v>
      </c>
      <c r="T23" s="105">
        <f t="shared" si="1354"/>
        <v>0</v>
      </c>
      <c r="U23" s="17">
        <f t="shared" si="1"/>
        <v>0</v>
      </c>
      <c r="V23" s="6">
        <f t="shared" si="1"/>
        <v>0</v>
      </c>
      <c r="W23" s="90">
        <f t="shared" si="1355"/>
        <v>0</v>
      </c>
      <c r="X23" s="17"/>
      <c r="Y23" s="6">
        <v>0</v>
      </c>
      <c r="Z23" s="105">
        <f t="shared" si="1356"/>
        <v>0</v>
      </c>
      <c r="AA23" s="17"/>
      <c r="AB23" s="6">
        <v>0</v>
      </c>
      <c r="AC23" s="105">
        <f t="shared" si="1357"/>
        <v>0</v>
      </c>
      <c r="AD23" s="17"/>
      <c r="AE23" s="6">
        <v>0</v>
      </c>
      <c r="AF23" s="105">
        <f t="shared" si="1358"/>
        <v>0</v>
      </c>
      <c r="AG23" s="17"/>
      <c r="AH23" s="6">
        <v>0</v>
      </c>
      <c r="AI23" s="105">
        <f t="shared" si="1359"/>
        <v>0</v>
      </c>
      <c r="AJ23" s="17"/>
      <c r="AK23" s="6">
        <v>0</v>
      </c>
      <c r="AL23" s="105">
        <f t="shared" si="1360"/>
        <v>0</v>
      </c>
      <c r="AM23" s="17"/>
      <c r="AN23" s="6">
        <v>0</v>
      </c>
      <c r="AO23" s="105">
        <f t="shared" si="1361"/>
        <v>0</v>
      </c>
      <c r="AP23" s="17"/>
      <c r="AQ23" s="6">
        <v>0</v>
      </c>
      <c r="AR23" s="105">
        <f t="shared" si="1362"/>
        <v>0</v>
      </c>
      <c r="AS23" s="17">
        <f t="shared" si="2"/>
        <v>0</v>
      </c>
      <c r="AT23" s="6">
        <f t="shared" si="2"/>
        <v>0</v>
      </c>
      <c r="AU23" s="105">
        <f t="shared" si="1363"/>
        <v>0</v>
      </c>
      <c r="AV23" s="17"/>
      <c r="AW23" s="6">
        <v>0</v>
      </c>
      <c r="AX23" s="105">
        <f t="shared" si="1364"/>
        <v>0</v>
      </c>
      <c r="AY23" s="17"/>
      <c r="AZ23" s="6">
        <v>0</v>
      </c>
      <c r="BA23" s="105">
        <f t="shared" si="1365"/>
        <v>0</v>
      </c>
      <c r="BB23" s="17"/>
      <c r="BC23" s="6">
        <v>0</v>
      </c>
      <c r="BD23" s="105">
        <f t="shared" si="1366"/>
        <v>0</v>
      </c>
      <c r="BE23" s="17">
        <f t="shared" si="3"/>
        <v>0</v>
      </c>
      <c r="BF23" s="6">
        <f t="shared" si="3"/>
        <v>0</v>
      </c>
      <c r="BG23" s="105">
        <f t="shared" si="1367"/>
        <v>0</v>
      </c>
      <c r="BH23" s="17"/>
      <c r="BI23" s="6">
        <v>0</v>
      </c>
      <c r="BJ23" s="105">
        <f t="shared" si="1368"/>
        <v>0</v>
      </c>
      <c r="BK23" s="17"/>
      <c r="BL23" s="6">
        <v>0</v>
      </c>
      <c r="BM23" s="105">
        <f t="shared" si="1369"/>
        <v>0</v>
      </c>
      <c r="BN23" s="17">
        <f t="shared" si="4"/>
        <v>0</v>
      </c>
      <c r="BO23" s="6">
        <f t="shared" si="4"/>
        <v>0</v>
      </c>
      <c r="BP23" s="105">
        <f t="shared" si="1370"/>
        <v>0</v>
      </c>
      <c r="BQ23" s="17">
        <f t="shared" si="5"/>
        <v>0</v>
      </c>
      <c r="BR23" s="6">
        <f t="shared" si="5"/>
        <v>0</v>
      </c>
      <c r="BS23" s="105">
        <f t="shared" si="1371"/>
        <v>0</v>
      </c>
      <c r="BT23" s="17"/>
      <c r="BU23" s="6">
        <v>0</v>
      </c>
      <c r="BV23" s="105">
        <f t="shared" si="1372"/>
        <v>0</v>
      </c>
      <c r="BW23" s="123">
        <f t="shared" si="6"/>
        <v>0</v>
      </c>
      <c r="BX23" s="6">
        <f t="shared" si="6"/>
        <v>0</v>
      </c>
      <c r="BY23" s="105">
        <f t="shared" si="1373"/>
        <v>0</v>
      </c>
      <c r="BZ23" s="17"/>
      <c r="CA23" s="6">
        <v>0</v>
      </c>
      <c r="CB23" s="105">
        <f t="shared" si="1374"/>
        <v>0</v>
      </c>
      <c r="CC23" s="17"/>
      <c r="CD23" s="6">
        <v>0</v>
      </c>
      <c r="CE23" s="105">
        <f t="shared" si="1375"/>
        <v>0</v>
      </c>
      <c r="CF23" s="17"/>
      <c r="CG23" s="6">
        <v>0</v>
      </c>
      <c r="CH23" s="105">
        <f t="shared" si="1376"/>
        <v>0</v>
      </c>
      <c r="CI23" s="17"/>
      <c r="CJ23" s="6">
        <v>0</v>
      </c>
      <c r="CK23" s="105">
        <f t="shared" si="1377"/>
        <v>0</v>
      </c>
      <c r="CL23" s="17"/>
      <c r="CM23" s="6">
        <v>0</v>
      </c>
      <c r="CN23" s="105">
        <f t="shared" si="1378"/>
        <v>0</v>
      </c>
      <c r="CO23" s="17"/>
      <c r="CP23" s="6">
        <v>0</v>
      </c>
      <c r="CQ23" s="105">
        <f t="shared" si="1379"/>
        <v>0</v>
      </c>
      <c r="CR23" s="17"/>
      <c r="CS23" s="6">
        <v>0</v>
      </c>
      <c r="CT23" s="105">
        <f t="shared" si="1380"/>
        <v>0</v>
      </c>
      <c r="CU23" s="17"/>
      <c r="CV23" s="6">
        <v>0</v>
      </c>
      <c r="CW23" s="105">
        <f t="shared" si="1381"/>
        <v>0</v>
      </c>
      <c r="CX23" s="17"/>
      <c r="CY23" s="6">
        <v>0</v>
      </c>
      <c r="CZ23" s="105">
        <f t="shared" si="1382"/>
        <v>0</v>
      </c>
      <c r="DA23" s="17"/>
      <c r="DB23" s="6">
        <v>0</v>
      </c>
      <c r="DC23" s="105">
        <f t="shared" si="1383"/>
        <v>0</v>
      </c>
      <c r="DD23" s="123">
        <f t="shared" si="59"/>
        <v>0</v>
      </c>
      <c r="DE23" s="6">
        <f t="shared" si="7"/>
        <v>0</v>
      </c>
      <c r="DF23" s="105">
        <f t="shared" si="7"/>
        <v>0</v>
      </c>
      <c r="DG23" s="17"/>
      <c r="DH23" s="6">
        <v>0</v>
      </c>
      <c r="DI23" s="105">
        <f t="shared" si="1384"/>
        <v>0</v>
      </c>
      <c r="DJ23" s="17"/>
      <c r="DK23" s="6">
        <v>0</v>
      </c>
      <c r="DL23" s="105">
        <f t="shared" si="1385"/>
        <v>0</v>
      </c>
      <c r="DM23" s="17"/>
      <c r="DN23" s="6">
        <v>0</v>
      </c>
      <c r="DO23" s="105">
        <f t="shared" si="1386"/>
        <v>0</v>
      </c>
      <c r="DP23" s="17"/>
      <c r="DQ23" s="6">
        <v>0</v>
      </c>
      <c r="DR23" s="105">
        <f t="shared" si="1387"/>
        <v>0</v>
      </c>
      <c r="DS23" s="17"/>
      <c r="DT23" s="6">
        <v>0</v>
      </c>
      <c r="DU23" s="105">
        <f t="shared" si="1388"/>
        <v>0</v>
      </c>
      <c r="DV23" s="17"/>
      <c r="DW23" s="6">
        <v>0</v>
      </c>
      <c r="DX23" s="105">
        <f t="shared" si="1389"/>
        <v>0</v>
      </c>
      <c r="DY23" s="17"/>
      <c r="DZ23" s="6">
        <v>0</v>
      </c>
      <c r="EA23" s="105">
        <f t="shared" si="1390"/>
        <v>0</v>
      </c>
      <c r="EB23" s="17">
        <f t="shared" si="67"/>
        <v>0</v>
      </c>
      <c r="EC23" s="6">
        <f t="shared" si="68"/>
        <v>0</v>
      </c>
      <c r="ED23" s="105">
        <f t="shared" si="1391"/>
        <v>0</v>
      </c>
      <c r="EE23" s="17"/>
      <c r="EF23" s="6">
        <v>0</v>
      </c>
      <c r="EG23" s="105">
        <f t="shared" si="1392"/>
        <v>0</v>
      </c>
      <c r="EH23" s="17"/>
      <c r="EI23" s="6">
        <v>0</v>
      </c>
      <c r="EJ23" s="105">
        <f t="shared" si="1393"/>
        <v>0</v>
      </c>
      <c r="EK23" s="17"/>
      <c r="EL23" s="6">
        <v>0</v>
      </c>
      <c r="EM23" s="105">
        <f t="shared" si="1394"/>
        <v>0</v>
      </c>
      <c r="EN23" s="17">
        <f t="shared" si="8"/>
        <v>0</v>
      </c>
      <c r="EO23" s="6">
        <f t="shared" si="8"/>
        <v>0</v>
      </c>
      <c r="EP23" s="105">
        <f t="shared" si="1395"/>
        <v>0</v>
      </c>
      <c r="EQ23" s="17"/>
      <c r="ER23" s="6">
        <v>0</v>
      </c>
      <c r="ES23" s="105">
        <f t="shared" si="1396"/>
        <v>0</v>
      </c>
      <c r="ET23" s="17"/>
      <c r="EU23" s="6">
        <v>0</v>
      </c>
      <c r="EV23" s="105">
        <f t="shared" si="1397"/>
        <v>0</v>
      </c>
      <c r="EW23" s="17"/>
      <c r="EX23" s="6">
        <v>0</v>
      </c>
      <c r="EY23" s="105">
        <f t="shared" si="1398"/>
        <v>0</v>
      </c>
      <c r="EZ23" s="17"/>
      <c r="FA23" s="6">
        <v>0</v>
      </c>
      <c r="FB23" s="105">
        <f t="shared" si="1399"/>
        <v>0</v>
      </c>
      <c r="FC23" s="123">
        <f t="shared" si="9"/>
        <v>0</v>
      </c>
      <c r="FD23" s="6">
        <f t="shared" si="9"/>
        <v>0</v>
      </c>
      <c r="FE23" s="90">
        <f t="shared" si="1400"/>
        <v>0</v>
      </c>
      <c r="FF23" s="17"/>
      <c r="FG23" s="6">
        <v>0</v>
      </c>
      <c r="FH23" s="105">
        <f t="shared" si="1401"/>
        <v>0</v>
      </c>
      <c r="FI23" s="17"/>
      <c r="FJ23" s="6">
        <v>0</v>
      </c>
      <c r="FK23" s="105">
        <f t="shared" si="1402"/>
        <v>0</v>
      </c>
      <c r="FL23" s="17"/>
      <c r="FM23" s="6">
        <v>0</v>
      </c>
      <c r="FN23" s="105">
        <f t="shared" si="1403"/>
        <v>0</v>
      </c>
      <c r="FO23" s="17"/>
      <c r="FP23" s="6">
        <v>0</v>
      </c>
      <c r="FQ23" s="105">
        <f t="shared" si="1404"/>
        <v>0</v>
      </c>
      <c r="FR23" s="17"/>
      <c r="FS23" s="6">
        <v>0</v>
      </c>
      <c r="FT23" s="105">
        <f t="shared" si="1405"/>
        <v>0</v>
      </c>
      <c r="FU23" s="17"/>
      <c r="FV23" s="6">
        <v>0</v>
      </c>
      <c r="FW23" s="105">
        <f t="shared" si="1406"/>
        <v>0</v>
      </c>
      <c r="FX23" s="17"/>
      <c r="FY23" s="6">
        <v>0</v>
      </c>
      <c r="FZ23" s="105">
        <f t="shared" si="1407"/>
        <v>0</v>
      </c>
      <c r="GA23" s="123">
        <f t="shared" si="10"/>
        <v>0</v>
      </c>
      <c r="GB23" s="6">
        <f t="shared" si="10"/>
        <v>0</v>
      </c>
      <c r="GC23" s="105">
        <f t="shared" si="1408"/>
        <v>0</v>
      </c>
      <c r="GD23" s="17"/>
      <c r="GE23" s="6">
        <v>0</v>
      </c>
      <c r="GF23" s="105">
        <f t="shared" si="1409"/>
        <v>0</v>
      </c>
      <c r="GG23" s="17"/>
      <c r="GH23" s="6">
        <v>0</v>
      </c>
      <c r="GI23" s="105">
        <f t="shared" si="1410"/>
        <v>0</v>
      </c>
      <c r="GJ23" s="17"/>
      <c r="GK23" s="6">
        <v>0</v>
      </c>
      <c r="GL23" s="105">
        <f t="shared" si="1411"/>
        <v>0</v>
      </c>
      <c r="GM23" s="17"/>
      <c r="GN23" s="6">
        <v>0</v>
      </c>
      <c r="GO23" s="105">
        <f t="shared" si="1412"/>
        <v>0</v>
      </c>
      <c r="GP23" s="17"/>
      <c r="GQ23" s="6">
        <v>0</v>
      </c>
      <c r="GR23" s="105">
        <f t="shared" si="1413"/>
        <v>0</v>
      </c>
      <c r="GS23" s="17"/>
      <c r="GT23" s="6">
        <v>0</v>
      </c>
      <c r="GU23" s="90">
        <f t="shared" si="1414"/>
        <v>0</v>
      </c>
      <c r="GV23" s="123">
        <f t="shared" si="93"/>
        <v>0</v>
      </c>
      <c r="GW23" s="6">
        <f t="shared" si="94"/>
        <v>0</v>
      </c>
      <c r="GX23" s="105">
        <f t="shared" si="1415"/>
        <v>0</v>
      </c>
      <c r="GY23" s="17"/>
      <c r="GZ23" s="6">
        <v>0</v>
      </c>
      <c r="HA23" s="105">
        <f t="shared" si="1416"/>
        <v>0</v>
      </c>
      <c r="HB23" s="17"/>
      <c r="HC23" s="6">
        <v>0</v>
      </c>
      <c r="HD23" s="105">
        <f t="shared" si="1417"/>
        <v>0</v>
      </c>
      <c r="HE23" s="17"/>
      <c r="HF23" s="6">
        <v>0</v>
      </c>
      <c r="HG23" s="105">
        <f t="shared" si="1418"/>
        <v>0</v>
      </c>
      <c r="HH23" s="17"/>
      <c r="HI23" s="6">
        <v>0</v>
      </c>
      <c r="HJ23" s="105">
        <f t="shared" si="1419"/>
        <v>0</v>
      </c>
      <c r="HK23" s="123">
        <f t="shared" si="100"/>
        <v>0</v>
      </c>
      <c r="HL23" s="6">
        <f t="shared" si="101"/>
        <v>0</v>
      </c>
      <c r="HM23" s="105">
        <f t="shared" si="1420"/>
        <v>0</v>
      </c>
      <c r="HN23" s="17"/>
      <c r="HO23" s="6">
        <v>0</v>
      </c>
      <c r="HP23" s="105">
        <f t="shared" si="1421"/>
        <v>0</v>
      </c>
      <c r="HQ23" s="17"/>
      <c r="HR23" s="6">
        <v>0</v>
      </c>
      <c r="HS23" s="90">
        <f t="shared" si="1422"/>
        <v>0</v>
      </c>
      <c r="HT23" s="123">
        <f t="shared" si="11"/>
        <v>0</v>
      </c>
      <c r="HU23" s="6">
        <f t="shared" si="11"/>
        <v>0</v>
      </c>
      <c r="HV23" s="105">
        <f t="shared" si="1423"/>
        <v>0</v>
      </c>
      <c r="HW23" s="17">
        <f t="shared" si="106"/>
        <v>0</v>
      </c>
      <c r="HX23" s="6">
        <f t="shared" si="107"/>
        <v>0</v>
      </c>
      <c r="HY23" s="105">
        <f t="shared" si="1424"/>
        <v>0</v>
      </c>
      <c r="HZ23" s="17"/>
      <c r="IA23" s="6">
        <v>0</v>
      </c>
      <c r="IB23" s="105">
        <f t="shared" si="1425"/>
        <v>0</v>
      </c>
      <c r="IC23" s="17"/>
      <c r="ID23" s="6">
        <v>0</v>
      </c>
      <c r="IE23" s="105">
        <f t="shared" si="1426"/>
        <v>0</v>
      </c>
      <c r="IF23" s="17"/>
      <c r="IG23" s="6">
        <v>0</v>
      </c>
      <c r="IH23" s="105">
        <f t="shared" si="1427"/>
        <v>0</v>
      </c>
      <c r="II23" s="17"/>
      <c r="IJ23" s="6">
        <v>0</v>
      </c>
      <c r="IK23" s="105">
        <f t="shared" si="1428"/>
        <v>0</v>
      </c>
      <c r="IL23" s="123">
        <f t="shared" si="113"/>
        <v>0</v>
      </c>
      <c r="IM23" s="6">
        <f t="shared" si="114"/>
        <v>0</v>
      </c>
      <c r="IN23" s="105">
        <f t="shared" si="1429"/>
        <v>0</v>
      </c>
      <c r="IO23" s="17"/>
      <c r="IP23" s="6">
        <v>0</v>
      </c>
      <c r="IQ23" s="90">
        <f t="shared" si="1430"/>
        <v>0</v>
      </c>
      <c r="IR23" s="17"/>
      <c r="IS23" s="6">
        <v>0</v>
      </c>
      <c r="IT23" s="105">
        <f t="shared" si="1431"/>
        <v>0</v>
      </c>
      <c r="IU23" s="123">
        <f t="shared" si="12"/>
        <v>0</v>
      </c>
      <c r="IV23" s="6">
        <f t="shared" si="12"/>
        <v>0</v>
      </c>
      <c r="IW23" s="105">
        <f t="shared" si="1432"/>
        <v>0</v>
      </c>
      <c r="IX23" s="17"/>
      <c r="IY23" s="6">
        <v>0</v>
      </c>
      <c r="IZ23" s="105">
        <f t="shared" si="1433"/>
        <v>0</v>
      </c>
      <c r="JA23" s="17"/>
      <c r="JB23" s="6">
        <v>0</v>
      </c>
      <c r="JC23" s="105">
        <f t="shared" si="1434"/>
        <v>0</v>
      </c>
      <c r="JD23" s="17"/>
      <c r="JE23" s="6">
        <v>0</v>
      </c>
      <c r="JF23" s="105">
        <f t="shared" si="1435"/>
        <v>0</v>
      </c>
      <c r="JG23" s="17"/>
      <c r="JH23" s="6">
        <v>0</v>
      </c>
      <c r="JI23" s="105">
        <f t="shared" si="1436"/>
        <v>0</v>
      </c>
      <c r="JJ23" s="123">
        <f t="shared" si="13"/>
        <v>0</v>
      </c>
      <c r="JK23" s="6">
        <f t="shared" si="13"/>
        <v>0</v>
      </c>
      <c r="JL23" s="105">
        <f t="shared" si="1437"/>
        <v>0</v>
      </c>
      <c r="JM23" s="17"/>
      <c r="JN23" s="6">
        <v>0</v>
      </c>
      <c r="JO23" s="105">
        <f t="shared" si="1438"/>
        <v>0</v>
      </c>
      <c r="JP23" s="17"/>
      <c r="JQ23" s="6">
        <v>0</v>
      </c>
      <c r="JR23" s="90">
        <f t="shared" si="1439"/>
        <v>0</v>
      </c>
      <c r="JS23" s="17"/>
      <c r="JT23" s="6">
        <v>0</v>
      </c>
      <c r="JU23" s="105">
        <f t="shared" si="1440"/>
        <v>0</v>
      </c>
      <c r="JV23" s="123">
        <f t="shared" si="14"/>
        <v>0</v>
      </c>
      <c r="JW23" s="6">
        <f t="shared" si="14"/>
        <v>0</v>
      </c>
      <c r="JX23" s="105">
        <f t="shared" si="1441"/>
        <v>0</v>
      </c>
      <c r="JY23" s="17"/>
      <c r="JZ23" s="6">
        <v>0</v>
      </c>
      <c r="KA23" s="105">
        <f t="shared" si="1442"/>
        <v>0</v>
      </c>
      <c r="KB23" s="17"/>
      <c r="KC23" s="6">
        <v>0</v>
      </c>
      <c r="KD23" s="105">
        <f t="shared" si="1443"/>
        <v>0</v>
      </c>
      <c r="KE23" s="17"/>
      <c r="KF23" s="6">
        <v>0</v>
      </c>
      <c r="KG23" s="105">
        <f t="shared" si="1444"/>
        <v>0</v>
      </c>
      <c r="KH23" s="17"/>
      <c r="KI23" s="6">
        <v>0</v>
      </c>
      <c r="KJ23" s="105">
        <f t="shared" si="1445"/>
        <v>0</v>
      </c>
      <c r="KK23" s="123">
        <f t="shared" si="15"/>
        <v>0</v>
      </c>
      <c r="KL23" s="6">
        <f t="shared" si="15"/>
        <v>0</v>
      </c>
      <c r="KM23" s="90">
        <f t="shared" si="1446"/>
        <v>0</v>
      </c>
      <c r="KN23" s="17"/>
      <c r="KO23" s="6">
        <v>0</v>
      </c>
      <c r="KP23" s="105">
        <f t="shared" si="1447"/>
        <v>0</v>
      </c>
      <c r="KQ23" s="17"/>
      <c r="KR23" s="6">
        <v>0</v>
      </c>
      <c r="KS23" s="105">
        <f t="shared" si="1448"/>
        <v>0</v>
      </c>
      <c r="KT23" s="17"/>
      <c r="KU23" s="6">
        <v>0</v>
      </c>
      <c r="KV23" s="105">
        <f t="shared" si="1449"/>
        <v>0</v>
      </c>
      <c r="KW23" s="123">
        <f t="shared" si="211"/>
        <v>0</v>
      </c>
      <c r="KX23" s="6">
        <f t="shared" si="16"/>
        <v>0</v>
      </c>
      <c r="KY23" s="105">
        <f t="shared" si="1450"/>
        <v>0</v>
      </c>
      <c r="KZ23" s="17"/>
      <c r="LA23" s="6">
        <v>0</v>
      </c>
      <c r="LB23" s="105">
        <f t="shared" si="1451"/>
        <v>0</v>
      </c>
      <c r="LC23" s="17"/>
      <c r="LD23" s="6">
        <v>0</v>
      </c>
      <c r="LE23" s="105">
        <f t="shared" si="1452"/>
        <v>0</v>
      </c>
      <c r="LF23" s="17"/>
      <c r="LG23" s="6">
        <v>0</v>
      </c>
      <c r="LH23" s="105">
        <f t="shared" si="1453"/>
        <v>0</v>
      </c>
      <c r="LI23" s="17"/>
      <c r="LJ23" s="6">
        <v>0</v>
      </c>
      <c r="LK23" s="90">
        <f t="shared" si="1454"/>
        <v>0</v>
      </c>
      <c r="LL23" s="17"/>
      <c r="LM23" s="6">
        <v>0</v>
      </c>
      <c r="LN23" s="105">
        <f t="shared" si="1455"/>
        <v>0</v>
      </c>
      <c r="LO23" s="17"/>
      <c r="LP23" s="6">
        <v>0</v>
      </c>
      <c r="LQ23" s="105">
        <f t="shared" si="1456"/>
        <v>0</v>
      </c>
      <c r="LR23" s="17"/>
      <c r="LS23" s="6">
        <v>0</v>
      </c>
      <c r="LT23" s="105">
        <f t="shared" si="1457"/>
        <v>0</v>
      </c>
      <c r="LU23" s="17"/>
      <c r="LV23" s="6">
        <v>0</v>
      </c>
      <c r="LW23" s="105">
        <f t="shared" si="1458"/>
        <v>0</v>
      </c>
      <c r="LX23" s="17"/>
      <c r="LY23" s="6">
        <v>0</v>
      </c>
      <c r="LZ23" s="105">
        <f t="shared" si="1459"/>
        <v>0</v>
      </c>
      <c r="MA23" s="123">
        <f t="shared" si="17"/>
        <v>0</v>
      </c>
      <c r="MB23" s="6">
        <f t="shared" si="17"/>
        <v>0</v>
      </c>
      <c r="MC23" s="105">
        <f t="shared" si="1460"/>
        <v>0</v>
      </c>
      <c r="MD23" s="17"/>
      <c r="ME23" s="6">
        <v>0</v>
      </c>
      <c r="MF23" s="105">
        <f t="shared" si="1461"/>
        <v>0</v>
      </c>
      <c r="MG23" s="17"/>
      <c r="MH23" s="6">
        <v>0</v>
      </c>
      <c r="MI23" s="90">
        <f t="shared" si="1462"/>
        <v>0</v>
      </c>
      <c r="MJ23" s="123">
        <f t="shared" si="149"/>
        <v>0</v>
      </c>
      <c r="MK23" s="6">
        <f t="shared" si="150"/>
        <v>0</v>
      </c>
      <c r="ML23" s="105">
        <f t="shared" si="1463"/>
        <v>0</v>
      </c>
      <c r="MM23" s="17"/>
      <c r="MN23" s="6">
        <v>0</v>
      </c>
      <c r="MO23" s="105">
        <f t="shared" si="1464"/>
        <v>0</v>
      </c>
      <c r="MP23" s="123">
        <f t="shared" si="18"/>
        <v>0</v>
      </c>
      <c r="MQ23" s="6">
        <f t="shared" si="18"/>
        <v>0</v>
      </c>
      <c r="MR23" s="105">
        <f t="shared" si="1465"/>
        <v>0</v>
      </c>
      <c r="MS23" s="17"/>
      <c r="MT23" s="6">
        <v>0</v>
      </c>
      <c r="MU23" s="105">
        <f t="shared" si="1466"/>
        <v>0</v>
      </c>
      <c r="MV23" s="17"/>
      <c r="MW23" s="6">
        <v>0</v>
      </c>
      <c r="MX23" s="105">
        <f t="shared" si="1467"/>
        <v>0</v>
      </c>
      <c r="MY23" s="17"/>
      <c r="MZ23" s="6">
        <v>0</v>
      </c>
      <c r="NA23" s="105">
        <f t="shared" si="1468"/>
        <v>0</v>
      </c>
      <c r="NB23" s="17">
        <f t="shared" si="157"/>
        <v>0</v>
      </c>
      <c r="NC23" s="6">
        <f t="shared" si="158"/>
        <v>0</v>
      </c>
      <c r="ND23" s="105">
        <f t="shared" si="1469"/>
        <v>0</v>
      </c>
      <c r="NE23" s="17"/>
      <c r="NF23" s="6">
        <v>0</v>
      </c>
      <c r="NG23" s="105">
        <f t="shared" si="1470"/>
        <v>0</v>
      </c>
      <c r="NH23" s="17"/>
      <c r="NI23" s="6">
        <v>0</v>
      </c>
      <c r="NJ23" s="90">
        <f t="shared" si="1471"/>
        <v>0</v>
      </c>
      <c r="NK23" s="17"/>
      <c r="NL23" s="6">
        <v>0</v>
      </c>
      <c r="NM23" s="105">
        <f t="shared" si="1472"/>
        <v>0</v>
      </c>
      <c r="NN23" s="17"/>
      <c r="NO23" s="6">
        <v>0</v>
      </c>
      <c r="NP23" s="105">
        <f t="shared" si="1473"/>
        <v>0</v>
      </c>
      <c r="NQ23" s="17"/>
      <c r="NR23" s="6">
        <v>0</v>
      </c>
      <c r="NS23" s="105">
        <f t="shared" si="1474"/>
        <v>0</v>
      </c>
      <c r="NT23" s="17"/>
      <c r="NU23" s="6">
        <v>0</v>
      </c>
      <c r="NV23" s="105">
        <f t="shared" si="1475"/>
        <v>0</v>
      </c>
      <c r="NW23" s="17">
        <f t="shared" si="19"/>
        <v>0</v>
      </c>
      <c r="NX23" s="6">
        <f t="shared" si="19"/>
        <v>0</v>
      </c>
      <c r="NY23" s="105">
        <f t="shared" si="1476"/>
        <v>0</v>
      </c>
      <c r="NZ23" s="17"/>
      <c r="OA23" s="6">
        <v>0</v>
      </c>
      <c r="OB23" s="105">
        <f t="shared" si="1477"/>
        <v>0</v>
      </c>
      <c r="OC23" s="17"/>
      <c r="OD23" s="6">
        <v>0</v>
      </c>
      <c r="OE23" s="105">
        <f t="shared" si="1478"/>
        <v>0</v>
      </c>
      <c r="OF23" s="17"/>
      <c r="OG23" s="6">
        <v>0</v>
      </c>
      <c r="OH23" s="90">
        <f t="shared" si="1479"/>
        <v>0</v>
      </c>
      <c r="OI23" s="17">
        <f t="shared" si="20"/>
        <v>0</v>
      </c>
      <c r="OJ23" s="6">
        <f t="shared" si="20"/>
        <v>0</v>
      </c>
      <c r="OK23" s="105">
        <f t="shared" si="1480"/>
        <v>0</v>
      </c>
      <c r="OL23" s="17"/>
      <c r="OM23" s="6">
        <v>0</v>
      </c>
      <c r="ON23" s="105">
        <f t="shared" si="1481"/>
        <v>0</v>
      </c>
      <c r="OO23" s="17"/>
      <c r="OP23" s="6">
        <v>0</v>
      </c>
      <c r="OQ23" s="105">
        <f t="shared" si="1482"/>
        <v>0</v>
      </c>
      <c r="OR23" s="17"/>
      <c r="OS23" s="6">
        <v>0</v>
      </c>
      <c r="OT23" s="105">
        <f t="shared" si="1483"/>
        <v>0</v>
      </c>
      <c r="OU23" s="17"/>
      <c r="OV23" s="6">
        <v>0</v>
      </c>
      <c r="OW23" s="105">
        <f t="shared" si="1484"/>
        <v>0</v>
      </c>
      <c r="OX23" s="17"/>
      <c r="OY23" s="6">
        <v>0</v>
      </c>
      <c r="OZ23" s="105">
        <f t="shared" si="1485"/>
        <v>0</v>
      </c>
      <c r="PA23" s="17"/>
      <c r="PB23" s="6">
        <v>0</v>
      </c>
      <c r="PC23" s="105">
        <f t="shared" si="1486"/>
        <v>0</v>
      </c>
      <c r="PD23" s="17"/>
      <c r="PE23" s="6">
        <v>0</v>
      </c>
      <c r="PF23" s="105">
        <f t="shared" si="1487"/>
        <v>0</v>
      </c>
      <c r="PG23" s="17"/>
      <c r="PH23" s="6">
        <v>0</v>
      </c>
      <c r="PI23" s="90">
        <f t="shared" si="1488"/>
        <v>0</v>
      </c>
      <c r="PJ23" s="17"/>
      <c r="PK23" s="6">
        <v>0</v>
      </c>
      <c r="PL23" s="105">
        <f t="shared" si="1489"/>
        <v>0</v>
      </c>
      <c r="PM23" s="17"/>
      <c r="PN23" s="6">
        <v>0</v>
      </c>
      <c r="PO23" s="105">
        <f t="shared" si="1490"/>
        <v>0</v>
      </c>
      <c r="PP23" s="123">
        <f t="shared" si="21"/>
        <v>0</v>
      </c>
      <c r="PQ23" s="6">
        <f t="shared" si="21"/>
        <v>0</v>
      </c>
      <c r="PR23" s="105">
        <f t="shared" si="1491"/>
        <v>0</v>
      </c>
      <c r="PS23" s="17"/>
      <c r="PT23" s="6">
        <v>0</v>
      </c>
      <c r="PU23" s="105">
        <f t="shared" si="1492"/>
        <v>0</v>
      </c>
      <c r="PV23" s="17"/>
      <c r="PW23" s="6">
        <v>0</v>
      </c>
      <c r="PX23" s="105">
        <f t="shared" si="1493"/>
        <v>0</v>
      </c>
      <c r="PY23" s="17"/>
      <c r="PZ23" s="6">
        <v>0</v>
      </c>
      <c r="QA23" s="105">
        <f t="shared" si="1494"/>
        <v>0</v>
      </c>
      <c r="QB23" s="17"/>
      <c r="QC23" s="6">
        <v>0</v>
      </c>
      <c r="QD23" s="105">
        <f t="shared" si="1495"/>
        <v>0</v>
      </c>
      <c r="QE23" s="17"/>
      <c r="QF23" s="6">
        <v>0</v>
      </c>
      <c r="QG23" s="90">
        <f t="shared" si="1496"/>
        <v>0</v>
      </c>
      <c r="QH23" s="17"/>
      <c r="QI23" s="6">
        <v>0</v>
      </c>
      <c r="QJ23" s="105">
        <f t="shared" si="1497"/>
        <v>0</v>
      </c>
      <c r="QK23" s="17"/>
      <c r="QL23" s="6">
        <v>0</v>
      </c>
      <c r="QM23" s="105">
        <f t="shared" si="1498"/>
        <v>0</v>
      </c>
      <c r="QN23" s="17">
        <f t="shared" si="189"/>
        <v>0</v>
      </c>
      <c r="QO23" s="6">
        <f t="shared" si="190"/>
        <v>0</v>
      </c>
      <c r="QP23" s="105">
        <f t="shared" si="1499"/>
        <v>0</v>
      </c>
      <c r="QQ23" s="17"/>
      <c r="QR23" s="6">
        <v>0</v>
      </c>
      <c r="QS23" s="105">
        <f t="shared" si="1500"/>
        <v>0</v>
      </c>
      <c r="QT23" s="17"/>
      <c r="QU23" s="6">
        <v>0</v>
      </c>
      <c r="QV23" s="105">
        <f t="shared" si="1501"/>
        <v>0</v>
      </c>
      <c r="QW23" s="17"/>
      <c r="QX23" s="6">
        <v>0</v>
      </c>
      <c r="QY23" s="105">
        <f t="shared" si="1502"/>
        <v>0</v>
      </c>
      <c r="QZ23" s="17"/>
      <c r="RA23" s="6">
        <v>0</v>
      </c>
      <c r="RB23" s="105">
        <f t="shared" si="1503"/>
        <v>0</v>
      </c>
      <c r="RC23" s="17"/>
      <c r="RD23" s="6">
        <v>0</v>
      </c>
      <c r="RE23" s="90">
        <f t="shared" si="1504"/>
        <v>0</v>
      </c>
      <c r="RF23" s="17"/>
      <c r="RG23" s="6">
        <v>0</v>
      </c>
      <c r="RH23" s="105">
        <f t="shared" si="1505"/>
        <v>0</v>
      </c>
      <c r="RI23" s="17"/>
      <c r="RJ23" s="6">
        <v>0</v>
      </c>
      <c r="RK23" s="105">
        <f t="shared" si="1506"/>
        <v>0</v>
      </c>
      <c r="RL23" s="17"/>
      <c r="RM23" s="6">
        <v>0</v>
      </c>
      <c r="RN23" s="105">
        <f t="shared" si="1507"/>
        <v>0</v>
      </c>
      <c r="RO23" s="17">
        <f t="shared" si="200"/>
        <v>0</v>
      </c>
      <c r="RP23" s="6">
        <f t="shared" si="201"/>
        <v>0</v>
      </c>
      <c r="RQ23" s="105">
        <f t="shared" si="1508"/>
        <v>0</v>
      </c>
      <c r="RR23" s="123">
        <f t="shared" si="203"/>
        <v>0</v>
      </c>
      <c r="RS23" s="6">
        <f t="shared" si="204"/>
        <v>0</v>
      </c>
      <c r="RT23" s="105">
        <f t="shared" si="1509"/>
        <v>0</v>
      </c>
      <c r="RU23" s="17">
        <f t="shared" si="859"/>
        <v>0</v>
      </c>
      <c r="RV23" s="6">
        <f t="shared" si="206"/>
        <v>0</v>
      </c>
      <c r="RW23" s="105">
        <f t="shared" si="1510"/>
        <v>0</v>
      </c>
      <c r="RX23" s="17"/>
      <c r="RY23" s="6">
        <v>0</v>
      </c>
      <c r="RZ23" s="105">
        <f t="shared" si="1511"/>
        <v>0</v>
      </c>
      <c r="SA23" s="17">
        <f t="shared" si="22"/>
        <v>0</v>
      </c>
      <c r="SB23" s="6">
        <f t="shared" si="22"/>
        <v>0</v>
      </c>
      <c r="SC23" s="105">
        <f t="shared" si="1512"/>
        <v>0</v>
      </c>
      <c r="SD23" s="17">
        <f>BW23+SA23+DD23</f>
        <v>0</v>
      </c>
      <c r="SE23" s="6">
        <f t="shared" si="532"/>
        <v>0</v>
      </c>
      <c r="SF23" s="105">
        <f t="shared" si="1513"/>
        <v>0</v>
      </c>
      <c r="SG23" s="66"/>
    </row>
    <row r="24" spans="1:501" s="7" customFormat="1" ht="15.75" x14ac:dyDescent="0.25">
      <c r="A24" s="5">
        <v>14</v>
      </c>
      <c r="B24" s="1" t="s">
        <v>36</v>
      </c>
      <c r="C24" s="17">
        <f>+C21+C22+C23</f>
        <v>0</v>
      </c>
      <c r="D24" s="6">
        <f t="shared" ref="D24:E24" si="1514">+D21+D22+D23</f>
        <v>0</v>
      </c>
      <c r="E24" s="105">
        <f t="shared" si="1514"/>
        <v>0</v>
      </c>
      <c r="F24" s="17">
        <v>0</v>
      </c>
      <c r="G24" s="6">
        <f t="shared" ref="G24" si="1515">+G21+G22+G23</f>
        <v>0</v>
      </c>
      <c r="H24" s="105">
        <f t="shared" ref="H24" si="1516">+H21+H22+H23</f>
        <v>0</v>
      </c>
      <c r="I24" s="17">
        <f>+I21+I22+I23</f>
        <v>0</v>
      </c>
      <c r="J24" s="6">
        <f t="shared" si="0"/>
        <v>0</v>
      </c>
      <c r="K24" s="105">
        <f t="shared" ref="K24" si="1517">+K21+K22+K23</f>
        <v>0</v>
      </c>
      <c r="L24" s="17">
        <f>+L21+L22+L23</f>
        <v>0</v>
      </c>
      <c r="M24" s="6">
        <f t="shared" ref="M24" si="1518">+M21+M22+M23</f>
        <v>0</v>
      </c>
      <c r="N24" s="105">
        <f t="shared" ref="N24" si="1519">+N21+N22+N23</f>
        <v>0</v>
      </c>
      <c r="O24" s="17">
        <f>+O21+O22+O23</f>
        <v>0</v>
      </c>
      <c r="P24" s="6">
        <f t="shared" ref="P24" si="1520">+P21+P22+P23</f>
        <v>0</v>
      </c>
      <c r="Q24" s="105">
        <f t="shared" ref="Q24" si="1521">+Q21+Q22+Q23</f>
        <v>0</v>
      </c>
      <c r="R24" s="17">
        <f>+R21+R22+R23</f>
        <v>0</v>
      </c>
      <c r="S24" s="6">
        <f t="shared" ref="S24" si="1522">+S21+S22+S23</f>
        <v>0</v>
      </c>
      <c r="T24" s="105">
        <f t="shared" ref="T24" si="1523">+T21+T22+T23</f>
        <v>0</v>
      </c>
      <c r="U24" s="17">
        <f t="shared" ref="U24" si="1524">+U21+U22+U23</f>
        <v>0</v>
      </c>
      <c r="V24" s="6">
        <f t="shared" si="1"/>
        <v>0</v>
      </c>
      <c r="W24" s="90">
        <f t="shared" ref="W24" si="1525">+W21+W22+W23</f>
        <v>0</v>
      </c>
      <c r="X24" s="17">
        <f>+X21+X22+X23</f>
        <v>0</v>
      </c>
      <c r="Y24" s="6">
        <f t="shared" ref="Y24" si="1526">+Y21+Y22+Y23</f>
        <v>0</v>
      </c>
      <c r="Z24" s="105">
        <f t="shared" ref="Z24" si="1527">+Z21+Z22+Z23</f>
        <v>0</v>
      </c>
      <c r="AA24" s="17">
        <f>+AA21+AA22+AA23</f>
        <v>0</v>
      </c>
      <c r="AB24" s="6">
        <f t="shared" ref="AB24" si="1528">+AB21+AB22+AB23</f>
        <v>0</v>
      </c>
      <c r="AC24" s="105">
        <f t="shared" ref="AC24" si="1529">+AC21+AC22+AC23</f>
        <v>0</v>
      </c>
      <c r="AD24" s="17">
        <f>+AD21+AD22+AD23</f>
        <v>0</v>
      </c>
      <c r="AE24" s="6">
        <f t="shared" ref="AE24" si="1530">+AE21+AE22+AE23</f>
        <v>0</v>
      </c>
      <c r="AF24" s="105">
        <f t="shared" ref="AF24" si="1531">+AF21+AF22+AF23</f>
        <v>0</v>
      </c>
      <c r="AG24" s="17">
        <f>+AG21+AG22+AG23</f>
        <v>0</v>
      </c>
      <c r="AH24" s="6">
        <f t="shared" ref="AH24" si="1532">+AH21+AH22+AH23</f>
        <v>0</v>
      </c>
      <c r="AI24" s="105">
        <f t="shared" ref="AI24" si="1533">+AI21+AI22+AI23</f>
        <v>0</v>
      </c>
      <c r="AJ24" s="17">
        <f>+AJ21+AJ22+AJ23</f>
        <v>0</v>
      </c>
      <c r="AK24" s="6">
        <f t="shared" ref="AK24" si="1534">+AK21+AK22+AK23</f>
        <v>0</v>
      </c>
      <c r="AL24" s="105">
        <f t="shared" ref="AL24" si="1535">+AL21+AL22+AL23</f>
        <v>0</v>
      </c>
      <c r="AM24" s="17">
        <f>+AM21+AM22+AM23</f>
        <v>0</v>
      </c>
      <c r="AN24" s="6">
        <f t="shared" ref="AN24" si="1536">+AN21+AN22+AN23</f>
        <v>0</v>
      </c>
      <c r="AO24" s="105">
        <f t="shared" ref="AO24" si="1537">+AO21+AO22+AO23</f>
        <v>0</v>
      </c>
      <c r="AP24" s="17">
        <f>+AP21+AP22+AP23</f>
        <v>0</v>
      </c>
      <c r="AQ24" s="6">
        <f t="shared" ref="AQ24" si="1538">+AQ21+AQ22+AQ23</f>
        <v>0</v>
      </c>
      <c r="AR24" s="105">
        <f t="shared" ref="AR24" si="1539">+AR21+AR22+AR23</f>
        <v>0</v>
      </c>
      <c r="AS24" s="17">
        <f t="shared" ref="AS24" si="1540">+AS21+AS22+AS23</f>
        <v>0</v>
      </c>
      <c r="AT24" s="6">
        <f t="shared" si="2"/>
        <v>0</v>
      </c>
      <c r="AU24" s="105">
        <f t="shared" ref="AU24" si="1541">+AU21+AU22+AU23</f>
        <v>0</v>
      </c>
      <c r="AV24" s="17">
        <f>+AV21+AV22+AV23</f>
        <v>0</v>
      </c>
      <c r="AW24" s="6">
        <f t="shared" ref="AW24" si="1542">+AW21+AW22+AW23</f>
        <v>0</v>
      </c>
      <c r="AX24" s="105">
        <f t="shared" ref="AX24" si="1543">+AX21+AX22+AX23</f>
        <v>0</v>
      </c>
      <c r="AY24" s="17">
        <f>+AY21+AY22+AY23</f>
        <v>0</v>
      </c>
      <c r="AZ24" s="6">
        <f t="shared" ref="AZ24" si="1544">+AZ21+AZ22+AZ23</f>
        <v>0</v>
      </c>
      <c r="BA24" s="105">
        <f t="shared" ref="BA24" si="1545">+BA21+BA22+BA23</f>
        <v>0</v>
      </c>
      <c r="BB24" s="17">
        <f>+BB21+BB22+BB23</f>
        <v>0</v>
      </c>
      <c r="BC24" s="6">
        <f t="shared" ref="BC24" si="1546">+BC21+BC22+BC23</f>
        <v>0</v>
      </c>
      <c r="BD24" s="105">
        <f t="shared" ref="BD24" si="1547">+BD21+BD22+BD23</f>
        <v>0</v>
      </c>
      <c r="BE24" s="17">
        <f t="shared" ref="BE24" si="1548">+BE21+BE22+BE23</f>
        <v>0</v>
      </c>
      <c r="BF24" s="6">
        <f t="shared" si="3"/>
        <v>0</v>
      </c>
      <c r="BG24" s="105">
        <f t="shared" ref="BG24" si="1549">+BG21+BG22+BG23</f>
        <v>0</v>
      </c>
      <c r="BH24" s="17">
        <f>+BH21+BH22+BH23</f>
        <v>0</v>
      </c>
      <c r="BI24" s="6">
        <f t="shared" ref="BI24" si="1550">+BI21+BI22+BI23</f>
        <v>0</v>
      </c>
      <c r="BJ24" s="105">
        <f t="shared" ref="BJ24" si="1551">+BJ21+BJ22+BJ23</f>
        <v>0</v>
      </c>
      <c r="BK24" s="17">
        <f>+BK21+BK22+BK23</f>
        <v>0</v>
      </c>
      <c r="BL24" s="6">
        <f t="shared" ref="BL24" si="1552">+BL21+BL22+BL23</f>
        <v>0</v>
      </c>
      <c r="BM24" s="105">
        <f t="shared" ref="BM24" si="1553">+BM21+BM22+BM23</f>
        <v>0</v>
      </c>
      <c r="BN24" s="17">
        <f t="shared" ref="BN24" si="1554">+BN21+BN22+BN23</f>
        <v>0</v>
      </c>
      <c r="BO24" s="6">
        <f t="shared" si="4"/>
        <v>0</v>
      </c>
      <c r="BP24" s="105">
        <f t="shared" ref="BP24" si="1555">+BP21+BP22+BP23</f>
        <v>0</v>
      </c>
      <c r="BQ24" s="17">
        <f t="shared" ref="BQ24" si="1556">+BQ21+BQ22+BQ23</f>
        <v>0</v>
      </c>
      <c r="BR24" s="6">
        <f t="shared" si="5"/>
        <v>0</v>
      </c>
      <c r="BS24" s="105">
        <f t="shared" ref="BS24" si="1557">+BS21+BS22+BS23</f>
        <v>0</v>
      </c>
      <c r="BT24" s="17">
        <f>+BT21+BT22+BT23</f>
        <v>0</v>
      </c>
      <c r="BU24" s="6">
        <f t="shared" ref="BU24" si="1558">+BU21+BU22+BU23</f>
        <v>0</v>
      </c>
      <c r="BV24" s="105">
        <f t="shared" ref="BV24" si="1559">+BV21+BV22+BV23</f>
        <v>0</v>
      </c>
      <c r="BW24" s="17">
        <f>+BW21+BW22+BW23</f>
        <v>0</v>
      </c>
      <c r="BX24" s="6">
        <f t="shared" si="6"/>
        <v>0</v>
      </c>
      <c r="BY24" s="105">
        <f t="shared" ref="BY24" si="1560">+BY21+BY22+BY23</f>
        <v>0</v>
      </c>
      <c r="BZ24" s="17">
        <f>+BZ21+BZ22+BZ23</f>
        <v>0</v>
      </c>
      <c r="CA24" s="6">
        <f t="shared" ref="CA24" si="1561">+CA21+CA22+CA23</f>
        <v>0</v>
      </c>
      <c r="CB24" s="105">
        <f t="shared" ref="CB24" si="1562">+CB21+CB22+CB23</f>
        <v>0</v>
      </c>
      <c r="CC24" s="17">
        <f>+CC21+CC22+CC23</f>
        <v>0</v>
      </c>
      <c r="CD24" s="6">
        <f t="shared" ref="CD24" si="1563">+CD21+CD22+CD23</f>
        <v>0</v>
      </c>
      <c r="CE24" s="105">
        <f t="shared" ref="CE24" si="1564">+CE21+CE22+CE23</f>
        <v>0</v>
      </c>
      <c r="CF24" s="17">
        <f>+CF21+CF22+CF23</f>
        <v>0</v>
      </c>
      <c r="CG24" s="6">
        <f t="shared" ref="CG24" si="1565">+CG21+CG22+CG23</f>
        <v>0</v>
      </c>
      <c r="CH24" s="105">
        <f t="shared" ref="CH24" si="1566">+CH21+CH22+CH23</f>
        <v>0</v>
      </c>
      <c r="CI24" s="17">
        <f>+CI21+CI22+CI23</f>
        <v>0</v>
      </c>
      <c r="CJ24" s="6">
        <f t="shared" ref="CJ24:CK24" si="1567">+CJ21+CJ22+CJ23</f>
        <v>0</v>
      </c>
      <c r="CK24" s="105">
        <f t="shared" si="1567"/>
        <v>0</v>
      </c>
      <c r="CL24" s="17">
        <f>+CL21+CL22+CL23</f>
        <v>0</v>
      </c>
      <c r="CM24" s="6">
        <f t="shared" ref="CM24:CN24" si="1568">+CM21+CM22+CM23</f>
        <v>0</v>
      </c>
      <c r="CN24" s="105">
        <f t="shared" si="1568"/>
        <v>0</v>
      </c>
      <c r="CO24" s="17">
        <f>+CO21+CO22+CO23</f>
        <v>0</v>
      </c>
      <c r="CP24" s="6">
        <f t="shared" ref="CP24:CQ24" si="1569">+CP21+CP22+CP23</f>
        <v>0</v>
      </c>
      <c r="CQ24" s="105">
        <f t="shared" si="1569"/>
        <v>0</v>
      </c>
      <c r="CR24" s="17">
        <f>+CR21+CR22+CR23</f>
        <v>0</v>
      </c>
      <c r="CS24" s="6">
        <f t="shared" ref="CS24:CT24" si="1570">+CS21+CS22+CS23</f>
        <v>0</v>
      </c>
      <c r="CT24" s="105">
        <f t="shared" si="1570"/>
        <v>0</v>
      </c>
      <c r="CU24" s="17">
        <f>+CU21+CU22+CU23</f>
        <v>0</v>
      </c>
      <c r="CV24" s="6">
        <f t="shared" ref="CV24:CW24" si="1571">+CV21+CV22+CV23</f>
        <v>0</v>
      </c>
      <c r="CW24" s="105">
        <f t="shared" si="1571"/>
        <v>0</v>
      </c>
      <c r="CX24" s="17">
        <f>+CX21+CX22+CX23</f>
        <v>0</v>
      </c>
      <c r="CY24" s="6">
        <f t="shared" ref="CY24:CZ24" si="1572">+CY21+CY22+CY23</f>
        <v>0</v>
      </c>
      <c r="CZ24" s="105">
        <f t="shared" si="1572"/>
        <v>0</v>
      </c>
      <c r="DA24" s="17">
        <f>+DA21+DA22+DA23</f>
        <v>0</v>
      </c>
      <c r="DB24" s="6">
        <f t="shared" ref="DB24" si="1573">+DB21+DB22+DB23</f>
        <v>0</v>
      </c>
      <c r="DC24" s="105">
        <f t="shared" ref="DC24" si="1574">+DC21+DC22+DC23</f>
        <v>0</v>
      </c>
      <c r="DD24" s="17">
        <f t="shared" si="59"/>
        <v>0</v>
      </c>
      <c r="DE24" s="6">
        <f t="shared" si="7"/>
        <v>0</v>
      </c>
      <c r="DF24" s="105">
        <f t="shared" si="7"/>
        <v>0</v>
      </c>
      <c r="DG24" s="17">
        <f>+DG21+DG22+DG23</f>
        <v>0</v>
      </c>
      <c r="DH24" s="6">
        <f t="shared" ref="DH24" si="1575">+DH21+DH22+DH23</f>
        <v>0</v>
      </c>
      <c r="DI24" s="105">
        <f t="shared" ref="DI24" si="1576">+DI21+DI22+DI23</f>
        <v>0</v>
      </c>
      <c r="DJ24" s="17">
        <f>+DJ21+DJ22+DJ23</f>
        <v>0</v>
      </c>
      <c r="DK24" s="6">
        <f t="shared" ref="DK24" si="1577">+DK21+DK22+DK23</f>
        <v>0</v>
      </c>
      <c r="DL24" s="105">
        <f t="shared" ref="DL24" si="1578">+DL21+DL22+DL23</f>
        <v>0</v>
      </c>
      <c r="DM24" s="17">
        <f>+DM21+DM22+DM23</f>
        <v>0</v>
      </c>
      <c r="DN24" s="6">
        <f t="shared" ref="DN24" si="1579">+DN21+DN22+DN23</f>
        <v>0</v>
      </c>
      <c r="DO24" s="105">
        <f t="shared" ref="DO24" si="1580">+DO21+DO22+DO23</f>
        <v>0</v>
      </c>
      <c r="DP24" s="17">
        <f>+DP21+DP22+DP23</f>
        <v>0</v>
      </c>
      <c r="DQ24" s="6">
        <f t="shared" ref="DQ24" si="1581">+DQ21+DQ22+DQ23</f>
        <v>0</v>
      </c>
      <c r="DR24" s="105">
        <f t="shared" ref="DR24" si="1582">+DR21+DR22+DR23</f>
        <v>0</v>
      </c>
      <c r="DS24" s="17">
        <f>+DS21+DS22+DS23</f>
        <v>0</v>
      </c>
      <c r="DT24" s="6">
        <f t="shared" ref="DT24" si="1583">+DT21+DT22+DT23</f>
        <v>0</v>
      </c>
      <c r="DU24" s="105">
        <f t="shared" ref="DU24" si="1584">+DU21+DU22+DU23</f>
        <v>0</v>
      </c>
      <c r="DV24" s="17">
        <f>+DV21+DV22+DV23</f>
        <v>0</v>
      </c>
      <c r="DW24" s="6">
        <f t="shared" ref="DW24" si="1585">+DW21+DW22+DW23</f>
        <v>0</v>
      </c>
      <c r="DX24" s="105">
        <f t="shared" ref="DX24" si="1586">+DX21+DX22+DX23</f>
        <v>0</v>
      </c>
      <c r="DY24" s="17">
        <f>+DY21+DY22+DY23</f>
        <v>0</v>
      </c>
      <c r="DZ24" s="6">
        <f t="shared" ref="DZ24" si="1587">+DZ21+DZ22+DZ23</f>
        <v>0</v>
      </c>
      <c r="EA24" s="105">
        <f t="shared" ref="EA24" si="1588">+EA21+EA22+EA23</f>
        <v>0</v>
      </c>
      <c r="EB24" s="17">
        <f t="shared" ref="EB24" si="1589">+EB21+EB22+EB23</f>
        <v>0</v>
      </c>
      <c r="EC24" s="6">
        <f t="shared" si="68"/>
        <v>0</v>
      </c>
      <c r="ED24" s="105">
        <f t="shared" ref="ED24" si="1590">+ED21+ED22+ED23</f>
        <v>0</v>
      </c>
      <c r="EE24" s="17">
        <f>+EE21+EE22+EE23</f>
        <v>0</v>
      </c>
      <c r="EF24" s="6">
        <f t="shared" ref="EF24" si="1591">+EF21+EF22+EF23</f>
        <v>0</v>
      </c>
      <c r="EG24" s="105">
        <f t="shared" ref="EG24" si="1592">+EG21+EG22+EG23</f>
        <v>0</v>
      </c>
      <c r="EH24" s="17">
        <f>+EH21+EH22+EH23</f>
        <v>0</v>
      </c>
      <c r="EI24" s="6">
        <f t="shared" ref="EI24" si="1593">+EI21+EI22+EI23</f>
        <v>0</v>
      </c>
      <c r="EJ24" s="105">
        <f t="shared" ref="EJ24" si="1594">+EJ21+EJ22+EJ23</f>
        <v>0</v>
      </c>
      <c r="EK24" s="17">
        <f>+EK21+EK22+EK23</f>
        <v>0</v>
      </c>
      <c r="EL24" s="6">
        <f t="shared" ref="EL24" si="1595">+EL21+EL22+EL23</f>
        <v>0</v>
      </c>
      <c r="EM24" s="105">
        <f t="shared" ref="EM24" si="1596">+EM21+EM22+EM23</f>
        <v>0</v>
      </c>
      <c r="EN24" s="17">
        <f t="shared" ref="EN24" si="1597">+EN21+EN22+EN23</f>
        <v>0</v>
      </c>
      <c r="EO24" s="6">
        <f t="shared" si="8"/>
        <v>0</v>
      </c>
      <c r="EP24" s="105">
        <f t="shared" ref="EP24" si="1598">+EP21+EP22+EP23</f>
        <v>0</v>
      </c>
      <c r="EQ24" s="17">
        <f>+EQ21+EQ22+EQ23</f>
        <v>0</v>
      </c>
      <c r="ER24" s="6">
        <f t="shared" ref="ER24" si="1599">+ER21+ER22+ER23</f>
        <v>0</v>
      </c>
      <c r="ES24" s="105">
        <f t="shared" ref="ES24" si="1600">+ES21+ES22+ES23</f>
        <v>0</v>
      </c>
      <c r="ET24" s="17">
        <f>+ET21+ET22+ET23</f>
        <v>0</v>
      </c>
      <c r="EU24" s="6">
        <f t="shared" ref="EU24" si="1601">+EU21+EU22+EU23</f>
        <v>0</v>
      </c>
      <c r="EV24" s="105">
        <f t="shared" ref="EV24" si="1602">+EV21+EV22+EV23</f>
        <v>0</v>
      </c>
      <c r="EW24" s="17">
        <f>+EW21+EW22+EW23</f>
        <v>0</v>
      </c>
      <c r="EX24" s="6">
        <f t="shared" ref="EX24" si="1603">+EX21+EX22+EX23</f>
        <v>0</v>
      </c>
      <c r="EY24" s="105">
        <f t="shared" ref="EY24" si="1604">+EY21+EY22+EY23</f>
        <v>0</v>
      </c>
      <c r="EZ24" s="17">
        <f>+EZ21+EZ22+EZ23</f>
        <v>0</v>
      </c>
      <c r="FA24" s="6">
        <f t="shared" ref="FA24" si="1605">+FA21+FA22+FA23</f>
        <v>0</v>
      </c>
      <c r="FB24" s="105">
        <f t="shared" ref="FB24" si="1606">+FB21+FB22+FB23</f>
        <v>0</v>
      </c>
      <c r="FC24" s="17">
        <f t="shared" ref="FC24" si="1607">+FC21+FC22+FC23</f>
        <v>0</v>
      </c>
      <c r="FD24" s="6">
        <f t="shared" si="9"/>
        <v>0</v>
      </c>
      <c r="FE24" s="90">
        <f t="shared" ref="FE24" si="1608">+FE21+FE22+FE23</f>
        <v>0</v>
      </c>
      <c r="FF24" s="17">
        <f>+FF21+FF22+FF23</f>
        <v>0</v>
      </c>
      <c r="FG24" s="6">
        <f t="shared" ref="FG24" si="1609">+FG21+FG22+FG23</f>
        <v>0</v>
      </c>
      <c r="FH24" s="105">
        <f t="shared" ref="FH24" si="1610">+FH21+FH22+FH23</f>
        <v>0</v>
      </c>
      <c r="FI24" s="17">
        <f>+FI21+FI22+FI23</f>
        <v>0</v>
      </c>
      <c r="FJ24" s="6">
        <f t="shared" ref="FJ24" si="1611">+FJ21+FJ22+FJ23</f>
        <v>0</v>
      </c>
      <c r="FK24" s="105">
        <f t="shared" ref="FK24" si="1612">+FK21+FK22+FK23</f>
        <v>0</v>
      </c>
      <c r="FL24" s="17">
        <f>+FL21+FL22+FL23</f>
        <v>0</v>
      </c>
      <c r="FM24" s="6">
        <f t="shared" ref="FM24" si="1613">+FM21+FM22+FM23</f>
        <v>0</v>
      </c>
      <c r="FN24" s="105">
        <f t="shared" ref="FN24" si="1614">+FN21+FN22+FN23</f>
        <v>0</v>
      </c>
      <c r="FO24" s="17">
        <f>+FO21+FO22+FO23</f>
        <v>0</v>
      </c>
      <c r="FP24" s="6">
        <f t="shared" ref="FP24" si="1615">+FP21+FP22+FP23</f>
        <v>0</v>
      </c>
      <c r="FQ24" s="105">
        <f t="shared" ref="FQ24" si="1616">+FQ21+FQ22+FQ23</f>
        <v>0</v>
      </c>
      <c r="FR24" s="17">
        <f>+FR21+FR22+FR23</f>
        <v>0</v>
      </c>
      <c r="FS24" s="6">
        <f t="shared" ref="FS24" si="1617">+FS21+FS22+FS23</f>
        <v>0</v>
      </c>
      <c r="FT24" s="105">
        <f t="shared" ref="FT24" si="1618">+FT21+FT22+FT23</f>
        <v>0</v>
      </c>
      <c r="FU24" s="17">
        <f>+FU21+FU22+FU23</f>
        <v>0</v>
      </c>
      <c r="FV24" s="6">
        <f t="shared" ref="FV24" si="1619">+FV21+FV22+FV23</f>
        <v>0</v>
      </c>
      <c r="FW24" s="105">
        <f t="shared" ref="FW24" si="1620">+FW21+FW22+FW23</f>
        <v>0</v>
      </c>
      <c r="FX24" s="17">
        <f>+FX21+FX22+FX23</f>
        <v>0</v>
      </c>
      <c r="FY24" s="6">
        <f t="shared" ref="FY24" si="1621">+FY21+FY22+FY23</f>
        <v>0</v>
      </c>
      <c r="FZ24" s="105">
        <f t="shared" ref="FZ24" si="1622">+FZ21+FZ22+FZ23</f>
        <v>0</v>
      </c>
      <c r="GA24" s="17">
        <f t="shared" ref="GA24" si="1623">+GA21+GA22+GA23</f>
        <v>0</v>
      </c>
      <c r="GB24" s="6">
        <f t="shared" si="10"/>
        <v>0</v>
      </c>
      <c r="GC24" s="105">
        <f t="shared" ref="GC24" si="1624">+GC21+GC22+GC23</f>
        <v>0</v>
      </c>
      <c r="GD24" s="17">
        <f>+GD21+GD22+GD23</f>
        <v>3000</v>
      </c>
      <c r="GE24" s="6">
        <f t="shared" ref="GE24" si="1625">+GE21+GE22+GE23</f>
        <v>0</v>
      </c>
      <c r="GF24" s="105">
        <f t="shared" ref="GF24" si="1626">+GF21+GF22+GF23</f>
        <v>3000</v>
      </c>
      <c r="GG24" s="17">
        <f>+GG21+GG22+GG23</f>
        <v>0</v>
      </c>
      <c r="GH24" s="6">
        <f t="shared" ref="GH24" si="1627">+GH21+GH22+GH23</f>
        <v>0</v>
      </c>
      <c r="GI24" s="105">
        <f t="shared" ref="GI24" si="1628">+GI21+GI22+GI23</f>
        <v>0</v>
      </c>
      <c r="GJ24" s="17">
        <f>+GJ21+GJ22+GJ23</f>
        <v>0</v>
      </c>
      <c r="GK24" s="6">
        <f t="shared" ref="GK24" si="1629">+GK21+GK22+GK23</f>
        <v>0</v>
      </c>
      <c r="GL24" s="105">
        <f t="shared" ref="GL24" si="1630">+GL21+GL22+GL23</f>
        <v>0</v>
      </c>
      <c r="GM24" s="17">
        <f>+GM21+GM22+GM23</f>
        <v>0</v>
      </c>
      <c r="GN24" s="6">
        <f t="shared" ref="GN24" si="1631">+GN21+GN22+GN23</f>
        <v>0</v>
      </c>
      <c r="GO24" s="105">
        <f t="shared" ref="GO24" si="1632">+GO21+GO22+GO23</f>
        <v>0</v>
      </c>
      <c r="GP24" s="17">
        <f>+GP21+GP22+GP23</f>
        <v>0</v>
      </c>
      <c r="GQ24" s="6">
        <f t="shared" ref="GQ24" si="1633">+GQ21+GQ22+GQ23</f>
        <v>0</v>
      </c>
      <c r="GR24" s="105">
        <f t="shared" ref="GR24" si="1634">+GR21+GR22+GR23</f>
        <v>0</v>
      </c>
      <c r="GS24" s="17">
        <f>+GS21+GS22+GS23</f>
        <v>0</v>
      </c>
      <c r="GT24" s="6">
        <f t="shared" ref="GT24" si="1635">+GT21+GT22+GT23</f>
        <v>0</v>
      </c>
      <c r="GU24" s="90">
        <f t="shared" ref="GU24" si="1636">+GU21+GU22+GU23</f>
        <v>0</v>
      </c>
      <c r="GV24" s="17">
        <f t="shared" ref="GV24" si="1637">+GV21+GV22+GV23</f>
        <v>3000</v>
      </c>
      <c r="GW24" s="6">
        <f t="shared" si="94"/>
        <v>0</v>
      </c>
      <c r="GX24" s="105">
        <f t="shared" ref="GX24" si="1638">+GX21+GX22+GX23</f>
        <v>3000</v>
      </c>
      <c r="GY24" s="17">
        <f>+GY21+GY22+GY23</f>
        <v>0</v>
      </c>
      <c r="GZ24" s="6">
        <f t="shared" ref="GZ24" si="1639">+GZ21+GZ22+GZ23</f>
        <v>0</v>
      </c>
      <c r="HA24" s="105">
        <f t="shared" ref="HA24" si="1640">+HA21+HA22+HA23</f>
        <v>0</v>
      </c>
      <c r="HB24" s="17">
        <f>+HB21+HB22+HB23</f>
        <v>0</v>
      </c>
      <c r="HC24" s="6">
        <f t="shared" ref="HC24" si="1641">+HC21+HC22+HC23</f>
        <v>0</v>
      </c>
      <c r="HD24" s="105">
        <f t="shared" ref="HD24" si="1642">+HD21+HD22+HD23</f>
        <v>0</v>
      </c>
      <c r="HE24" s="17">
        <f>+HE21+HE22+HE23</f>
        <v>0</v>
      </c>
      <c r="HF24" s="6">
        <f t="shared" ref="HF24" si="1643">+HF21+HF22+HF23</f>
        <v>0</v>
      </c>
      <c r="HG24" s="105">
        <f t="shared" ref="HG24" si="1644">+HG21+HG22+HG23</f>
        <v>0</v>
      </c>
      <c r="HH24" s="17">
        <f>+HH21+HH22+HH23</f>
        <v>0</v>
      </c>
      <c r="HI24" s="6">
        <f t="shared" ref="HI24" si="1645">+HI21+HI22+HI23</f>
        <v>0</v>
      </c>
      <c r="HJ24" s="105">
        <f t="shared" ref="HJ24" si="1646">+HJ21+HJ22+HJ23</f>
        <v>0</v>
      </c>
      <c r="HK24" s="17">
        <f t="shared" ref="HK24" si="1647">+HK21+HK22+HK23</f>
        <v>0</v>
      </c>
      <c r="HL24" s="6">
        <f t="shared" si="101"/>
        <v>0</v>
      </c>
      <c r="HM24" s="105">
        <f t="shared" ref="HM24" si="1648">+HM21+HM22+HM23</f>
        <v>0</v>
      </c>
      <c r="HN24" s="17">
        <f>+HN21+HN22+HN23</f>
        <v>0</v>
      </c>
      <c r="HO24" s="6">
        <f t="shared" ref="HO24" si="1649">+HO21+HO22+HO23</f>
        <v>0</v>
      </c>
      <c r="HP24" s="105">
        <f t="shared" ref="HP24" si="1650">+HP21+HP22+HP23</f>
        <v>0</v>
      </c>
      <c r="HQ24" s="17">
        <f>+HQ21+HQ22+HQ23</f>
        <v>0</v>
      </c>
      <c r="HR24" s="6">
        <f t="shared" ref="HR24" si="1651">+HR21+HR22+HR23</f>
        <v>0</v>
      </c>
      <c r="HS24" s="90">
        <f t="shared" ref="HS24" si="1652">+HS21+HS22+HS23</f>
        <v>0</v>
      </c>
      <c r="HT24" s="17">
        <f t="shared" ref="HT24" si="1653">+HT21+HT22+HT23</f>
        <v>0</v>
      </c>
      <c r="HU24" s="6">
        <f t="shared" si="11"/>
        <v>0</v>
      </c>
      <c r="HV24" s="105">
        <f t="shared" ref="HV24" si="1654">+HV21+HV22+HV23</f>
        <v>0</v>
      </c>
      <c r="HW24" s="17">
        <f t="shared" ref="HW24" si="1655">+HW21+HW22+HW23</f>
        <v>3000</v>
      </c>
      <c r="HX24" s="6">
        <f t="shared" si="107"/>
        <v>0</v>
      </c>
      <c r="HY24" s="105">
        <f t="shared" ref="HY24" si="1656">+HY21+HY22+HY23</f>
        <v>3000</v>
      </c>
      <c r="HZ24" s="17">
        <f>+HZ21+HZ22+HZ23</f>
        <v>0</v>
      </c>
      <c r="IA24" s="6">
        <f t="shared" ref="IA24" si="1657">+IA21+IA22+IA23</f>
        <v>0</v>
      </c>
      <c r="IB24" s="105">
        <f t="shared" ref="IB24" si="1658">+IB21+IB22+IB23</f>
        <v>0</v>
      </c>
      <c r="IC24" s="17">
        <f>+IC21+IC22+IC23</f>
        <v>0</v>
      </c>
      <c r="ID24" s="6">
        <f t="shared" ref="ID24" si="1659">+ID21+ID22+ID23</f>
        <v>0</v>
      </c>
      <c r="IE24" s="105">
        <f t="shared" ref="IE24" si="1660">+IE21+IE22+IE23</f>
        <v>0</v>
      </c>
      <c r="IF24" s="17">
        <f>+IF21+IF22+IF23</f>
        <v>83160</v>
      </c>
      <c r="IG24" s="6">
        <f t="shared" ref="IG24" si="1661">+IG21+IG22+IG23</f>
        <v>0</v>
      </c>
      <c r="IH24" s="105">
        <f t="shared" ref="IH24" si="1662">+IH21+IH22+IH23</f>
        <v>83160</v>
      </c>
      <c r="II24" s="17">
        <f>+II21+II22+II23</f>
        <v>12400</v>
      </c>
      <c r="IJ24" s="6">
        <f t="shared" ref="IJ24" si="1663">+IJ21+IJ22+IJ23</f>
        <v>0</v>
      </c>
      <c r="IK24" s="105">
        <f t="shared" ref="IK24" si="1664">+IK21+IK22+IK23</f>
        <v>12400</v>
      </c>
      <c r="IL24" s="17">
        <f t="shared" ref="IL24" si="1665">+IL21+IL22+IL23</f>
        <v>95560</v>
      </c>
      <c r="IM24" s="6">
        <f t="shared" si="114"/>
        <v>0</v>
      </c>
      <c r="IN24" s="105">
        <f t="shared" ref="IN24" si="1666">+IN21+IN22+IN23</f>
        <v>95560</v>
      </c>
      <c r="IO24" s="17">
        <f>+IO21+IO22+IO23</f>
        <v>0</v>
      </c>
      <c r="IP24" s="6">
        <f t="shared" ref="IP24" si="1667">+IP21+IP22+IP23</f>
        <v>0</v>
      </c>
      <c r="IQ24" s="90">
        <f t="shared" ref="IQ24" si="1668">+IQ21+IQ22+IQ23</f>
        <v>0</v>
      </c>
      <c r="IR24" s="17">
        <f>+IR21+IR22+IR23</f>
        <v>0</v>
      </c>
      <c r="IS24" s="6">
        <f t="shared" ref="IS24" si="1669">+IS21+IS22+IS23</f>
        <v>0</v>
      </c>
      <c r="IT24" s="105">
        <f t="shared" ref="IT24" si="1670">+IT21+IT22+IT23</f>
        <v>0</v>
      </c>
      <c r="IU24" s="17">
        <f t="shared" ref="IU24" si="1671">+IU21+IU22+IU23</f>
        <v>0</v>
      </c>
      <c r="IV24" s="6">
        <f t="shared" si="12"/>
        <v>0</v>
      </c>
      <c r="IW24" s="105">
        <f t="shared" ref="IW24" si="1672">+IW21+IW22+IW23</f>
        <v>0</v>
      </c>
      <c r="IX24" s="17">
        <f>+IX21+IX22+IX23</f>
        <v>0</v>
      </c>
      <c r="IY24" s="6">
        <f t="shared" ref="IY24" si="1673">+IY21+IY22+IY23</f>
        <v>0</v>
      </c>
      <c r="IZ24" s="105">
        <f t="shared" ref="IZ24" si="1674">+IZ21+IZ22+IZ23</f>
        <v>0</v>
      </c>
      <c r="JA24" s="17">
        <f>+JA21+JA22+JA23</f>
        <v>0</v>
      </c>
      <c r="JB24" s="6">
        <f t="shared" ref="JB24" si="1675">+JB21+JB22+JB23</f>
        <v>0</v>
      </c>
      <c r="JC24" s="105">
        <f t="shared" ref="JC24" si="1676">+JC21+JC22+JC23</f>
        <v>0</v>
      </c>
      <c r="JD24" s="17">
        <f>+JD21+JD22+JD23</f>
        <v>0</v>
      </c>
      <c r="JE24" s="6">
        <f t="shared" ref="JE24" si="1677">+JE21+JE22+JE23</f>
        <v>0</v>
      </c>
      <c r="JF24" s="105">
        <f t="shared" ref="JF24" si="1678">+JF21+JF22+JF23</f>
        <v>0</v>
      </c>
      <c r="JG24" s="17">
        <f>+JG21+JG22+JG23</f>
        <v>0</v>
      </c>
      <c r="JH24" s="6">
        <f t="shared" ref="JH24" si="1679">+JH21+JH22+JH23</f>
        <v>0</v>
      </c>
      <c r="JI24" s="105">
        <f t="shared" ref="JI24" si="1680">+JI21+JI22+JI23</f>
        <v>0</v>
      </c>
      <c r="JJ24" s="17">
        <f t="shared" ref="JJ24" si="1681">+JJ21+JJ22+JJ23</f>
        <v>0</v>
      </c>
      <c r="JK24" s="6">
        <f t="shared" si="13"/>
        <v>0</v>
      </c>
      <c r="JL24" s="105">
        <f t="shared" ref="JL24" si="1682">+JL21+JL22+JL23</f>
        <v>0</v>
      </c>
      <c r="JM24" s="17">
        <f>+JM21+JM22+JM23</f>
        <v>0</v>
      </c>
      <c r="JN24" s="6">
        <f t="shared" ref="JN24" si="1683">+JN21+JN22+JN23</f>
        <v>0</v>
      </c>
      <c r="JO24" s="105">
        <f t="shared" ref="JO24" si="1684">+JO21+JO22+JO23</f>
        <v>0</v>
      </c>
      <c r="JP24" s="17">
        <f>+JP21+JP22+JP23</f>
        <v>0</v>
      </c>
      <c r="JQ24" s="6">
        <f t="shared" ref="JQ24" si="1685">+JQ21+JQ22+JQ23</f>
        <v>0</v>
      </c>
      <c r="JR24" s="90">
        <f t="shared" ref="JR24" si="1686">+JR21+JR22+JR23</f>
        <v>0</v>
      </c>
      <c r="JS24" s="17">
        <f>+JS21+JS22+JS23</f>
        <v>0</v>
      </c>
      <c r="JT24" s="6">
        <f t="shared" ref="JT24" si="1687">+JT21+JT22+JT23</f>
        <v>0</v>
      </c>
      <c r="JU24" s="105">
        <f t="shared" ref="JU24" si="1688">+JU21+JU22+JU23</f>
        <v>0</v>
      </c>
      <c r="JV24" s="17">
        <f t="shared" ref="JV24" si="1689">+JV21+JV22+JV23</f>
        <v>0</v>
      </c>
      <c r="JW24" s="6">
        <f t="shared" si="14"/>
        <v>0</v>
      </c>
      <c r="JX24" s="105">
        <f t="shared" ref="JX24" si="1690">+JX21+JX22+JX23</f>
        <v>0</v>
      </c>
      <c r="JY24" s="17">
        <f>+JY21+JY22+JY23</f>
        <v>0</v>
      </c>
      <c r="JZ24" s="6">
        <f t="shared" ref="JZ24" si="1691">+JZ21+JZ22+JZ23</f>
        <v>0</v>
      </c>
      <c r="KA24" s="105">
        <f t="shared" ref="KA24" si="1692">+KA21+KA22+KA23</f>
        <v>0</v>
      </c>
      <c r="KB24" s="17">
        <f>+KB21+KB22+KB23</f>
        <v>0</v>
      </c>
      <c r="KC24" s="6">
        <f t="shared" ref="KC24" si="1693">+KC21+KC22+KC23</f>
        <v>0</v>
      </c>
      <c r="KD24" s="105">
        <f t="shared" ref="KD24" si="1694">+KD21+KD22+KD23</f>
        <v>0</v>
      </c>
      <c r="KE24" s="17">
        <f>+KE21+KE22+KE23</f>
        <v>0</v>
      </c>
      <c r="KF24" s="6">
        <f t="shared" ref="KF24" si="1695">+KF21+KF22+KF23</f>
        <v>0</v>
      </c>
      <c r="KG24" s="105">
        <f t="shared" ref="KG24" si="1696">+KG21+KG22+KG23</f>
        <v>0</v>
      </c>
      <c r="KH24" s="17">
        <f>+KH21+KH22+KH23</f>
        <v>0</v>
      </c>
      <c r="KI24" s="6">
        <f t="shared" ref="KI24" si="1697">+KI21+KI22+KI23</f>
        <v>0</v>
      </c>
      <c r="KJ24" s="105">
        <f t="shared" ref="KJ24" si="1698">+KJ21+KJ22+KJ23</f>
        <v>0</v>
      </c>
      <c r="KK24" s="17">
        <f t="shared" ref="KK24" si="1699">+KK21+KK22+KK23</f>
        <v>0</v>
      </c>
      <c r="KL24" s="6">
        <f t="shared" si="15"/>
        <v>0</v>
      </c>
      <c r="KM24" s="90">
        <f t="shared" ref="KM24" si="1700">+KM21+KM22+KM23</f>
        <v>0</v>
      </c>
      <c r="KN24" s="17">
        <f>+KN21+KN22+KN23</f>
        <v>0</v>
      </c>
      <c r="KO24" s="6">
        <f t="shared" ref="KO24" si="1701">+KO21+KO22+KO23</f>
        <v>0</v>
      </c>
      <c r="KP24" s="105">
        <f t="shared" ref="KP24" si="1702">+KP21+KP22+KP23</f>
        <v>0</v>
      </c>
      <c r="KQ24" s="17">
        <f>+KQ21+KQ22+KQ23</f>
        <v>0</v>
      </c>
      <c r="KR24" s="6">
        <f t="shared" ref="KR24" si="1703">+KR21+KR22+KR23</f>
        <v>0</v>
      </c>
      <c r="KS24" s="105">
        <f t="shared" ref="KS24" si="1704">+KS21+KS22+KS23</f>
        <v>0</v>
      </c>
      <c r="KT24" s="17">
        <f>+KT21+KT22+KT23</f>
        <v>0</v>
      </c>
      <c r="KU24" s="6">
        <f t="shared" ref="KU24" si="1705">+KU21+KU22+KU23</f>
        <v>0</v>
      </c>
      <c r="KV24" s="105">
        <f t="shared" ref="KV24" si="1706">+KV21+KV22+KV23</f>
        <v>0</v>
      </c>
      <c r="KW24" s="17">
        <f t="shared" ref="KW24" si="1707">+KW21+KW22+KW23</f>
        <v>0</v>
      </c>
      <c r="KX24" s="6">
        <f t="shared" si="16"/>
        <v>0</v>
      </c>
      <c r="KY24" s="105">
        <f t="shared" ref="KY24" si="1708">+KY21+KY22+KY23</f>
        <v>0</v>
      </c>
      <c r="KZ24" s="17">
        <f>+KZ21+KZ22+KZ23</f>
        <v>0</v>
      </c>
      <c r="LA24" s="6">
        <f t="shared" ref="LA24" si="1709">+LA21+LA22+LA23</f>
        <v>0</v>
      </c>
      <c r="LB24" s="105">
        <f t="shared" ref="LB24" si="1710">+LB21+LB22+LB23</f>
        <v>0</v>
      </c>
      <c r="LC24" s="17">
        <f>+LC21+LC22+LC23</f>
        <v>0</v>
      </c>
      <c r="LD24" s="6">
        <f t="shared" ref="LD24" si="1711">+LD21+LD22+LD23</f>
        <v>0</v>
      </c>
      <c r="LE24" s="105">
        <f t="shared" ref="LE24" si="1712">+LE21+LE22+LE23</f>
        <v>0</v>
      </c>
      <c r="LF24" s="17">
        <f>+LF21+LF22+LF23</f>
        <v>0</v>
      </c>
      <c r="LG24" s="6">
        <f t="shared" ref="LG24" si="1713">+LG21+LG22+LG23</f>
        <v>0</v>
      </c>
      <c r="LH24" s="105">
        <f t="shared" ref="LH24" si="1714">+LH21+LH22+LH23</f>
        <v>0</v>
      </c>
      <c r="LI24" s="17">
        <f>+LI21+LI22+LI23</f>
        <v>0</v>
      </c>
      <c r="LJ24" s="6">
        <f t="shared" ref="LJ24" si="1715">+LJ21+LJ22+LJ23</f>
        <v>0</v>
      </c>
      <c r="LK24" s="90">
        <f t="shared" ref="LK24" si="1716">+LK21+LK22+LK23</f>
        <v>0</v>
      </c>
      <c r="LL24" s="17">
        <f>+LL21+LL22+LL23</f>
        <v>0</v>
      </c>
      <c r="LM24" s="6">
        <f t="shared" ref="LM24" si="1717">+LM21+LM22+LM23</f>
        <v>0</v>
      </c>
      <c r="LN24" s="105">
        <f t="shared" ref="LN24" si="1718">+LN21+LN22+LN23</f>
        <v>0</v>
      </c>
      <c r="LO24" s="17">
        <f>+LO21+LO22+LO23</f>
        <v>0</v>
      </c>
      <c r="LP24" s="6">
        <f t="shared" ref="LP24" si="1719">+LP21+LP22+LP23</f>
        <v>0</v>
      </c>
      <c r="LQ24" s="105">
        <f t="shared" ref="LQ24" si="1720">+LQ21+LQ22+LQ23</f>
        <v>0</v>
      </c>
      <c r="LR24" s="17">
        <f>+LR21+LR22+LR23</f>
        <v>0</v>
      </c>
      <c r="LS24" s="6">
        <f t="shared" ref="LS24" si="1721">+LS21+LS22+LS23</f>
        <v>0</v>
      </c>
      <c r="LT24" s="105">
        <f t="shared" ref="LT24" si="1722">+LT21+LT22+LT23</f>
        <v>0</v>
      </c>
      <c r="LU24" s="17">
        <f>+LU21+LU22+LU23</f>
        <v>0</v>
      </c>
      <c r="LV24" s="6">
        <f t="shared" ref="LV24" si="1723">+LV21+LV22+LV23</f>
        <v>0</v>
      </c>
      <c r="LW24" s="105">
        <f t="shared" ref="LW24" si="1724">+LW21+LW22+LW23</f>
        <v>0</v>
      </c>
      <c r="LX24" s="17">
        <f>+LX21+LX22+LX23</f>
        <v>0</v>
      </c>
      <c r="LY24" s="6">
        <f t="shared" ref="LY24" si="1725">+LY21+LY22+LY23</f>
        <v>0</v>
      </c>
      <c r="LZ24" s="105">
        <f t="shared" ref="LZ24" si="1726">+LZ21+LZ22+LZ23</f>
        <v>0</v>
      </c>
      <c r="MA24" s="17">
        <f t="shared" ref="MA24" si="1727">+MA21+MA22+MA23</f>
        <v>0</v>
      </c>
      <c r="MB24" s="6">
        <f t="shared" si="17"/>
        <v>0</v>
      </c>
      <c r="MC24" s="105">
        <f t="shared" ref="MC24" si="1728">+MC21+MC22+MC23</f>
        <v>0</v>
      </c>
      <c r="MD24" s="17">
        <f>+MD21+MD22+MD23</f>
        <v>0</v>
      </c>
      <c r="ME24" s="6">
        <f t="shared" ref="ME24" si="1729">+ME21+ME22+ME23</f>
        <v>0</v>
      </c>
      <c r="MF24" s="105">
        <f t="shared" ref="MF24" si="1730">+MF21+MF22+MF23</f>
        <v>0</v>
      </c>
      <c r="MG24" s="17">
        <f>+MG21+MG22+MG23</f>
        <v>0</v>
      </c>
      <c r="MH24" s="6">
        <f t="shared" ref="MH24" si="1731">+MH21+MH22+MH23</f>
        <v>0</v>
      </c>
      <c r="MI24" s="90">
        <f t="shared" ref="MI24" si="1732">+MI21+MI22+MI23</f>
        <v>0</v>
      </c>
      <c r="MJ24" s="17">
        <f t="shared" ref="MJ24" si="1733">+MJ21+MJ22+MJ23</f>
        <v>0</v>
      </c>
      <c r="MK24" s="6">
        <f t="shared" si="150"/>
        <v>0</v>
      </c>
      <c r="ML24" s="105">
        <f t="shared" ref="ML24" si="1734">+ML21+ML22+ML23</f>
        <v>0</v>
      </c>
      <c r="MM24" s="17">
        <f>+MM21+MM22+MM23</f>
        <v>0</v>
      </c>
      <c r="MN24" s="6">
        <f t="shared" ref="MN24" si="1735">+MN21+MN22+MN23</f>
        <v>0</v>
      </c>
      <c r="MO24" s="105">
        <f t="shared" ref="MO24" si="1736">+MO21+MO22+MO23</f>
        <v>0</v>
      </c>
      <c r="MP24" s="17">
        <f t="shared" ref="MP24" si="1737">+MP21+MP22+MP23</f>
        <v>95560</v>
      </c>
      <c r="MQ24" s="6">
        <f t="shared" si="18"/>
        <v>0</v>
      </c>
      <c r="MR24" s="105">
        <f t="shared" ref="MR24" si="1738">+MR21+MR22+MR23</f>
        <v>95560</v>
      </c>
      <c r="MS24" s="17">
        <f>+MS21+MS22+MS23</f>
        <v>0</v>
      </c>
      <c r="MT24" s="6">
        <f t="shared" ref="MT24" si="1739">+MT21+MT22+MT23</f>
        <v>0</v>
      </c>
      <c r="MU24" s="105">
        <f t="shared" ref="MU24" si="1740">+MU21+MU22+MU23</f>
        <v>0</v>
      </c>
      <c r="MV24" s="17">
        <f>+MV21+MV22+MV23</f>
        <v>0</v>
      </c>
      <c r="MW24" s="6">
        <f t="shared" ref="MW24" si="1741">+MW21+MW22+MW23</f>
        <v>0</v>
      </c>
      <c r="MX24" s="105">
        <f t="shared" ref="MX24" si="1742">+MX21+MX22+MX23</f>
        <v>0</v>
      </c>
      <c r="MY24" s="17">
        <f>+MY21+MY22+MY23</f>
        <v>0</v>
      </c>
      <c r="MZ24" s="6">
        <f t="shared" ref="MZ24" si="1743">+MZ21+MZ22+MZ23</f>
        <v>0</v>
      </c>
      <c r="NA24" s="105">
        <f t="shared" ref="NA24" si="1744">+NA21+NA22+NA23</f>
        <v>0</v>
      </c>
      <c r="NB24" s="17">
        <f t="shared" ref="NB24" si="1745">+NB21+NB22+NB23</f>
        <v>0</v>
      </c>
      <c r="NC24" s="6">
        <f t="shared" si="158"/>
        <v>0</v>
      </c>
      <c r="ND24" s="105">
        <f t="shared" ref="ND24" si="1746">+ND21+ND22+ND23</f>
        <v>0</v>
      </c>
      <c r="NE24" s="17">
        <f>+NE21+NE22+NE23</f>
        <v>0</v>
      </c>
      <c r="NF24" s="6">
        <f t="shared" ref="NF24" si="1747">+NF21+NF22+NF23</f>
        <v>0</v>
      </c>
      <c r="NG24" s="105">
        <f t="shared" ref="NG24" si="1748">+NG21+NG22+NG23</f>
        <v>0</v>
      </c>
      <c r="NH24" s="17">
        <f>+NH21+NH22+NH23</f>
        <v>0</v>
      </c>
      <c r="NI24" s="6">
        <f t="shared" ref="NI24" si="1749">+NI21+NI22+NI23</f>
        <v>0</v>
      </c>
      <c r="NJ24" s="90">
        <f t="shared" ref="NJ24" si="1750">+NJ21+NJ22+NJ23</f>
        <v>0</v>
      </c>
      <c r="NK24" s="17">
        <f>+NK21+NK22+NK23</f>
        <v>0</v>
      </c>
      <c r="NL24" s="6">
        <f t="shared" ref="NL24" si="1751">+NL21+NL22+NL23</f>
        <v>0</v>
      </c>
      <c r="NM24" s="105">
        <f t="shared" ref="NM24" si="1752">+NM21+NM22+NM23</f>
        <v>0</v>
      </c>
      <c r="NN24" s="17">
        <f>+NN21+NN22+NN23</f>
        <v>0</v>
      </c>
      <c r="NO24" s="6">
        <f t="shared" ref="NO24" si="1753">+NO21+NO22+NO23</f>
        <v>0</v>
      </c>
      <c r="NP24" s="105">
        <f t="shared" ref="NP24" si="1754">+NP21+NP22+NP23</f>
        <v>0</v>
      </c>
      <c r="NQ24" s="17">
        <f>+NQ21+NQ22+NQ23</f>
        <v>0</v>
      </c>
      <c r="NR24" s="6">
        <f t="shared" ref="NR24" si="1755">+NR21+NR22+NR23</f>
        <v>0</v>
      </c>
      <c r="NS24" s="105">
        <f t="shared" ref="NS24" si="1756">+NS21+NS22+NS23</f>
        <v>0</v>
      </c>
      <c r="NT24" s="17">
        <f>+NT21+NT22+NT23</f>
        <v>0</v>
      </c>
      <c r="NU24" s="6">
        <f t="shared" ref="NU24" si="1757">+NU21+NU22+NU23</f>
        <v>0</v>
      </c>
      <c r="NV24" s="105">
        <f t="shared" ref="NV24" si="1758">+NV21+NV22+NV23</f>
        <v>0</v>
      </c>
      <c r="NW24" s="17">
        <f t="shared" ref="NW24" si="1759">+NW21+NW22+NW23</f>
        <v>0</v>
      </c>
      <c r="NX24" s="6">
        <f t="shared" si="19"/>
        <v>0</v>
      </c>
      <c r="NY24" s="105">
        <f t="shared" ref="NY24" si="1760">+NY21+NY22+NY23</f>
        <v>0</v>
      </c>
      <c r="NZ24" s="17">
        <f>+NZ21+NZ22+NZ23</f>
        <v>0</v>
      </c>
      <c r="OA24" s="6">
        <f t="shared" ref="OA24" si="1761">+OA21+OA22+OA23</f>
        <v>0</v>
      </c>
      <c r="OB24" s="105">
        <f t="shared" ref="OB24" si="1762">+OB21+OB22+OB23</f>
        <v>0</v>
      </c>
      <c r="OC24" s="17">
        <f>+OC21+OC22+OC23</f>
        <v>0</v>
      </c>
      <c r="OD24" s="6">
        <f t="shared" ref="OD24" si="1763">+OD21+OD22+OD23</f>
        <v>0</v>
      </c>
      <c r="OE24" s="105">
        <f t="shared" ref="OE24" si="1764">+OE21+OE22+OE23</f>
        <v>0</v>
      </c>
      <c r="OF24" s="17">
        <f>+OF21+OF22+OF23</f>
        <v>0</v>
      </c>
      <c r="OG24" s="6">
        <f t="shared" ref="OG24" si="1765">+OG21+OG22+OG23</f>
        <v>0</v>
      </c>
      <c r="OH24" s="90">
        <f t="shared" ref="OH24" si="1766">+OH21+OH22+OH23</f>
        <v>0</v>
      </c>
      <c r="OI24" s="17">
        <f t="shared" ref="OI24" si="1767">+OI21+OI22+OI23</f>
        <v>0</v>
      </c>
      <c r="OJ24" s="6">
        <f t="shared" si="20"/>
        <v>0</v>
      </c>
      <c r="OK24" s="105">
        <f t="shared" ref="OK24" si="1768">+OK21+OK22+OK23</f>
        <v>0</v>
      </c>
      <c r="OL24" s="17">
        <f>+OL21+OL22+OL23</f>
        <v>0</v>
      </c>
      <c r="OM24" s="6">
        <f t="shared" ref="OM24" si="1769">+OM21+OM22+OM23</f>
        <v>0</v>
      </c>
      <c r="ON24" s="105">
        <f t="shared" ref="ON24" si="1770">+ON21+ON22+ON23</f>
        <v>0</v>
      </c>
      <c r="OO24" s="17">
        <f>+OO21+OO22+OO23</f>
        <v>0</v>
      </c>
      <c r="OP24" s="6">
        <f t="shared" ref="OP24" si="1771">+OP21+OP22+OP23</f>
        <v>0</v>
      </c>
      <c r="OQ24" s="105">
        <f t="shared" ref="OQ24" si="1772">+OQ21+OQ22+OQ23</f>
        <v>0</v>
      </c>
      <c r="OR24" s="17">
        <f>+OR21+OR22+OR23</f>
        <v>0</v>
      </c>
      <c r="OS24" s="6">
        <f t="shared" ref="OS24" si="1773">+OS21+OS22+OS23</f>
        <v>0</v>
      </c>
      <c r="OT24" s="105">
        <f t="shared" ref="OT24" si="1774">+OT21+OT22+OT23</f>
        <v>0</v>
      </c>
      <c r="OU24" s="17">
        <f>+OU21+OU22+OU23</f>
        <v>0</v>
      </c>
      <c r="OV24" s="6">
        <f t="shared" ref="OV24" si="1775">+OV21+OV22+OV23</f>
        <v>0</v>
      </c>
      <c r="OW24" s="105">
        <f t="shared" ref="OW24" si="1776">+OW21+OW22+OW23</f>
        <v>0</v>
      </c>
      <c r="OX24" s="17">
        <f>+OX21+OX22+OX23</f>
        <v>0</v>
      </c>
      <c r="OY24" s="6">
        <f t="shared" ref="OY24" si="1777">+OY21+OY22+OY23</f>
        <v>0</v>
      </c>
      <c r="OZ24" s="105">
        <f t="shared" ref="OZ24" si="1778">+OZ21+OZ22+OZ23</f>
        <v>0</v>
      </c>
      <c r="PA24" s="17">
        <f>+PA21+PA22+PA23</f>
        <v>0</v>
      </c>
      <c r="PB24" s="6">
        <f t="shared" ref="PB24" si="1779">+PB21+PB22+PB23</f>
        <v>0</v>
      </c>
      <c r="PC24" s="105">
        <f t="shared" ref="PC24" si="1780">+PC21+PC22+PC23</f>
        <v>0</v>
      </c>
      <c r="PD24" s="17">
        <f>+PD21+PD22+PD23</f>
        <v>0</v>
      </c>
      <c r="PE24" s="6">
        <f t="shared" ref="PE24" si="1781">+PE21+PE22+PE23</f>
        <v>0</v>
      </c>
      <c r="PF24" s="105">
        <f t="shared" ref="PF24" si="1782">+PF21+PF22+PF23</f>
        <v>0</v>
      </c>
      <c r="PG24" s="17">
        <f>+PG21+PG22+PG23</f>
        <v>0</v>
      </c>
      <c r="PH24" s="6">
        <f t="shared" ref="PH24" si="1783">+PH21+PH22+PH23</f>
        <v>0</v>
      </c>
      <c r="PI24" s="90">
        <f t="shared" ref="PI24" si="1784">+PI21+PI22+PI23</f>
        <v>0</v>
      </c>
      <c r="PJ24" s="17">
        <f>+PJ21+PJ22+PJ23</f>
        <v>0</v>
      </c>
      <c r="PK24" s="6">
        <f t="shared" ref="PK24" si="1785">+PK21+PK22+PK23</f>
        <v>0</v>
      </c>
      <c r="PL24" s="105">
        <f t="shared" ref="PL24" si="1786">+PL21+PL22+PL23</f>
        <v>0</v>
      </c>
      <c r="PM24" s="17">
        <f>+PM21+PM22+PM23</f>
        <v>0</v>
      </c>
      <c r="PN24" s="6">
        <f t="shared" ref="PN24" si="1787">+PN21+PN22+PN23</f>
        <v>0</v>
      </c>
      <c r="PO24" s="105">
        <f t="shared" ref="PO24" si="1788">+PO21+PO22+PO23</f>
        <v>0</v>
      </c>
      <c r="PP24" s="17">
        <f t="shared" ref="PP24" si="1789">+PP21+PP22+PP23</f>
        <v>0</v>
      </c>
      <c r="PQ24" s="6">
        <f t="shared" si="21"/>
        <v>0</v>
      </c>
      <c r="PR24" s="105">
        <f t="shared" ref="PR24" si="1790">+PR21+PR22+PR23</f>
        <v>0</v>
      </c>
      <c r="PS24" s="17">
        <f>+PS21+PS22+PS23</f>
        <v>0</v>
      </c>
      <c r="PT24" s="6">
        <f t="shared" ref="PT24" si="1791">+PT21+PT22+PT23</f>
        <v>0</v>
      </c>
      <c r="PU24" s="105">
        <f t="shared" ref="PU24" si="1792">+PU21+PU22+PU23</f>
        <v>0</v>
      </c>
      <c r="PV24" s="17">
        <f>+PV21+PV22+PV23</f>
        <v>0</v>
      </c>
      <c r="PW24" s="6">
        <f t="shared" ref="PW24" si="1793">+PW21+PW22+PW23</f>
        <v>0</v>
      </c>
      <c r="PX24" s="105">
        <f t="shared" ref="PX24" si="1794">+PX21+PX22+PX23</f>
        <v>0</v>
      </c>
      <c r="PY24" s="17">
        <f>+PY21+PY22+PY23</f>
        <v>0</v>
      </c>
      <c r="PZ24" s="6">
        <f t="shared" ref="PZ24" si="1795">+PZ21+PZ22+PZ23</f>
        <v>0</v>
      </c>
      <c r="QA24" s="105">
        <f t="shared" ref="QA24" si="1796">+QA21+QA22+QA23</f>
        <v>0</v>
      </c>
      <c r="QB24" s="17">
        <f>+QB21+QB22+QB23</f>
        <v>0</v>
      </c>
      <c r="QC24" s="6">
        <f t="shared" ref="QC24" si="1797">+QC21+QC22+QC23</f>
        <v>0</v>
      </c>
      <c r="QD24" s="105">
        <f t="shared" ref="QD24" si="1798">+QD21+QD22+QD23</f>
        <v>0</v>
      </c>
      <c r="QE24" s="17">
        <f>+QE21+QE22+QE23</f>
        <v>0</v>
      </c>
      <c r="QF24" s="6">
        <f t="shared" ref="QF24" si="1799">+QF21+QF22+QF23</f>
        <v>0</v>
      </c>
      <c r="QG24" s="90">
        <f t="shared" ref="QG24" si="1800">+QG21+QG22+QG23</f>
        <v>0</v>
      </c>
      <c r="QH24" s="17">
        <f>+QH21+QH22+QH23</f>
        <v>0</v>
      </c>
      <c r="QI24" s="6">
        <f t="shared" ref="QI24" si="1801">+QI21+QI22+QI23</f>
        <v>0</v>
      </c>
      <c r="QJ24" s="105">
        <f t="shared" ref="QJ24" si="1802">+QJ21+QJ22+QJ23</f>
        <v>0</v>
      </c>
      <c r="QK24" s="17">
        <f>+QK21+QK22+QK23</f>
        <v>0</v>
      </c>
      <c r="QL24" s="6">
        <f t="shared" ref="QL24" si="1803">+QL21+QL22+QL23</f>
        <v>0</v>
      </c>
      <c r="QM24" s="105">
        <f t="shared" ref="QM24" si="1804">+QM21+QM22+QM23</f>
        <v>0</v>
      </c>
      <c r="QN24" s="17">
        <f t="shared" ref="QN24" si="1805">+QN21+QN22+QN23</f>
        <v>0</v>
      </c>
      <c r="QO24" s="6">
        <f t="shared" si="190"/>
        <v>0</v>
      </c>
      <c r="QP24" s="105">
        <f t="shared" ref="QP24" si="1806">+QP21+QP22+QP23</f>
        <v>0</v>
      </c>
      <c r="QQ24" s="17">
        <f>+QQ21+QQ22+QQ23</f>
        <v>0</v>
      </c>
      <c r="QR24" s="6">
        <f t="shared" ref="QR24" si="1807">+QR21+QR22+QR23</f>
        <v>0</v>
      </c>
      <c r="QS24" s="105">
        <f t="shared" ref="QS24" si="1808">+QS21+QS22+QS23</f>
        <v>0</v>
      </c>
      <c r="QT24" s="17">
        <f>+QT21+QT22+QT23</f>
        <v>0</v>
      </c>
      <c r="QU24" s="6">
        <f t="shared" ref="QU24" si="1809">+QU21+QU22+QU23</f>
        <v>0</v>
      </c>
      <c r="QV24" s="105">
        <f t="shared" ref="QV24" si="1810">+QV21+QV22+QV23</f>
        <v>0</v>
      </c>
      <c r="QW24" s="17">
        <f>+QW21+QW22+QW23</f>
        <v>0</v>
      </c>
      <c r="QX24" s="6">
        <f t="shared" ref="QX24" si="1811">+QX21+QX22+QX23</f>
        <v>0</v>
      </c>
      <c r="QY24" s="105">
        <f t="shared" ref="QY24" si="1812">+QY21+QY22+QY23</f>
        <v>0</v>
      </c>
      <c r="QZ24" s="17">
        <f>+QZ21+QZ22+QZ23</f>
        <v>0</v>
      </c>
      <c r="RA24" s="6">
        <f t="shared" ref="RA24" si="1813">+RA21+RA22+RA23</f>
        <v>0</v>
      </c>
      <c r="RB24" s="105">
        <f t="shared" ref="RB24" si="1814">+RB21+RB22+RB23</f>
        <v>0</v>
      </c>
      <c r="RC24" s="17">
        <f>+RC21+RC22+RC23</f>
        <v>0</v>
      </c>
      <c r="RD24" s="6">
        <f t="shared" ref="RD24" si="1815">+RD21+RD22+RD23</f>
        <v>0</v>
      </c>
      <c r="RE24" s="90">
        <f t="shared" ref="RE24" si="1816">+RE21+RE22+RE23</f>
        <v>0</v>
      </c>
      <c r="RF24" s="17">
        <f>+RF21+RF22+RF23</f>
        <v>0</v>
      </c>
      <c r="RG24" s="6">
        <f t="shared" ref="RG24" si="1817">+RG21+RG22+RG23</f>
        <v>0</v>
      </c>
      <c r="RH24" s="105">
        <f t="shared" ref="RH24" si="1818">+RH21+RH22+RH23</f>
        <v>0</v>
      </c>
      <c r="RI24" s="17">
        <f>+RI21+RI22+RI23</f>
        <v>0</v>
      </c>
      <c r="RJ24" s="6">
        <f t="shared" ref="RJ24" si="1819">+RJ21+RJ22+RJ23</f>
        <v>0</v>
      </c>
      <c r="RK24" s="105">
        <f t="shared" ref="RK24" si="1820">+RK21+RK22+RK23</f>
        <v>0</v>
      </c>
      <c r="RL24" s="17">
        <f>+RL21+RL22+RL23</f>
        <v>0</v>
      </c>
      <c r="RM24" s="6">
        <f t="shared" ref="RM24" si="1821">+RM21+RM22+RM23</f>
        <v>0</v>
      </c>
      <c r="RN24" s="105">
        <f t="shared" ref="RN24" si="1822">+RN21+RN22+RN23</f>
        <v>0</v>
      </c>
      <c r="RO24" s="17">
        <f t="shared" ref="RO24" si="1823">+RO21+RO22+RO23</f>
        <v>0</v>
      </c>
      <c r="RP24" s="6">
        <f t="shared" si="201"/>
        <v>0</v>
      </c>
      <c r="RQ24" s="105">
        <f t="shared" ref="RQ24" si="1824">+RQ21+RQ22+RQ23</f>
        <v>0</v>
      </c>
      <c r="RR24" s="17">
        <f t="shared" ref="RR24" si="1825">+RR21+RR22+RR23</f>
        <v>0</v>
      </c>
      <c r="RS24" s="6">
        <f t="shared" si="204"/>
        <v>0</v>
      </c>
      <c r="RT24" s="105">
        <f t="shared" ref="RT24" si="1826">+RT21+RT22+RT23</f>
        <v>0</v>
      </c>
      <c r="RU24" s="17">
        <f t="shared" si="859"/>
        <v>98560</v>
      </c>
      <c r="RV24" s="6">
        <f t="shared" si="206"/>
        <v>0</v>
      </c>
      <c r="RW24" s="105">
        <f t="shared" ref="RW24" si="1827">+RW21+RW22+RW23</f>
        <v>98560</v>
      </c>
      <c r="RX24" s="17">
        <f t="shared" ref="RX24:RY24" si="1828">+RX21+RX22+RX23</f>
        <v>0</v>
      </c>
      <c r="RY24" s="6">
        <f t="shared" si="1828"/>
        <v>0</v>
      </c>
      <c r="RZ24" s="105">
        <f t="shared" ref="RZ24" si="1829">+RZ21+RZ22+RZ23</f>
        <v>0</v>
      </c>
      <c r="SA24" s="17">
        <f t="shared" si="22"/>
        <v>98560</v>
      </c>
      <c r="SB24" s="6">
        <f t="shared" si="22"/>
        <v>0</v>
      </c>
      <c r="SC24" s="105">
        <f t="shared" ref="SC24" si="1830">+SC21+SC22+SC23</f>
        <v>98560</v>
      </c>
      <c r="SD24" s="17">
        <f t="shared" ref="SD24" si="1831">+SD21+SD22+SD23</f>
        <v>98560</v>
      </c>
      <c r="SE24" s="6">
        <f t="shared" si="532"/>
        <v>0</v>
      </c>
      <c r="SF24" s="105">
        <f t="shared" ref="SF24" si="1832">+SF21+SF22+SF23</f>
        <v>98560</v>
      </c>
      <c r="SG24" s="66"/>
    </row>
    <row r="25" spans="1:501" s="10" customFormat="1" ht="16.5" thickBot="1" x14ac:dyDescent="0.3">
      <c r="A25" s="8">
        <v>15</v>
      </c>
      <c r="B25" s="57" t="s">
        <v>7</v>
      </c>
      <c r="C25" s="18">
        <v>36821</v>
      </c>
      <c r="D25" s="9"/>
      <c r="E25" s="107">
        <f t="shared" si="24"/>
        <v>36821</v>
      </c>
      <c r="F25" s="18"/>
      <c r="G25" s="9">
        <v>0</v>
      </c>
      <c r="H25" s="107">
        <f t="shared" ref="H25" si="1833">+F25+G25</f>
        <v>0</v>
      </c>
      <c r="I25" s="18">
        <f t="shared" si="0"/>
        <v>36821</v>
      </c>
      <c r="J25" s="9">
        <f t="shared" si="0"/>
        <v>0</v>
      </c>
      <c r="K25" s="107">
        <f t="shared" ref="K25" si="1834">+I25+J25</f>
        <v>36821</v>
      </c>
      <c r="L25" s="18">
        <v>16886</v>
      </c>
      <c r="M25" s="9"/>
      <c r="N25" s="107">
        <f t="shared" ref="N25" si="1835">+L25+M25</f>
        <v>16886</v>
      </c>
      <c r="O25" s="18">
        <v>7764</v>
      </c>
      <c r="P25" s="9"/>
      <c r="Q25" s="107">
        <f t="shared" ref="Q25" si="1836">+O25+P25</f>
        <v>7764</v>
      </c>
      <c r="R25" s="18">
        <v>3413</v>
      </c>
      <c r="S25" s="9"/>
      <c r="T25" s="107">
        <f t="shared" ref="T25" si="1837">+R25+S25</f>
        <v>3413</v>
      </c>
      <c r="U25" s="18">
        <f t="shared" si="1"/>
        <v>28063</v>
      </c>
      <c r="V25" s="9">
        <f t="shared" si="1"/>
        <v>0</v>
      </c>
      <c r="W25" s="91">
        <f t="shared" ref="W25" si="1838">+U25+V25</f>
        <v>28063</v>
      </c>
      <c r="X25" s="18">
        <v>227</v>
      </c>
      <c r="Y25" s="9"/>
      <c r="Z25" s="107">
        <f t="shared" ref="Z25" si="1839">+X25+Y25</f>
        <v>227</v>
      </c>
      <c r="AA25" s="18">
        <v>175</v>
      </c>
      <c r="AB25" s="9"/>
      <c r="AC25" s="107">
        <f t="shared" ref="AC25" si="1840">+AA25+AB25</f>
        <v>175</v>
      </c>
      <c r="AD25" s="18">
        <v>1485</v>
      </c>
      <c r="AE25" s="9"/>
      <c r="AF25" s="107">
        <f t="shared" ref="AF25" si="1841">+AD25+AE25</f>
        <v>1485</v>
      </c>
      <c r="AG25" s="18"/>
      <c r="AH25" s="9">
        <v>0</v>
      </c>
      <c r="AI25" s="107">
        <f t="shared" ref="AI25" si="1842">+AG25+AH25</f>
        <v>0</v>
      </c>
      <c r="AJ25" s="18">
        <v>2520</v>
      </c>
      <c r="AK25" s="9"/>
      <c r="AL25" s="107">
        <f t="shared" ref="AL25" si="1843">+AJ25+AK25</f>
        <v>2520</v>
      </c>
      <c r="AM25" s="18"/>
      <c r="AN25" s="9">
        <v>0</v>
      </c>
      <c r="AO25" s="107">
        <f t="shared" ref="AO25" si="1844">+AM25+AN25</f>
        <v>0</v>
      </c>
      <c r="AP25" s="18">
        <v>1094</v>
      </c>
      <c r="AQ25" s="9"/>
      <c r="AR25" s="107">
        <f t="shared" ref="AR25" si="1845">+AP25+AQ25</f>
        <v>1094</v>
      </c>
      <c r="AS25" s="18">
        <f t="shared" si="2"/>
        <v>5501</v>
      </c>
      <c r="AT25" s="9">
        <f t="shared" si="2"/>
        <v>0</v>
      </c>
      <c r="AU25" s="107">
        <f t="shared" ref="AU25" si="1846">+AS25+AT25</f>
        <v>5501</v>
      </c>
      <c r="AV25" s="18"/>
      <c r="AW25" s="9">
        <v>0</v>
      </c>
      <c r="AX25" s="107">
        <f t="shared" ref="AX25" si="1847">+AV25+AW25</f>
        <v>0</v>
      </c>
      <c r="AY25" s="18"/>
      <c r="AZ25" s="9">
        <v>0</v>
      </c>
      <c r="BA25" s="107">
        <f t="shared" ref="BA25" si="1848">+AY25+AZ25</f>
        <v>0</v>
      </c>
      <c r="BB25" s="18"/>
      <c r="BC25" s="9">
        <v>0</v>
      </c>
      <c r="BD25" s="107">
        <f t="shared" ref="BD25" si="1849">+BB25+BC25</f>
        <v>0</v>
      </c>
      <c r="BE25" s="18">
        <f t="shared" si="3"/>
        <v>33564</v>
      </c>
      <c r="BF25" s="9">
        <f t="shared" si="3"/>
        <v>0</v>
      </c>
      <c r="BG25" s="107">
        <f t="shared" ref="BG25" si="1850">+BE25+BF25</f>
        <v>33564</v>
      </c>
      <c r="BH25" s="18">
        <v>256</v>
      </c>
      <c r="BI25" s="9"/>
      <c r="BJ25" s="107">
        <f t="shared" ref="BJ25" si="1851">+BH25+BI25</f>
        <v>256</v>
      </c>
      <c r="BK25" s="18"/>
      <c r="BL25" s="9">
        <v>0</v>
      </c>
      <c r="BM25" s="107">
        <f t="shared" ref="BM25" si="1852">+BK25+BL25</f>
        <v>0</v>
      </c>
      <c r="BN25" s="18">
        <f t="shared" si="4"/>
        <v>256</v>
      </c>
      <c r="BO25" s="9">
        <f t="shared" si="4"/>
        <v>0</v>
      </c>
      <c r="BP25" s="107">
        <f t="shared" ref="BP25" si="1853">+BN25+BO25</f>
        <v>256</v>
      </c>
      <c r="BQ25" s="18">
        <f t="shared" si="5"/>
        <v>33820</v>
      </c>
      <c r="BR25" s="9">
        <f t="shared" si="5"/>
        <v>0</v>
      </c>
      <c r="BS25" s="107">
        <f t="shared" ref="BS25" si="1854">+BQ25+BR25</f>
        <v>33820</v>
      </c>
      <c r="BT25" s="18">
        <v>11978</v>
      </c>
      <c r="BU25" s="9"/>
      <c r="BV25" s="107">
        <f t="shared" ref="BV25" si="1855">+BT25+BU25</f>
        <v>11978</v>
      </c>
      <c r="BW25" s="124">
        <f t="shared" si="6"/>
        <v>82619</v>
      </c>
      <c r="BX25" s="9">
        <f t="shared" si="6"/>
        <v>0</v>
      </c>
      <c r="BY25" s="107">
        <f t="shared" ref="BY25" si="1856">+BW25+BX25</f>
        <v>82619</v>
      </c>
      <c r="BZ25" s="18">
        <v>6555558</v>
      </c>
      <c r="CA25" s="9"/>
      <c r="CB25" s="107">
        <f t="shared" ref="CB25" si="1857">+BZ25+CA25</f>
        <v>6555558</v>
      </c>
      <c r="CC25" s="18"/>
      <c r="CD25" s="9">
        <v>0</v>
      </c>
      <c r="CE25" s="107">
        <f t="shared" ref="CE25" si="1858">+CC25+CD25</f>
        <v>0</v>
      </c>
      <c r="CF25" s="18"/>
      <c r="CG25" s="9">
        <v>0</v>
      </c>
      <c r="CH25" s="107">
        <f t="shared" ref="CH25" si="1859">+CF25+CG25</f>
        <v>0</v>
      </c>
      <c r="CI25" s="18"/>
      <c r="CJ25" s="9">
        <v>0</v>
      </c>
      <c r="CK25" s="107">
        <f t="shared" ref="CK25" si="1860">+CI25+CJ25</f>
        <v>0</v>
      </c>
      <c r="CL25" s="18"/>
      <c r="CM25" s="9">
        <v>0</v>
      </c>
      <c r="CN25" s="107">
        <f t="shared" ref="CN25" si="1861">+CL25+CM25</f>
        <v>0</v>
      </c>
      <c r="CO25" s="18"/>
      <c r="CP25" s="9">
        <v>0</v>
      </c>
      <c r="CQ25" s="107">
        <f t="shared" ref="CQ25" si="1862">+CO25+CP25</f>
        <v>0</v>
      </c>
      <c r="CR25" s="18"/>
      <c r="CS25" s="9">
        <v>0</v>
      </c>
      <c r="CT25" s="107">
        <f t="shared" ref="CT25" si="1863">+CR25+CS25</f>
        <v>0</v>
      </c>
      <c r="CU25" s="18"/>
      <c r="CV25" s="9">
        <v>0</v>
      </c>
      <c r="CW25" s="107">
        <f t="shared" ref="CW25" si="1864">+CU25+CV25</f>
        <v>0</v>
      </c>
      <c r="CX25" s="18"/>
      <c r="CY25" s="9">
        <v>0</v>
      </c>
      <c r="CZ25" s="107">
        <f t="shared" ref="CZ25" si="1865">+CX25+CY25</f>
        <v>0</v>
      </c>
      <c r="DA25" s="18"/>
      <c r="DB25" s="9">
        <v>0</v>
      </c>
      <c r="DC25" s="107">
        <f t="shared" ref="DC25" si="1866">+DA25+DB25</f>
        <v>0</v>
      </c>
      <c r="DD25" s="124">
        <f t="shared" si="59"/>
        <v>6555558</v>
      </c>
      <c r="DE25" s="9">
        <f t="shared" si="7"/>
        <v>0</v>
      </c>
      <c r="DF25" s="107">
        <f t="shared" si="7"/>
        <v>6555558</v>
      </c>
      <c r="DG25" s="18"/>
      <c r="DH25" s="9">
        <v>0</v>
      </c>
      <c r="DI25" s="107">
        <f t="shared" ref="DI25" si="1867">+DG25+DH25</f>
        <v>0</v>
      </c>
      <c r="DJ25" s="18"/>
      <c r="DK25" s="9">
        <v>0</v>
      </c>
      <c r="DL25" s="107">
        <f t="shared" ref="DL25" si="1868">+DJ25+DK25</f>
        <v>0</v>
      </c>
      <c r="DM25" s="18"/>
      <c r="DN25" s="9">
        <v>0</v>
      </c>
      <c r="DO25" s="107">
        <f t="shared" ref="DO25" si="1869">+DM25+DN25</f>
        <v>0</v>
      </c>
      <c r="DP25" s="18"/>
      <c r="DQ25" s="9">
        <v>0</v>
      </c>
      <c r="DR25" s="107">
        <f t="shared" ref="DR25" si="1870">+DP25+DQ25</f>
        <v>0</v>
      </c>
      <c r="DS25" s="18"/>
      <c r="DT25" s="9">
        <v>0</v>
      </c>
      <c r="DU25" s="107">
        <f t="shared" ref="DU25" si="1871">+DS25+DT25</f>
        <v>0</v>
      </c>
      <c r="DV25" s="18"/>
      <c r="DW25" s="9">
        <v>0</v>
      </c>
      <c r="DX25" s="107">
        <f t="shared" ref="DX25" si="1872">+DV25+DW25</f>
        <v>0</v>
      </c>
      <c r="DY25" s="18"/>
      <c r="DZ25" s="9">
        <v>0</v>
      </c>
      <c r="EA25" s="107">
        <f t="shared" ref="EA25" si="1873">+DY25+DZ25</f>
        <v>0</v>
      </c>
      <c r="EB25" s="18">
        <f t="shared" si="67"/>
        <v>0</v>
      </c>
      <c r="EC25" s="9">
        <f t="shared" si="68"/>
        <v>0</v>
      </c>
      <c r="ED25" s="107">
        <f t="shared" ref="ED25" si="1874">+EB25+EC25</f>
        <v>0</v>
      </c>
      <c r="EE25" s="18"/>
      <c r="EF25" s="9">
        <v>0</v>
      </c>
      <c r="EG25" s="107">
        <f t="shared" ref="EG25" si="1875">+EE25+EF25</f>
        <v>0</v>
      </c>
      <c r="EH25" s="18"/>
      <c r="EI25" s="9">
        <v>0</v>
      </c>
      <c r="EJ25" s="107">
        <f t="shared" ref="EJ25" si="1876">+EH25+EI25</f>
        <v>0</v>
      </c>
      <c r="EK25" s="18"/>
      <c r="EL25" s="9">
        <v>0</v>
      </c>
      <c r="EM25" s="107">
        <f t="shared" ref="EM25" si="1877">+EK25+EL25</f>
        <v>0</v>
      </c>
      <c r="EN25" s="18">
        <f t="shared" si="8"/>
        <v>0</v>
      </c>
      <c r="EO25" s="9">
        <f t="shared" si="8"/>
        <v>0</v>
      </c>
      <c r="EP25" s="107">
        <f t="shared" ref="EP25" si="1878">+EN25+EO25</f>
        <v>0</v>
      </c>
      <c r="EQ25" s="18"/>
      <c r="ER25" s="9">
        <v>0</v>
      </c>
      <c r="ES25" s="107">
        <f t="shared" ref="ES25" si="1879">+EQ25+ER25</f>
        <v>0</v>
      </c>
      <c r="ET25" s="18"/>
      <c r="EU25" s="9">
        <v>0</v>
      </c>
      <c r="EV25" s="107">
        <f t="shared" ref="EV25" si="1880">+ET25+EU25</f>
        <v>0</v>
      </c>
      <c r="EW25" s="18"/>
      <c r="EX25" s="9">
        <v>0</v>
      </c>
      <c r="EY25" s="107">
        <f t="shared" ref="EY25" si="1881">+EW25+EX25</f>
        <v>0</v>
      </c>
      <c r="EZ25" s="18"/>
      <c r="FA25" s="9">
        <v>0</v>
      </c>
      <c r="FB25" s="107">
        <f t="shared" ref="FB25" si="1882">+EZ25+FA25</f>
        <v>0</v>
      </c>
      <c r="FC25" s="124">
        <f t="shared" si="9"/>
        <v>0</v>
      </c>
      <c r="FD25" s="9">
        <f t="shared" si="9"/>
        <v>0</v>
      </c>
      <c r="FE25" s="91">
        <f t="shared" ref="FE25" si="1883">+FC25+FD25</f>
        <v>0</v>
      </c>
      <c r="FF25" s="18"/>
      <c r="FG25" s="9">
        <v>0</v>
      </c>
      <c r="FH25" s="107">
        <f t="shared" ref="FH25" si="1884">+FF25+FG25</f>
        <v>0</v>
      </c>
      <c r="FI25" s="18"/>
      <c r="FJ25" s="9">
        <v>0</v>
      </c>
      <c r="FK25" s="107">
        <f t="shared" ref="FK25" si="1885">+FI25+FJ25</f>
        <v>0</v>
      </c>
      <c r="FL25" s="18"/>
      <c r="FM25" s="9">
        <v>0</v>
      </c>
      <c r="FN25" s="107">
        <f t="shared" ref="FN25" si="1886">+FL25+FM25</f>
        <v>0</v>
      </c>
      <c r="FO25" s="18"/>
      <c r="FP25" s="9">
        <v>0</v>
      </c>
      <c r="FQ25" s="107">
        <f t="shared" ref="FQ25" si="1887">+FO25+FP25</f>
        <v>0</v>
      </c>
      <c r="FR25" s="18"/>
      <c r="FS25" s="9">
        <v>0</v>
      </c>
      <c r="FT25" s="107">
        <f t="shared" ref="FT25" si="1888">+FR25+FS25</f>
        <v>0</v>
      </c>
      <c r="FU25" s="18"/>
      <c r="FV25" s="9">
        <v>0</v>
      </c>
      <c r="FW25" s="107">
        <f t="shared" ref="FW25" si="1889">+FU25+FV25</f>
        <v>0</v>
      </c>
      <c r="FX25" s="18"/>
      <c r="FY25" s="9">
        <v>0</v>
      </c>
      <c r="FZ25" s="107">
        <f t="shared" ref="FZ25" si="1890">+FX25+FY25</f>
        <v>0</v>
      </c>
      <c r="GA25" s="124">
        <f t="shared" si="10"/>
        <v>0</v>
      </c>
      <c r="GB25" s="9">
        <f t="shared" si="10"/>
        <v>0</v>
      </c>
      <c r="GC25" s="107">
        <f t="shared" ref="GC25" si="1891">+GA25+GB25</f>
        <v>0</v>
      </c>
      <c r="GD25" s="18"/>
      <c r="GE25" s="9">
        <v>0</v>
      </c>
      <c r="GF25" s="107">
        <f t="shared" ref="GF25" si="1892">+GD25+GE25</f>
        <v>0</v>
      </c>
      <c r="GG25" s="18"/>
      <c r="GH25" s="9">
        <v>0</v>
      </c>
      <c r="GI25" s="107">
        <f t="shared" ref="GI25" si="1893">+GG25+GH25</f>
        <v>0</v>
      </c>
      <c r="GJ25" s="18"/>
      <c r="GK25" s="9">
        <v>0</v>
      </c>
      <c r="GL25" s="107">
        <f t="shared" ref="GL25" si="1894">+GJ25+GK25</f>
        <v>0</v>
      </c>
      <c r="GM25" s="18"/>
      <c r="GN25" s="9">
        <v>0</v>
      </c>
      <c r="GO25" s="107">
        <f t="shared" ref="GO25" si="1895">+GM25+GN25</f>
        <v>0</v>
      </c>
      <c r="GP25" s="18"/>
      <c r="GQ25" s="9">
        <v>0</v>
      </c>
      <c r="GR25" s="107">
        <f t="shared" ref="GR25" si="1896">+GP25+GQ25</f>
        <v>0</v>
      </c>
      <c r="GS25" s="18"/>
      <c r="GT25" s="9">
        <v>0</v>
      </c>
      <c r="GU25" s="91">
        <f t="shared" ref="GU25" si="1897">+GS25+GT25</f>
        <v>0</v>
      </c>
      <c r="GV25" s="124">
        <f t="shared" si="93"/>
        <v>0</v>
      </c>
      <c r="GW25" s="9">
        <f t="shared" si="94"/>
        <v>0</v>
      </c>
      <c r="GX25" s="107">
        <f t="shared" ref="GX25" si="1898">+GV25+GW25</f>
        <v>0</v>
      </c>
      <c r="GY25" s="18"/>
      <c r="GZ25" s="9">
        <v>0</v>
      </c>
      <c r="HA25" s="107">
        <f t="shared" ref="HA25" si="1899">+GY25+GZ25</f>
        <v>0</v>
      </c>
      <c r="HB25" s="18"/>
      <c r="HC25" s="9">
        <v>0</v>
      </c>
      <c r="HD25" s="107">
        <f t="shared" ref="HD25" si="1900">+HB25+HC25</f>
        <v>0</v>
      </c>
      <c r="HE25" s="18"/>
      <c r="HF25" s="9">
        <v>0</v>
      </c>
      <c r="HG25" s="107">
        <f t="shared" ref="HG25" si="1901">+HE25+HF25</f>
        <v>0</v>
      </c>
      <c r="HH25" s="18"/>
      <c r="HI25" s="9">
        <v>0</v>
      </c>
      <c r="HJ25" s="107">
        <f t="shared" ref="HJ25" si="1902">+HH25+HI25</f>
        <v>0</v>
      </c>
      <c r="HK25" s="124">
        <f t="shared" si="100"/>
        <v>0</v>
      </c>
      <c r="HL25" s="9">
        <f t="shared" si="101"/>
        <v>0</v>
      </c>
      <c r="HM25" s="107">
        <f t="shared" ref="HM25" si="1903">+HK25+HL25</f>
        <v>0</v>
      </c>
      <c r="HN25" s="18"/>
      <c r="HO25" s="9">
        <v>0</v>
      </c>
      <c r="HP25" s="107">
        <f t="shared" ref="HP25" si="1904">+HN25+HO25</f>
        <v>0</v>
      </c>
      <c r="HQ25" s="18"/>
      <c r="HR25" s="9">
        <v>0</v>
      </c>
      <c r="HS25" s="91">
        <f t="shared" ref="HS25" si="1905">+HQ25+HR25</f>
        <v>0</v>
      </c>
      <c r="HT25" s="124">
        <f t="shared" si="11"/>
        <v>0</v>
      </c>
      <c r="HU25" s="9">
        <f t="shared" si="11"/>
        <v>0</v>
      </c>
      <c r="HV25" s="107">
        <f t="shared" ref="HV25" si="1906">+HT25+HU25</f>
        <v>0</v>
      </c>
      <c r="HW25" s="18">
        <f t="shared" si="106"/>
        <v>0</v>
      </c>
      <c r="HX25" s="9">
        <f t="shared" si="107"/>
        <v>0</v>
      </c>
      <c r="HY25" s="107">
        <f t="shared" ref="HY25" si="1907">+HW25+HX25</f>
        <v>0</v>
      </c>
      <c r="HZ25" s="18"/>
      <c r="IA25" s="9">
        <v>0</v>
      </c>
      <c r="IB25" s="107">
        <f t="shared" ref="IB25" si="1908">+HZ25+IA25</f>
        <v>0</v>
      </c>
      <c r="IC25" s="18"/>
      <c r="ID25" s="9">
        <v>0</v>
      </c>
      <c r="IE25" s="107">
        <f t="shared" ref="IE25" si="1909">+IC25+ID25</f>
        <v>0</v>
      </c>
      <c r="IF25" s="18"/>
      <c r="IG25" s="9">
        <v>0</v>
      </c>
      <c r="IH25" s="107">
        <f t="shared" ref="IH25" si="1910">+IF25+IG25</f>
        <v>0</v>
      </c>
      <c r="II25" s="18"/>
      <c r="IJ25" s="9">
        <v>0</v>
      </c>
      <c r="IK25" s="107">
        <f t="shared" ref="IK25" si="1911">+II25+IJ25</f>
        <v>0</v>
      </c>
      <c r="IL25" s="124">
        <f t="shared" si="113"/>
        <v>0</v>
      </c>
      <c r="IM25" s="9">
        <f t="shared" si="114"/>
        <v>0</v>
      </c>
      <c r="IN25" s="107">
        <f t="shared" ref="IN25" si="1912">+IL25+IM25</f>
        <v>0</v>
      </c>
      <c r="IO25" s="18"/>
      <c r="IP25" s="9">
        <v>0</v>
      </c>
      <c r="IQ25" s="91">
        <f t="shared" ref="IQ25" si="1913">+IO25+IP25</f>
        <v>0</v>
      </c>
      <c r="IR25" s="18">
        <v>91777</v>
      </c>
      <c r="IS25" s="9"/>
      <c r="IT25" s="107">
        <f t="shared" ref="IT25" si="1914">+IR25+IS25</f>
        <v>91777</v>
      </c>
      <c r="IU25" s="124">
        <f t="shared" si="12"/>
        <v>91777</v>
      </c>
      <c r="IV25" s="9">
        <f t="shared" si="12"/>
        <v>0</v>
      </c>
      <c r="IW25" s="107">
        <f t="shared" ref="IW25" si="1915">+IU25+IV25</f>
        <v>91777</v>
      </c>
      <c r="IX25" s="18"/>
      <c r="IY25" s="9">
        <v>0</v>
      </c>
      <c r="IZ25" s="107">
        <f t="shared" ref="IZ25" si="1916">+IX25+IY25</f>
        <v>0</v>
      </c>
      <c r="JA25" s="18"/>
      <c r="JB25" s="9">
        <v>0</v>
      </c>
      <c r="JC25" s="107">
        <f t="shared" ref="JC25" si="1917">+JA25+JB25</f>
        <v>0</v>
      </c>
      <c r="JD25" s="18"/>
      <c r="JE25" s="9">
        <v>0</v>
      </c>
      <c r="JF25" s="107">
        <f t="shared" ref="JF25" si="1918">+JD25+JE25</f>
        <v>0</v>
      </c>
      <c r="JG25" s="18"/>
      <c r="JH25" s="9">
        <v>0</v>
      </c>
      <c r="JI25" s="107">
        <f t="shared" ref="JI25" si="1919">+JG25+JH25</f>
        <v>0</v>
      </c>
      <c r="JJ25" s="124">
        <f t="shared" si="13"/>
        <v>0</v>
      </c>
      <c r="JK25" s="9">
        <f t="shared" si="13"/>
        <v>0</v>
      </c>
      <c r="JL25" s="107">
        <f t="shared" ref="JL25" si="1920">+JJ25+JK25</f>
        <v>0</v>
      </c>
      <c r="JM25" s="18"/>
      <c r="JN25" s="9">
        <v>0</v>
      </c>
      <c r="JO25" s="107">
        <f t="shared" ref="JO25" si="1921">+JM25+JN25</f>
        <v>0</v>
      </c>
      <c r="JP25" s="18"/>
      <c r="JQ25" s="9">
        <v>0</v>
      </c>
      <c r="JR25" s="91">
        <f t="shared" ref="JR25" si="1922">+JP25+JQ25</f>
        <v>0</v>
      </c>
      <c r="JS25" s="18"/>
      <c r="JT25" s="9">
        <v>0</v>
      </c>
      <c r="JU25" s="107">
        <f t="shared" ref="JU25" si="1923">+JS25+JT25</f>
        <v>0</v>
      </c>
      <c r="JV25" s="124">
        <f t="shared" si="14"/>
        <v>0</v>
      </c>
      <c r="JW25" s="9">
        <f t="shared" si="14"/>
        <v>0</v>
      </c>
      <c r="JX25" s="107">
        <f t="shared" ref="JX25" si="1924">+JV25+JW25</f>
        <v>0</v>
      </c>
      <c r="JY25" s="18"/>
      <c r="JZ25" s="9">
        <v>0</v>
      </c>
      <c r="KA25" s="107">
        <f t="shared" ref="KA25" si="1925">+JY25+JZ25</f>
        <v>0</v>
      </c>
      <c r="KB25" s="18"/>
      <c r="KC25" s="9">
        <v>0</v>
      </c>
      <c r="KD25" s="107">
        <f t="shared" ref="KD25" si="1926">+KB25+KC25</f>
        <v>0</v>
      </c>
      <c r="KE25" s="18"/>
      <c r="KF25" s="9">
        <v>0</v>
      </c>
      <c r="KG25" s="107">
        <f t="shared" ref="KG25" si="1927">+KE25+KF25</f>
        <v>0</v>
      </c>
      <c r="KH25" s="18"/>
      <c r="KI25" s="9">
        <v>0</v>
      </c>
      <c r="KJ25" s="107">
        <f t="shared" ref="KJ25" si="1928">+KH25+KI25</f>
        <v>0</v>
      </c>
      <c r="KK25" s="124">
        <f t="shared" si="15"/>
        <v>0</v>
      </c>
      <c r="KL25" s="9">
        <f t="shared" si="15"/>
        <v>0</v>
      </c>
      <c r="KM25" s="91">
        <f t="shared" ref="KM25" si="1929">+KK25+KL25</f>
        <v>0</v>
      </c>
      <c r="KN25" s="18"/>
      <c r="KO25" s="9">
        <v>0</v>
      </c>
      <c r="KP25" s="107">
        <f t="shared" ref="KP25" si="1930">+KN25+KO25</f>
        <v>0</v>
      </c>
      <c r="KQ25" s="18"/>
      <c r="KR25" s="9">
        <v>0</v>
      </c>
      <c r="KS25" s="107">
        <f t="shared" ref="KS25" si="1931">+KQ25+KR25</f>
        <v>0</v>
      </c>
      <c r="KT25" s="18"/>
      <c r="KU25" s="9">
        <v>0</v>
      </c>
      <c r="KV25" s="107">
        <f t="shared" ref="KV25" si="1932">+KT25+KU25</f>
        <v>0</v>
      </c>
      <c r="KW25" s="124">
        <f t="shared" si="211"/>
        <v>0</v>
      </c>
      <c r="KX25" s="9">
        <f t="shared" si="16"/>
        <v>0</v>
      </c>
      <c r="KY25" s="107">
        <f t="shared" ref="KY25" si="1933">+KW25+KX25</f>
        <v>0</v>
      </c>
      <c r="KZ25" s="18"/>
      <c r="LA25" s="9">
        <v>0</v>
      </c>
      <c r="LB25" s="107">
        <f t="shared" ref="LB25" si="1934">+KZ25+LA25</f>
        <v>0</v>
      </c>
      <c r="LC25" s="18"/>
      <c r="LD25" s="9">
        <v>0</v>
      </c>
      <c r="LE25" s="107">
        <f t="shared" ref="LE25" si="1935">+LC25+LD25</f>
        <v>0</v>
      </c>
      <c r="LF25" s="18"/>
      <c r="LG25" s="9">
        <v>0</v>
      </c>
      <c r="LH25" s="107">
        <f t="shared" ref="LH25" si="1936">+LF25+LG25</f>
        <v>0</v>
      </c>
      <c r="LI25" s="18"/>
      <c r="LJ25" s="9">
        <v>0</v>
      </c>
      <c r="LK25" s="91">
        <f t="shared" ref="LK25" si="1937">+LI25+LJ25</f>
        <v>0</v>
      </c>
      <c r="LL25" s="18"/>
      <c r="LM25" s="9">
        <v>0</v>
      </c>
      <c r="LN25" s="107">
        <f t="shared" ref="LN25" si="1938">+LL25+LM25</f>
        <v>0</v>
      </c>
      <c r="LO25" s="18"/>
      <c r="LP25" s="9">
        <v>0</v>
      </c>
      <c r="LQ25" s="107">
        <f t="shared" ref="LQ25" si="1939">+LO25+LP25</f>
        <v>0</v>
      </c>
      <c r="LR25" s="18"/>
      <c r="LS25" s="9">
        <v>0</v>
      </c>
      <c r="LT25" s="107">
        <f t="shared" ref="LT25" si="1940">+LR25+LS25</f>
        <v>0</v>
      </c>
      <c r="LU25" s="18"/>
      <c r="LV25" s="9">
        <v>0</v>
      </c>
      <c r="LW25" s="107">
        <f t="shared" ref="LW25" si="1941">+LU25+LV25</f>
        <v>0</v>
      </c>
      <c r="LX25" s="18"/>
      <c r="LY25" s="9">
        <v>0</v>
      </c>
      <c r="LZ25" s="107">
        <f t="shared" ref="LZ25" si="1942">+LX25+LY25</f>
        <v>0</v>
      </c>
      <c r="MA25" s="124">
        <f t="shared" si="17"/>
        <v>0</v>
      </c>
      <c r="MB25" s="9">
        <f t="shared" si="17"/>
        <v>0</v>
      </c>
      <c r="MC25" s="107">
        <f t="shared" ref="MC25" si="1943">+MA25+MB25</f>
        <v>0</v>
      </c>
      <c r="MD25" s="18"/>
      <c r="ME25" s="9">
        <v>0</v>
      </c>
      <c r="MF25" s="107">
        <f t="shared" ref="MF25" si="1944">+MD25+ME25</f>
        <v>0</v>
      </c>
      <c r="MG25" s="18"/>
      <c r="MH25" s="9">
        <v>0</v>
      </c>
      <c r="MI25" s="91">
        <f t="shared" ref="MI25" si="1945">+MG25+MH25</f>
        <v>0</v>
      </c>
      <c r="MJ25" s="124">
        <f t="shared" si="149"/>
        <v>0</v>
      </c>
      <c r="MK25" s="9">
        <f t="shared" si="150"/>
        <v>0</v>
      </c>
      <c r="ML25" s="107">
        <f t="shared" ref="ML25" si="1946">+MJ25+MK25</f>
        <v>0</v>
      </c>
      <c r="MM25" s="18"/>
      <c r="MN25" s="9">
        <v>0</v>
      </c>
      <c r="MO25" s="107">
        <f t="shared" ref="MO25" si="1947">+MM25+MN25</f>
        <v>0</v>
      </c>
      <c r="MP25" s="124">
        <f t="shared" si="18"/>
        <v>91777</v>
      </c>
      <c r="MQ25" s="9">
        <f t="shared" si="18"/>
        <v>0</v>
      </c>
      <c r="MR25" s="107">
        <f t="shared" ref="MR25" si="1948">+MP25+MQ25</f>
        <v>91777</v>
      </c>
      <c r="MS25" s="18"/>
      <c r="MT25" s="9">
        <v>0</v>
      </c>
      <c r="MU25" s="107">
        <f t="shared" ref="MU25" si="1949">+MS25+MT25</f>
        <v>0</v>
      </c>
      <c r="MV25" s="18"/>
      <c r="MW25" s="9">
        <v>0</v>
      </c>
      <c r="MX25" s="107">
        <f t="shared" ref="MX25" si="1950">+MV25+MW25</f>
        <v>0</v>
      </c>
      <c r="MY25" s="18"/>
      <c r="MZ25" s="9">
        <v>0</v>
      </c>
      <c r="NA25" s="107">
        <f t="shared" ref="NA25" si="1951">+MY25+MZ25</f>
        <v>0</v>
      </c>
      <c r="NB25" s="18">
        <f t="shared" si="157"/>
        <v>0</v>
      </c>
      <c r="NC25" s="9">
        <f t="shared" si="158"/>
        <v>0</v>
      </c>
      <c r="ND25" s="107">
        <f t="shared" ref="ND25" si="1952">+NB25+NC25</f>
        <v>0</v>
      </c>
      <c r="NE25" s="18"/>
      <c r="NF25" s="9">
        <v>0</v>
      </c>
      <c r="NG25" s="107">
        <f t="shared" ref="NG25" si="1953">+NE25+NF25</f>
        <v>0</v>
      </c>
      <c r="NH25" s="18"/>
      <c r="NI25" s="9">
        <v>0</v>
      </c>
      <c r="NJ25" s="91">
        <f t="shared" ref="NJ25" si="1954">+NH25+NI25</f>
        <v>0</v>
      </c>
      <c r="NK25" s="18"/>
      <c r="NL25" s="9">
        <v>0</v>
      </c>
      <c r="NM25" s="107">
        <f t="shared" ref="NM25" si="1955">+NK25+NL25</f>
        <v>0</v>
      </c>
      <c r="NN25" s="18"/>
      <c r="NO25" s="9">
        <v>0</v>
      </c>
      <c r="NP25" s="107">
        <f t="shared" ref="NP25" si="1956">+NN25+NO25</f>
        <v>0</v>
      </c>
      <c r="NQ25" s="18"/>
      <c r="NR25" s="9">
        <v>0</v>
      </c>
      <c r="NS25" s="107">
        <f t="shared" ref="NS25" si="1957">+NQ25+NR25</f>
        <v>0</v>
      </c>
      <c r="NT25" s="18"/>
      <c r="NU25" s="9">
        <v>0</v>
      </c>
      <c r="NV25" s="107">
        <f t="shared" ref="NV25" si="1958">+NT25+NU25</f>
        <v>0</v>
      </c>
      <c r="NW25" s="18">
        <f t="shared" si="19"/>
        <v>0</v>
      </c>
      <c r="NX25" s="9">
        <f t="shared" si="19"/>
        <v>0</v>
      </c>
      <c r="NY25" s="107">
        <f t="shared" ref="NY25" si="1959">+NW25+NX25</f>
        <v>0</v>
      </c>
      <c r="NZ25" s="18"/>
      <c r="OA25" s="9">
        <v>0</v>
      </c>
      <c r="OB25" s="107">
        <f t="shared" ref="OB25" si="1960">+NZ25+OA25</f>
        <v>0</v>
      </c>
      <c r="OC25" s="18"/>
      <c r="OD25" s="9">
        <v>0</v>
      </c>
      <c r="OE25" s="107">
        <f t="shared" ref="OE25" si="1961">+OC25+OD25</f>
        <v>0</v>
      </c>
      <c r="OF25" s="18"/>
      <c r="OG25" s="9">
        <v>0</v>
      </c>
      <c r="OH25" s="91">
        <f t="shared" ref="OH25" si="1962">+OF25+OG25</f>
        <v>0</v>
      </c>
      <c r="OI25" s="18">
        <f t="shared" si="20"/>
        <v>0</v>
      </c>
      <c r="OJ25" s="9">
        <f t="shared" si="20"/>
        <v>0</v>
      </c>
      <c r="OK25" s="107">
        <f t="shared" ref="OK25" si="1963">+OI25+OJ25</f>
        <v>0</v>
      </c>
      <c r="OL25" s="18"/>
      <c r="OM25" s="9">
        <v>0</v>
      </c>
      <c r="ON25" s="107">
        <f t="shared" ref="ON25" si="1964">+OL25+OM25</f>
        <v>0</v>
      </c>
      <c r="OO25" s="18"/>
      <c r="OP25" s="9">
        <v>0</v>
      </c>
      <c r="OQ25" s="107">
        <f t="shared" ref="OQ25" si="1965">+OO25+OP25</f>
        <v>0</v>
      </c>
      <c r="OR25" s="18"/>
      <c r="OS25" s="9">
        <v>0</v>
      </c>
      <c r="OT25" s="107">
        <f t="shared" ref="OT25" si="1966">+OR25+OS25</f>
        <v>0</v>
      </c>
      <c r="OU25" s="18"/>
      <c r="OV25" s="9">
        <v>0</v>
      </c>
      <c r="OW25" s="107">
        <f t="shared" ref="OW25" si="1967">+OU25+OV25</f>
        <v>0</v>
      </c>
      <c r="OX25" s="18"/>
      <c r="OY25" s="9">
        <v>0</v>
      </c>
      <c r="OZ25" s="107">
        <f t="shared" ref="OZ25" si="1968">+OX25+OY25</f>
        <v>0</v>
      </c>
      <c r="PA25" s="18"/>
      <c r="PB25" s="9">
        <v>0</v>
      </c>
      <c r="PC25" s="107">
        <f t="shared" ref="PC25" si="1969">+PA25+PB25</f>
        <v>0</v>
      </c>
      <c r="PD25" s="18"/>
      <c r="PE25" s="9">
        <v>0</v>
      </c>
      <c r="PF25" s="107">
        <f t="shared" ref="PF25" si="1970">+PD25+PE25</f>
        <v>0</v>
      </c>
      <c r="PG25" s="18"/>
      <c r="PH25" s="9">
        <v>0</v>
      </c>
      <c r="PI25" s="91">
        <f t="shared" ref="PI25" si="1971">+PG25+PH25</f>
        <v>0</v>
      </c>
      <c r="PJ25" s="18"/>
      <c r="PK25" s="9">
        <v>0</v>
      </c>
      <c r="PL25" s="107">
        <f t="shared" ref="PL25" si="1972">+PJ25+PK25</f>
        <v>0</v>
      </c>
      <c r="PM25" s="18"/>
      <c r="PN25" s="9">
        <v>0</v>
      </c>
      <c r="PO25" s="107">
        <f t="shared" ref="PO25" si="1973">+PM25+PN25</f>
        <v>0</v>
      </c>
      <c r="PP25" s="124">
        <f t="shared" si="21"/>
        <v>0</v>
      </c>
      <c r="PQ25" s="9">
        <f t="shared" si="21"/>
        <v>0</v>
      </c>
      <c r="PR25" s="107">
        <f t="shared" ref="PR25" si="1974">+PP25+PQ25</f>
        <v>0</v>
      </c>
      <c r="PS25" s="18"/>
      <c r="PT25" s="9">
        <v>0</v>
      </c>
      <c r="PU25" s="107">
        <f t="shared" ref="PU25" si="1975">+PS25+PT25</f>
        <v>0</v>
      </c>
      <c r="PV25" s="18"/>
      <c r="PW25" s="9">
        <v>0</v>
      </c>
      <c r="PX25" s="107">
        <f t="shared" ref="PX25" si="1976">+PV25+PW25</f>
        <v>0</v>
      </c>
      <c r="PY25" s="18"/>
      <c r="PZ25" s="9">
        <v>0</v>
      </c>
      <c r="QA25" s="107">
        <f t="shared" ref="QA25" si="1977">+PY25+PZ25</f>
        <v>0</v>
      </c>
      <c r="QB25" s="18"/>
      <c r="QC25" s="9">
        <v>0</v>
      </c>
      <c r="QD25" s="107">
        <f t="shared" ref="QD25" si="1978">+QB25+QC25</f>
        <v>0</v>
      </c>
      <c r="QE25" s="18"/>
      <c r="QF25" s="9">
        <v>0</v>
      </c>
      <c r="QG25" s="91">
        <f t="shared" ref="QG25" si="1979">+QE25+QF25</f>
        <v>0</v>
      </c>
      <c r="QH25" s="18"/>
      <c r="QI25" s="9">
        <v>0</v>
      </c>
      <c r="QJ25" s="107">
        <f t="shared" ref="QJ25" si="1980">+QH25+QI25</f>
        <v>0</v>
      </c>
      <c r="QK25" s="18"/>
      <c r="QL25" s="9">
        <v>0</v>
      </c>
      <c r="QM25" s="107">
        <f t="shared" ref="QM25" si="1981">+QK25+QL25</f>
        <v>0</v>
      </c>
      <c r="QN25" s="18">
        <f t="shared" si="189"/>
        <v>0</v>
      </c>
      <c r="QO25" s="9">
        <f t="shared" si="190"/>
        <v>0</v>
      </c>
      <c r="QP25" s="107">
        <f t="shared" ref="QP25" si="1982">+QN25+QO25</f>
        <v>0</v>
      </c>
      <c r="QQ25" s="18"/>
      <c r="QR25" s="9">
        <v>0</v>
      </c>
      <c r="QS25" s="107">
        <f t="shared" ref="QS25" si="1983">+QQ25+QR25</f>
        <v>0</v>
      </c>
      <c r="QT25" s="18"/>
      <c r="QU25" s="9">
        <v>0</v>
      </c>
      <c r="QV25" s="107">
        <f t="shared" ref="QV25" si="1984">+QT25+QU25</f>
        <v>0</v>
      </c>
      <c r="QW25" s="18"/>
      <c r="QX25" s="9">
        <v>0</v>
      </c>
      <c r="QY25" s="107">
        <f t="shared" ref="QY25" si="1985">+QW25+QX25</f>
        <v>0</v>
      </c>
      <c r="QZ25" s="18"/>
      <c r="RA25" s="9">
        <v>0</v>
      </c>
      <c r="RB25" s="107">
        <f t="shared" ref="RB25" si="1986">+QZ25+RA25</f>
        <v>0</v>
      </c>
      <c r="RC25" s="18"/>
      <c r="RD25" s="9">
        <v>0</v>
      </c>
      <c r="RE25" s="91">
        <f t="shared" ref="RE25" si="1987">+RC25+RD25</f>
        <v>0</v>
      </c>
      <c r="RF25" s="18"/>
      <c r="RG25" s="9">
        <v>0</v>
      </c>
      <c r="RH25" s="107">
        <f t="shared" ref="RH25" si="1988">+RF25+RG25</f>
        <v>0</v>
      </c>
      <c r="RI25" s="18"/>
      <c r="RJ25" s="9">
        <v>0</v>
      </c>
      <c r="RK25" s="107">
        <f t="shared" ref="RK25" si="1989">+RI25+RJ25</f>
        <v>0</v>
      </c>
      <c r="RL25" s="18"/>
      <c r="RM25" s="9">
        <v>0</v>
      </c>
      <c r="RN25" s="107">
        <f t="shared" ref="RN25" si="1990">+RL25+RM25</f>
        <v>0</v>
      </c>
      <c r="RO25" s="18">
        <f t="shared" si="200"/>
        <v>0</v>
      </c>
      <c r="RP25" s="9">
        <f t="shared" si="201"/>
        <v>0</v>
      </c>
      <c r="RQ25" s="107">
        <f t="shared" ref="RQ25" si="1991">+RO25+RP25</f>
        <v>0</v>
      </c>
      <c r="RR25" s="124">
        <f t="shared" si="203"/>
        <v>0</v>
      </c>
      <c r="RS25" s="9">
        <f t="shared" si="204"/>
        <v>0</v>
      </c>
      <c r="RT25" s="107">
        <f t="shared" ref="RT25" si="1992">+RR25+RS25</f>
        <v>0</v>
      </c>
      <c r="RU25" s="17">
        <f t="shared" si="859"/>
        <v>91777</v>
      </c>
      <c r="RV25" s="9">
        <f t="shared" si="206"/>
        <v>0</v>
      </c>
      <c r="RW25" s="107">
        <f t="shared" ref="RW25" si="1993">+RU25+RV25</f>
        <v>91777</v>
      </c>
      <c r="RX25" s="18"/>
      <c r="RY25" s="9">
        <v>0</v>
      </c>
      <c r="RZ25" s="107">
        <f t="shared" ref="RZ25" si="1994">+RX25+RY25</f>
        <v>0</v>
      </c>
      <c r="SA25" s="17">
        <f t="shared" si="22"/>
        <v>91777</v>
      </c>
      <c r="SB25" s="9">
        <f t="shared" si="22"/>
        <v>0</v>
      </c>
      <c r="SC25" s="107">
        <f t="shared" ref="SC25" si="1995">+SA25+SB25</f>
        <v>91777</v>
      </c>
      <c r="SD25" s="18">
        <f>BW25+SA25+DD25</f>
        <v>6729954</v>
      </c>
      <c r="SE25" s="9">
        <f t="shared" si="532"/>
        <v>0</v>
      </c>
      <c r="SF25" s="107">
        <f t="shared" ref="SF25" si="1996">+SD25+SE25</f>
        <v>6729954</v>
      </c>
      <c r="SG25" s="67"/>
    </row>
    <row r="26" spans="1:501" s="15" customFormat="1" ht="30" customHeight="1" thickBot="1" x14ac:dyDescent="0.3">
      <c r="A26" s="145">
        <v>16</v>
      </c>
      <c r="B26" s="156" t="s">
        <v>41</v>
      </c>
      <c r="C26" s="19">
        <f>+C20+C24+C25</f>
        <v>36821</v>
      </c>
      <c r="D26" s="14">
        <f t="shared" ref="D26:E26" si="1997">+D20+D24+D25</f>
        <v>0</v>
      </c>
      <c r="E26" s="108">
        <f t="shared" si="1997"/>
        <v>36821</v>
      </c>
      <c r="F26" s="19">
        <v>0</v>
      </c>
      <c r="G26" s="14">
        <f t="shared" ref="G26" si="1998">+G20+G24+G25</f>
        <v>0</v>
      </c>
      <c r="H26" s="108">
        <f t="shared" ref="H26" si="1999">+H20+H24+H25</f>
        <v>0</v>
      </c>
      <c r="I26" s="19">
        <f>+I20+I24+I25</f>
        <v>36821</v>
      </c>
      <c r="J26" s="14">
        <f t="shared" si="0"/>
        <v>0</v>
      </c>
      <c r="K26" s="108">
        <f t="shared" ref="K26" si="2000">+K20+K24+K25</f>
        <v>36821</v>
      </c>
      <c r="L26" s="19">
        <f>+L20+L24+L25</f>
        <v>16886</v>
      </c>
      <c r="M26" s="14">
        <f t="shared" ref="M26" si="2001">+M20+M24+M25</f>
        <v>0</v>
      </c>
      <c r="N26" s="108">
        <f t="shared" ref="N26" si="2002">+N20+N24+N25</f>
        <v>16886</v>
      </c>
      <c r="O26" s="19">
        <f>+O20+O24+O25</f>
        <v>7764</v>
      </c>
      <c r="P26" s="14">
        <f t="shared" ref="P26" si="2003">+P20+P24+P25</f>
        <v>0</v>
      </c>
      <c r="Q26" s="108">
        <f t="shared" ref="Q26" si="2004">+Q20+Q24+Q25</f>
        <v>7764</v>
      </c>
      <c r="R26" s="19">
        <f>+R20+R24+R25</f>
        <v>3413</v>
      </c>
      <c r="S26" s="14">
        <f t="shared" ref="S26" si="2005">+S20+S24+S25</f>
        <v>0</v>
      </c>
      <c r="T26" s="108">
        <f t="shared" ref="T26" si="2006">+T20+T24+T25</f>
        <v>3413</v>
      </c>
      <c r="U26" s="19">
        <f t="shared" ref="U26" si="2007">+U20+U24+U25</f>
        <v>28063</v>
      </c>
      <c r="V26" s="14">
        <f t="shared" si="1"/>
        <v>0</v>
      </c>
      <c r="W26" s="92">
        <f t="shared" ref="W26" si="2008">+W20+W24+W25</f>
        <v>28063</v>
      </c>
      <c r="X26" s="19">
        <f>+X20+X24+X25</f>
        <v>227</v>
      </c>
      <c r="Y26" s="14">
        <f t="shared" ref="Y26" si="2009">+Y20+Y24+Y25</f>
        <v>0</v>
      </c>
      <c r="Z26" s="108">
        <f t="shared" ref="Z26" si="2010">+Z20+Z24+Z25</f>
        <v>227</v>
      </c>
      <c r="AA26" s="19">
        <f>+AA20+AA24+AA25</f>
        <v>175</v>
      </c>
      <c r="AB26" s="14">
        <f t="shared" ref="AB26" si="2011">+AB20+AB24+AB25</f>
        <v>0</v>
      </c>
      <c r="AC26" s="108">
        <f t="shared" ref="AC26" si="2012">+AC20+AC24+AC25</f>
        <v>175</v>
      </c>
      <c r="AD26" s="19">
        <f>+AD20+AD24+AD25</f>
        <v>1485</v>
      </c>
      <c r="AE26" s="14">
        <f t="shared" ref="AE26" si="2013">+AE20+AE24+AE25</f>
        <v>0</v>
      </c>
      <c r="AF26" s="108">
        <f t="shared" ref="AF26" si="2014">+AF20+AF24+AF25</f>
        <v>1485</v>
      </c>
      <c r="AG26" s="19">
        <f>+AG20+AG24+AG25</f>
        <v>0</v>
      </c>
      <c r="AH26" s="14">
        <f t="shared" ref="AH26" si="2015">+AH20+AH24+AH25</f>
        <v>0</v>
      </c>
      <c r="AI26" s="108">
        <f t="shared" ref="AI26" si="2016">+AI20+AI24+AI25</f>
        <v>0</v>
      </c>
      <c r="AJ26" s="19">
        <f>+AJ20+AJ24+AJ25</f>
        <v>2520</v>
      </c>
      <c r="AK26" s="14">
        <f t="shared" ref="AK26" si="2017">+AK20+AK24+AK25</f>
        <v>0</v>
      </c>
      <c r="AL26" s="108">
        <f t="shared" ref="AL26" si="2018">+AL20+AL24+AL25</f>
        <v>2520</v>
      </c>
      <c r="AM26" s="19">
        <f>+AM20+AM24+AM25</f>
        <v>0</v>
      </c>
      <c r="AN26" s="14">
        <f t="shared" ref="AN26" si="2019">+AN20+AN24+AN25</f>
        <v>0</v>
      </c>
      <c r="AO26" s="108">
        <f t="shared" ref="AO26" si="2020">+AO20+AO24+AO25</f>
        <v>0</v>
      </c>
      <c r="AP26" s="19">
        <f>+AP20+AP24+AP25</f>
        <v>1094</v>
      </c>
      <c r="AQ26" s="14">
        <f t="shared" ref="AQ26" si="2021">+AQ20+AQ24+AQ25</f>
        <v>0</v>
      </c>
      <c r="AR26" s="108">
        <f t="shared" ref="AR26" si="2022">+AR20+AR24+AR25</f>
        <v>1094</v>
      </c>
      <c r="AS26" s="19">
        <f t="shared" ref="AS26" si="2023">+AS20+AS24+AS25</f>
        <v>5501</v>
      </c>
      <c r="AT26" s="14">
        <f t="shared" si="2"/>
        <v>0</v>
      </c>
      <c r="AU26" s="108">
        <f t="shared" ref="AU26" si="2024">+AU20+AU24+AU25</f>
        <v>5501</v>
      </c>
      <c r="AV26" s="19">
        <f>+AV20+AV24+AV25</f>
        <v>0</v>
      </c>
      <c r="AW26" s="14">
        <f t="shared" ref="AW26" si="2025">+AW20+AW24+AW25</f>
        <v>0</v>
      </c>
      <c r="AX26" s="108">
        <f t="shared" ref="AX26" si="2026">+AX20+AX24+AX25</f>
        <v>0</v>
      </c>
      <c r="AY26" s="19">
        <f>+AY20+AY24+AY25</f>
        <v>0</v>
      </c>
      <c r="AZ26" s="14">
        <f t="shared" ref="AZ26" si="2027">+AZ20+AZ24+AZ25</f>
        <v>0</v>
      </c>
      <c r="BA26" s="108">
        <f t="shared" ref="BA26" si="2028">+BA20+BA24+BA25</f>
        <v>0</v>
      </c>
      <c r="BB26" s="19">
        <f>+BB20+BB24+BB25</f>
        <v>0</v>
      </c>
      <c r="BC26" s="14">
        <f t="shared" ref="BC26" si="2029">+BC20+BC24+BC25</f>
        <v>0</v>
      </c>
      <c r="BD26" s="108">
        <f t="shared" ref="BD26" si="2030">+BD20+BD24+BD25</f>
        <v>0</v>
      </c>
      <c r="BE26" s="19">
        <f t="shared" ref="BE26" si="2031">+BE20+BE24+BE25</f>
        <v>33564</v>
      </c>
      <c r="BF26" s="14">
        <f t="shared" si="3"/>
        <v>0</v>
      </c>
      <c r="BG26" s="108">
        <f t="shared" ref="BG26" si="2032">+BG20+BG24+BG25</f>
        <v>33564</v>
      </c>
      <c r="BH26" s="19">
        <f>+BH20+BH24+BH25</f>
        <v>256</v>
      </c>
      <c r="BI26" s="14">
        <f t="shared" ref="BI26" si="2033">+BI20+BI24+BI25</f>
        <v>0</v>
      </c>
      <c r="BJ26" s="108">
        <f t="shared" ref="BJ26" si="2034">+BJ20+BJ24+BJ25</f>
        <v>256</v>
      </c>
      <c r="BK26" s="19">
        <f>+BK20+BK24+BK25</f>
        <v>0</v>
      </c>
      <c r="BL26" s="14">
        <f t="shared" ref="BL26" si="2035">+BL20+BL24+BL25</f>
        <v>0</v>
      </c>
      <c r="BM26" s="108">
        <f t="shared" ref="BM26" si="2036">+BM20+BM24+BM25</f>
        <v>0</v>
      </c>
      <c r="BN26" s="19">
        <f t="shared" ref="BN26" si="2037">+BN20+BN24+BN25</f>
        <v>256</v>
      </c>
      <c r="BO26" s="14">
        <f t="shared" si="4"/>
        <v>0</v>
      </c>
      <c r="BP26" s="108">
        <f t="shared" ref="BP26" si="2038">+BP20+BP24+BP25</f>
        <v>256</v>
      </c>
      <c r="BQ26" s="19">
        <f t="shared" ref="BQ26" si="2039">+BQ20+BQ24+BQ25</f>
        <v>33820</v>
      </c>
      <c r="BR26" s="14">
        <f t="shared" si="5"/>
        <v>0</v>
      </c>
      <c r="BS26" s="108">
        <f t="shared" ref="BS26" si="2040">+BS20+BS24+BS25</f>
        <v>33820</v>
      </c>
      <c r="BT26" s="19">
        <f>+BT20+BT24+BT25</f>
        <v>11978</v>
      </c>
      <c r="BU26" s="14">
        <f t="shared" ref="BU26" si="2041">+BU20+BU24+BU25</f>
        <v>0</v>
      </c>
      <c r="BV26" s="108">
        <f t="shared" ref="BV26" si="2042">+BV20+BV24+BV25</f>
        <v>11978</v>
      </c>
      <c r="BW26" s="19">
        <f t="shared" ref="BW26" si="2043">+BW20+BW24+BW25</f>
        <v>82619</v>
      </c>
      <c r="BX26" s="14">
        <f t="shared" si="6"/>
        <v>0</v>
      </c>
      <c r="BY26" s="108">
        <f t="shared" ref="BY26" si="2044">+BY20+BY24+BY25</f>
        <v>82619</v>
      </c>
      <c r="BZ26" s="19">
        <f>+BZ20+BZ24+BZ25</f>
        <v>6555558</v>
      </c>
      <c r="CA26" s="14">
        <f t="shared" ref="CA26" si="2045">+CA20+CA24+CA25</f>
        <v>0</v>
      </c>
      <c r="CB26" s="108">
        <f t="shared" ref="CB26" si="2046">+CB20+CB24+CB25</f>
        <v>6555558</v>
      </c>
      <c r="CC26" s="19">
        <f>+CC20+CC24+CC25</f>
        <v>0</v>
      </c>
      <c r="CD26" s="14">
        <f t="shared" ref="CD26" si="2047">+CD20+CD24+CD25</f>
        <v>0</v>
      </c>
      <c r="CE26" s="108">
        <f t="shared" ref="CE26" si="2048">+CE20+CE24+CE25</f>
        <v>0</v>
      </c>
      <c r="CF26" s="19">
        <f>+CF20+CF24+CF25</f>
        <v>0</v>
      </c>
      <c r="CG26" s="14">
        <f t="shared" ref="CG26" si="2049">+CG20+CG24+CG25</f>
        <v>0</v>
      </c>
      <c r="CH26" s="108">
        <f t="shared" ref="CH26" si="2050">+CH20+CH24+CH25</f>
        <v>0</v>
      </c>
      <c r="CI26" s="19">
        <f>+CI20+CI24+CI25</f>
        <v>0</v>
      </c>
      <c r="CJ26" s="14">
        <f t="shared" ref="CJ26:CK26" si="2051">+CJ20+CJ24+CJ25</f>
        <v>0</v>
      </c>
      <c r="CK26" s="108">
        <f t="shared" si="2051"/>
        <v>0</v>
      </c>
      <c r="CL26" s="19">
        <f>+CL20+CL24+CL25</f>
        <v>0</v>
      </c>
      <c r="CM26" s="14">
        <f t="shared" ref="CM26:CN26" si="2052">+CM20+CM24+CM25</f>
        <v>0</v>
      </c>
      <c r="CN26" s="108">
        <f t="shared" si="2052"/>
        <v>0</v>
      </c>
      <c r="CO26" s="19">
        <f>+CO20+CO24+CO25</f>
        <v>0</v>
      </c>
      <c r="CP26" s="14">
        <f t="shared" ref="CP26:CQ26" si="2053">+CP20+CP24+CP25</f>
        <v>0</v>
      </c>
      <c r="CQ26" s="108">
        <f t="shared" si="2053"/>
        <v>0</v>
      </c>
      <c r="CR26" s="19">
        <f>+CR20+CR24+CR25</f>
        <v>0</v>
      </c>
      <c r="CS26" s="14">
        <f t="shared" ref="CS26:CT26" si="2054">+CS20+CS24+CS25</f>
        <v>0</v>
      </c>
      <c r="CT26" s="108">
        <f t="shared" si="2054"/>
        <v>0</v>
      </c>
      <c r="CU26" s="19">
        <f>+CU20+CU24+CU25</f>
        <v>0</v>
      </c>
      <c r="CV26" s="14">
        <f t="shared" ref="CV26:CW26" si="2055">+CV20+CV24+CV25</f>
        <v>0</v>
      </c>
      <c r="CW26" s="108">
        <f t="shared" si="2055"/>
        <v>0</v>
      </c>
      <c r="CX26" s="19">
        <f>+CX20+CX24+CX25</f>
        <v>0</v>
      </c>
      <c r="CY26" s="14">
        <f t="shared" ref="CY26:CZ26" si="2056">+CY20+CY24+CY25</f>
        <v>0</v>
      </c>
      <c r="CZ26" s="108">
        <f t="shared" si="2056"/>
        <v>0</v>
      </c>
      <c r="DA26" s="19">
        <f>+DA20+DA24+DA25</f>
        <v>0</v>
      </c>
      <c r="DB26" s="14">
        <f t="shared" ref="DB26" si="2057">+DB20+DB24+DB25</f>
        <v>0</v>
      </c>
      <c r="DC26" s="108">
        <f t="shared" ref="DC26" si="2058">+DC20+DC24+DC25</f>
        <v>0</v>
      </c>
      <c r="DD26" s="19">
        <f t="shared" si="59"/>
        <v>6555558</v>
      </c>
      <c r="DE26" s="14">
        <f t="shared" si="7"/>
        <v>0</v>
      </c>
      <c r="DF26" s="108">
        <f t="shared" si="7"/>
        <v>6555558</v>
      </c>
      <c r="DG26" s="19">
        <f>+DG20+DG24+DG25</f>
        <v>0</v>
      </c>
      <c r="DH26" s="14">
        <f t="shared" ref="DH26" si="2059">+DH20+DH24+DH25</f>
        <v>0</v>
      </c>
      <c r="DI26" s="108">
        <f t="shared" ref="DI26" si="2060">+DI20+DI24+DI25</f>
        <v>0</v>
      </c>
      <c r="DJ26" s="19">
        <f>+DJ20+DJ24+DJ25</f>
        <v>0</v>
      </c>
      <c r="DK26" s="14">
        <f t="shared" ref="DK26" si="2061">+DK20+DK24+DK25</f>
        <v>0</v>
      </c>
      <c r="DL26" s="108">
        <f t="shared" ref="DL26" si="2062">+DL20+DL24+DL25</f>
        <v>0</v>
      </c>
      <c r="DM26" s="19">
        <f>+DM20+DM24+DM25</f>
        <v>0</v>
      </c>
      <c r="DN26" s="14">
        <f t="shared" ref="DN26" si="2063">+DN20+DN24+DN25</f>
        <v>0</v>
      </c>
      <c r="DO26" s="108">
        <f t="shared" ref="DO26" si="2064">+DO20+DO24+DO25</f>
        <v>0</v>
      </c>
      <c r="DP26" s="19">
        <f>+DP20+DP24+DP25</f>
        <v>0</v>
      </c>
      <c r="DQ26" s="14">
        <f t="shared" ref="DQ26" si="2065">+DQ20+DQ24+DQ25</f>
        <v>0</v>
      </c>
      <c r="DR26" s="108">
        <f t="shared" ref="DR26" si="2066">+DR20+DR24+DR25</f>
        <v>0</v>
      </c>
      <c r="DS26" s="19">
        <f>+DS20+DS24+DS25</f>
        <v>0</v>
      </c>
      <c r="DT26" s="14">
        <f t="shared" ref="DT26" si="2067">+DT20+DT24+DT25</f>
        <v>0</v>
      </c>
      <c r="DU26" s="108">
        <f t="shared" ref="DU26" si="2068">+DU20+DU24+DU25</f>
        <v>0</v>
      </c>
      <c r="DV26" s="19">
        <f>+DV20+DV24+DV25</f>
        <v>0</v>
      </c>
      <c r="DW26" s="14">
        <f t="shared" ref="DW26" si="2069">+DW20+DW24+DW25</f>
        <v>0</v>
      </c>
      <c r="DX26" s="108">
        <f t="shared" ref="DX26" si="2070">+DX20+DX24+DX25</f>
        <v>0</v>
      </c>
      <c r="DY26" s="19">
        <f>+DY20+DY24+DY25</f>
        <v>0</v>
      </c>
      <c r="DZ26" s="14">
        <f t="shared" ref="DZ26" si="2071">+DZ20+DZ24+DZ25</f>
        <v>0</v>
      </c>
      <c r="EA26" s="108">
        <f t="shared" ref="EA26" si="2072">+EA20+EA24+EA25</f>
        <v>0</v>
      </c>
      <c r="EB26" s="19">
        <f t="shared" ref="EB26" si="2073">+EB20+EB24+EB25</f>
        <v>0</v>
      </c>
      <c r="EC26" s="14">
        <f t="shared" si="68"/>
        <v>0</v>
      </c>
      <c r="ED26" s="108">
        <f t="shared" ref="ED26" si="2074">+ED20+ED24+ED25</f>
        <v>0</v>
      </c>
      <c r="EE26" s="19">
        <f>+EE20+EE24+EE25</f>
        <v>0</v>
      </c>
      <c r="EF26" s="14">
        <f t="shared" ref="EF26" si="2075">+EF20+EF24+EF25</f>
        <v>0</v>
      </c>
      <c r="EG26" s="108">
        <f t="shared" ref="EG26" si="2076">+EG20+EG24+EG25</f>
        <v>0</v>
      </c>
      <c r="EH26" s="19">
        <f>+EH20+EH24+EH25</f>
        <v>0</v>
      </c>
      <c r="EI26" s="14">
        <f t="shared" ref="EI26" si="2077">+EI20+EI24+EI25</f>
        <v>0</v>
      </c>
      <c r="EJ26" s="108">
        <f t="shared" ref="EJ26" si="2078">+EJ20+EJ24+EJ25</f>
        <v>0</v>
      </c>
      <c r="EK26" s="19">
        <f>+EK20+EK24+EK25</f>
        <v>0</v>
      </c>
      <c r="EL26" s="14">
        <f t="shared" ref="EL26" si="2079">+EL20+EL24+EL25</f>
        <v>0</v>
      </c>
      <c r="EM26" s="108">
        <f t="shared" ref="EM26" si="2080">+EM20+EM24+EM25</f>
        <v>0</v>
      </c>
      <c r="EN26" s="19">
        <f t="shared" ref="EN26" si="2081">+EN20+EN24+EN25</f>
        <v>0</v>
      </c>
      <c r="EO26" s="14">
        <f t="shared" si="8"/>
        <v>0</v>
      </c>
      <c r="EP26" s="108">
        <f t="shared" ref="EP26" si="2082">+EP20+EP24+EP25</f>
        <v>0</v>
      </c>
      <c r="EQ26" s="19">
        <f>+EQ20+EQ24+EQ25</f>
        <v>0</v>
      </c>
      <c r="ER26" s="14">
        <f t="shared" ref="ER26" si="2083">+ER20+ER24+ER25</f>
        <v>0</v>
      </c>
      <c r="ES26" s="108">
        <f t="shared" ref="ES26" si="2084">+ES20+ES24+ES25</f>
        <v>0</v>
      </c>
      <c r="ET26" s="19">
        <f>+ET20+ET24+ET25</f>
        <v>0</v>
      </c>
      <c r="EU26" s="14">
        <f t="shared" ref="EU26" si="2085">+EU20+EU24+EU25</f>
        <v>0</v>
      </c>
      <c r="EV26" s="108">
        <f t="shared" ref="EV26" si="2086">+EV20+EV24+EV25</f>
        <v>0</v>
      </c>
      <c r="EW26" s="19">
        <f>+EW20+EW24+EW25</f>
        <v>0</v>
      </c>
      <c r="EX26" s="14">
        <f t="shared" ref="EX26" si="2087">+EX20+EX24+EX25</f>
        <v>0</v>
      </c>
      <c r="EY26" s="108">
        <f t="shared" ref="EY26" si="2088">+EY20+EY24+EY25</f>
        <v>0</v>
      </c>
      <c r="EZ26" s="19">
        <f>+EZ20+EZ24+EZ25</f>
        <v>0</v>
      </c>
      <c r="FA26" s="14">
        <f t="shared" ref="FA26" si="2089">+FA20+FA24+FA25</f>
        <v>0</v>
      </c>
      <c r="FB26" s="108">
        <f t="shared" ref="FB26" si="2090">+FB20+FB24+FB25</f>
        <v>0</v>
      </c>
      <c r="FC26" s="19">
        <f t="shared" ref="FC26" si="2091">+FC20+FC24+FC25</f>
        <v>0</v>
      </c>
      <c r="FD26" s="14">
        <f t="shared" si="9"/>
        <v>0</v>
      </c>
      <c r="FE26" s="92">
        <f t="shared" ref="FE26" si="2092">+FE20+FE24+FE25</f>
        <v>0</v>
      </c>
      <c r="FF26" s="19">
        <f>+FF20+FF24+FF25</f>
        <v>0</v>
      </c>
      <c r="FG26" s="14">
        <f t="shared" ref="FG26" si="2093">+FG20+FG24+FG25</f>
        <v>0</v>
      </c>
      <c r="FH26" s="108">
        <f t="shared" ref="FH26" si="2094">+FH20+FH24+FH25</f>
        <v>0</v>
      </c>
      <c r="FI26" s="19">
        <f>+FI20+FI24+FI25</f>
        <v>0</v>
      </c>
      <c r="FJ26" s="14">
        <f t="shared" ref="FJ26" si="2095">+FJ20+FJ24+FJ25</f>
        <v>0</v>
      </c>
      <c r="FK26" s="108">
        <f t="shared" ref="FK26" si="2096">+FK20+FK24+FK25</f>
        <v>0</v>
      </c>
      <c r="FL26" s="19">
        <f>+FL20+FL24+FL25</f>
        <v>0</v>
      </c>
      <c r="FM26" s="14">
        <f t="shared" ref="FM26" si="2097">+FM20+FM24+FM25</f>
        <v>0</v>
      </c>
      <c r="FN26" s="108">
        <f t="shared" ref="FN26" si="2098">+FN20+FN24+FN25</f>
        <v>0</v>
      </c>
      <c r="FO26" s="19">
        <f>+FO20+FO24+FO25</f>
        <v>0</v>
      </c>
      <c r="FP26" s="14">
        <f t="shared" ref="FP26" si="2099">+FP20+FP24+FP25</f>
        <v>0</v>
      </c>
      <c r="FQ26" s="108">
        <f t="shared" ref="FQ26" si="2100">+FQ20+FQ24+FQ25</f>
        <v>0</v>
      </c>
      <c r="FR26" s="19">
        <f>+FR20+FR24+FR25</f>
        <v>0</v>
      </c>
      <c r="FS26" s="14">
        <f t="shared" ref="FS26" si="2101">+FS20+FS24+FS25</f>
        <v>0</v>
      </c>
      <c r="FT26" s="108">
        <f t="shared" ref="FT26" si="2102">+FT20+FT24+FT25</f>
        <v>0</v>
      </c>
      <c r="FU26" s="19">
        <f>+FU20+FU24+FU25</f>
        <v>0</v>
      </c>
      <c r="FV26" s="14">
        <f t="shared" ref="FV26" si="2103">+FV20+FV24+FV25</f>
        <v>0</v>
      </c>
      <c r="FW26" s="108">
        <f t="shared" ref="FW26" si="2104">+FW20+FW24+FW25</f>
        <v>0</v>
      </c>
      <c r="FX26" s="19">
        <f>+FX20+FX24+FX25</f>
        <v>0</v>
      </c>
      <c r="FY26" s="14">
        <f t="shared" ref="FY26" si="2105">+FY20+FY24+FY25</f>
        <v>0</v>
      </c>
      <c r="FZ26" s="108">
        <f t="shared" ref="FZ26" si="2106">+FZ20+FZ24+FZ25</f>
        <v>0</v>
      </c>
      <c r="GA26" s="19">
        <f t="shared" ref="GA26" si="2107">+GA20+GA24+GA25</f>
        <v>0</v>
      </c>
      <c r="GB26" s="14">
        <f t="shared" si="10"/>
        <v>0</v>
      </c>
      <c r="GC26" s="108">
        <f t="shared" ref="GC26" si="2108">+GC20+GC24+GC25</f>
        <v>0</v>
      </c>
      <c r="GD26" s="19">
        <f>+GD20+GD24+GD25</f>
        <v>3000</v>
      </c>
      <c r="GE26" s="14">
        <f t="shared" ref="GE26" si="2109">+GE20+GE24+GE25</f>
        <v>0</v>
      </c>
      <c r="GF26" s="108">
        <f t="shared" ref="GF26" si="2110">+GF20+GF24+GF25</f>
        <v>3000</v>
      </c>
      <c r="GG26" s="19">
        <f>+GG20+GG24+GG25</f>
        <v>0</v>
      </c>
      <c r="GH26" s="14">
        <f t="shared" ref="GH26" si="2111">+GH20+GH24+GH25</f>
        <v>0</v>
      </c>
      <c r="GI26" s="108">
        <f t="shared" ref="GI26" si="2112">+GI20+GI24+GI25</f>
        <v>0</v>
      </c>
      <c r="GJ26" s="19">
        <f>+GJ20+GJ24+GJ25</f>
        <v>0</v>
      </c>
      <c r="GK26" s="14">
        <f t="shared" ref="GK26" si="2113">+GK20+GK24+GK25</f>
        <v>0</v>
      </c>
      <c r="GL26" s="108">
        <f t="shared" ref="GL26" si="2114">+GL20+GL24+GL25</f>
        <v>0</v>
      </c>
      <c r="GM26" s="19">
        <f>+GM20+GM24+GM25</f>
        <v>0</v>
      </c>
      <c r="GN26" s="14">
        <f t="shared" ref="GN26" si="2115">+GN20+GN24+GN25</f>
        <v>0</v>
      </c>
      <c r="GO26" s="108">
        <f t="shared" ref="GO26" si="2116">+GO20+GO24+GO25</f>
        <v>0</v>
      </c>
      <c r="GP26" s="19">
        <f>+GP20+GP24+GP25</f>
        <v>0</v>
      </c>
      <c r="GQ26" s="14">
        <f t="shared" ref="GQ26" si="2117">+GQ20+GQ24+GQ25</f>
        <v>0</v>
      </c>
      <c r="GR26" s="108">
        <f t="shared" ref="GR26" si="2118">+GR20+GR24+GR25</f>
        <v>0</v>
      </c>
      <c r="GS26" s="19">
        <f>+GS20+GS24+GS25</f>
        <v>0</v>
      </c>
      <c r="GT26" s="14">
        <f t="shared" ref="GT26" si="2119">+GT20+GT24+GT25</f>
        <v>0</v>
      </c>
      <c r="GU26" s="92">
        <f t="shared" ref="GU26" si="2120">+GU20+GU24+GU25</f>
        <v>0</v>
      </c>
      <c r="GV26" s="19">
        <f t="shared" ref="GV26" si="2121">+GV20+GV24+GV25</f>
        <v>3000</v>
      </c>
      <c r="GW26" s="14">
        <f t="shared" si="94"/>
        <v>0</v>
      </c>
      <c r="GX26" s="108">
        <f t="shared" ref="GX26" si="2122">+GX20+GX24+GX25</f>
        <v>3000</v>
      </c>
      <c r="GY26" s="19">
        <f>+GY20+GY24+GY25</f>
        <v>0</v>
      </c>
      <c r="GZ26" s="14">
        <f t="shared" ref="GZ26" si="2123">+GZ20+GZ24+GZ25</f>
        <v>0</v>
      </c>
      <c r="HA26" s="108">
        <f t="shared" ref="HA26" si="2124">+HA20+HA24+HA25</f>
        <v>0</v>
      </c>
      <c r="HB26" s="19">
        <f>+HB20+HB24+HB25</f>
        <v>0</v>
      </c>
      <c r="HC26" s="14">
        <f t="shared" ref="HC26" si="2125">+HC20+HC24+HC25</f>
        <v>0</v>
      </c>
      <c r="HD26" s="108">
        <f t="shared" ref="HD26" si="2126">+HD20+HD24+HD25</f>
        <v>0</v>
      </c>
      <c r="HE26" s="19">
        <f>+HE20+HE24+HE25</f>
        <v>0</v>
      </c>
      <c r="HF26" s="14">
        <f t="shared" ref="HF26" si="2127">+HF20+HF24+HF25</f>
        <v>0</v>
      </c>
      <c r="HG26" s="108">
        <f t="shared" ref="HG26" si="2128">+HG20+HG24+HG25</f>
        <v>0</v>
      </c>
      <c r="HH26" s="19">
        <f>+HH20+HH24+HH25</f>
        <v>0</v>
      </c>
      <c r="HI26" s="14">
        <f t="shared" ref="HI26" si="2129">+HI20+HI24+HI25</f>
        <v>0</v>
      </c>
      <c r="HJ26" s="108">
        <f t="shared" ref="HJ26" si="2130">+HJ20+HJ24+HJ25</f>
        <v>0</v>
      </c>
      <c r="HK26" s="19">
        <f t="shared" ref="HK26" si="2131">+HK20+HK24+HK25</f>
        <v>0</v>
      </c>
      <c r="HL26" s="14">
        <f t="shared" si="101"/>
        <v>0</v>
      </c>
      <c r="HM26" s="108">
        <f t="shared" ref="HM26" si="2132">+HM20+HM24+HM25</f>
        <v>0</v>
      </c>
      <c r="HN26" s="19">
        <f>+HN20+HN24+HN25</f>
        <v>0</v>
      </c>
      <c r="HO26" s="14">
        <f t="shared" ref="HO26" si="2133">+HO20+HO24+HO25</f>
        <v>0</v>
      </c>
      <c r="HP26" s="108">
        <f t="shared" ref="HP26" si="2134">+HP20+HP24+HP25</f>
        <v>0</v>
      </c>
      <c r="HQ26" s="19">
        <f>+HQ20+HQ24+HQ25</f>
        <v>0</v>
      </c>
      <c r="HR26" s="14">
        <f t="shared" ref="HR26" si="2135">+HR20+HR24+HR25</f>
        <v>0</v>
      </c>
      <c r="HS26" s="92">
        <f t="shared" ref="HS26" si="2136">+HS20+HS24+HS25</f>
        <v>0</v>
      </c>
      <c r="HT26" s="19">
        <f t="shared" ref="HT26" si="2137">+HT20+HT24+HT25</f>
        <v>0</v>
      </c>
      <c r="HU26" s="14">
        <f t="shared" si="11"/>
        <v>0</v>
      </c>
      <c r="HV26" s="108">
        <f t="shared" ref="HV26" si="2138">+HV20+HV24+HV25</f>
        <v>0</v>
      </c>
      <c r="HW26" s="19">
        <f t="shared" ref="HW26" si="2139">+HW20+HW24+HW25</f>
        <v>3000</v>
      </c>
      <c r="HX26" s="14">
        <f t="shared" si="107"/>
        <v>0</v>
      </c>
      <c r="HY26" s="108">
        <f t="shared" ref="HY26" si="2140">+HY20+HY24+HY25</f>
        <v>3000</v>
      </c>
      <c r="HZ26" s="19">
        <f>+HZ20+HZ24+HZ25</f>
        <v>0</v>
      </c>
      <c r="IA26" s="14">
        <f t="shared" ref="IA26" si="2141">+IA20+IA24+IA25</f>
        <v>0</v>
      </c>
      <c r="IB26" s="108">
        <f t="shared" ref="IB26" si="2142">+IB20+IB24+IB25</f>
        <v>0</v>
      </c>
      <c r="IC26" s="19">
        <f>+IC20+IC24+IC25</f>
        <v>0</v>
      </c>
      <c r="ID26" s="14">
        <f t="shared" ref="ID26" si="2143">+ID20+ID24+ID25</f>
        <v>0</v>
      </c>
      <c r="IE26" s="108">
        <f t="shared" ref="IE26" si="2144">+IE20+IE24+IE25</f>
        <v>0</v>
      </c>
      <c r="IF26" s="19">
        <f>+IF20+IF24+IF25</f>
        <v>83160</v>
      </c>
      <c r="IG26" s="14">
        <f t="shared" ref="IG26" si="2145">+IG20+IG24+IG25</f>
        <v>0</v>
      </c>
      <c r="IH26" s="108">
        <f t="shared" ref="IH26" si="2146">+IH20+IH24+IH25</f>
        <v>83160</v>
      </c>
      <c r="II26" s="19">
        <f>+II20+II24+II25</f>
        <v>12400</v>
      </c>
      <c r="IJ26" s="14">
        <f t="shared" ref="IJ26" si="2147">+IJ20+IJ24+IJ25</f>
        <v>0</v>
      </c>
      <c r="IK26" s="108">
        <f t="shared" ref="IK26" si="2148">+IK20+IK24+IK25</f>
        <v>12400</v>
      </c>
      <c r="IL26" s="19">
        <f t="shared" ref="IL26" si="2149">+IL20+IL24+IL25</f>
        <v>95560</v>
      </c>
      <c r="IM26" s="14">
        <f t="shared" si="114"/>
        <v>0</v>
      </c>
      <c r="IN26" s="108">
        <f t="shared" ref="IN26" si="2150">+IN20+IN24+IN25</f>
        <v>95560</v>
      </c>
      <c r="IO26" s="19">
        <f>+IO20+IO24+IO25</f>
        <v>5152352</v>
      </c>
      <c r="IP26" s="14">
        <f t="shared" ref="IP26" si="2151">+IP20+IP24+IP25</f>
        <v>3405</v>
      </c>
      <c r="IQ26" s="92">
        <f t="shared" ref="IQ26" si="2152">+IQ20+IQ24+IQ25</f>
        <v>5155757</v>
      </c>
      <c r="IR26" s="19">
        <f>+IR20+IR24+IR25</f>
        <v>91777</v>
      </c>
      <c r="IS26" s="14">
        <f t="shared" ref="IS26" si="2153">+IS20+IS24+IS25</f>
        <v>0</v>
      </c>
      <c r="IT26" s="108">
        <f t="shared" ref="IT26" si="2154">+IT20+IT24+IT25</f>
        <v>91777</v>
      </c>
      <c r="IU26" s="19">
        <f t="shared" ref="IU26" si="2155">+IU20+IU24+IU25</f>
        <v>5244129</v>
      </c>
      <c r="IV26" s="14">
        <f t="shared" si="12"/>
        <v>3405</v>
      </c>
      <c r="IW26" s="108">
        <f t="shared" ref="IW26" si="2156">+IW20+IW24+IW25</f>
        <v>5247534</v>
      </c>
      <c r="IX26" s="19">
        <f>+IX20+IX24+IX25</f>
        <v>0</v>
      </c>
      <c r="IY26" s="14">
        <f t="shared" ref="IY26" si="2157">+IY20+IY24+IY25</f>
        <v>0</v>
      </c>
      <c r="IZ26" s="108">
        <f t="shared" ref="IZ26" si="2158">+IZ20+IZ24+IZ25</f>
        <v>0</v>
      </c>
      <c r="JA26" s="19">
        <f>+JA20+JA24+JA25</f>
        <v>0</v>
      </c>
      <c r="JB26" s="14">
        <f t="shared" ref="JB26" si="2159">+JB20+JB24+JB25</f>
        <v>0</v>
      </c>
      <c r="JC26" s="108">
        <f t="shared" ref="JC26" si="2160">+JC20+JC24+JC25</f>
        <v>0</v>
      </c>
      <c r="JD26" s="19">
        <f>+JD20+JD24+JD25</f>
        <v>0</v>
      </c>
      <c r="JE26" s="14">
        <f t="shared" ref="JE26" si="2161">+JE20+JE24+JE25</f>
        <v>0</v>
      </c>
      <c r="JF26" s="108">
        <f t="shared" ref="JF26" si="2162">+JF20+JF24+JF25</f>
        <v>0</v>
      </c>
      <c r="JG26" s="19">
        <f>+JG20+JG24+JG25</f>
        <v>0</v>
      </c>
      <c r="JH26" s="14">
        <f t="shared" ref="JH26" si="2163">+JH20+JH24+JH25</f>
        <v>0</v>
      </c>
      <c r="JI26" s="108">
        <f t="shared" ref="JI26" si="2164">+JI20+JI24+JI25</f>
        <v>0</v>
      </c>
      <c r="JJ26" s="19">
        <f t="shared" ref="JJ26" si="2165">+JJ20+JJ24+JJ25</f>
        <v>0</v>
      </c>
      <c r="JK26" s="14">
        <f t="shared" si="13"/>
        <v>0</v>
      </c>
      <c r="JL26" s="108">
        <f t="shared" ref="JL26" si="2166">+JL20+JL24+JL25</f>
        <v>0</v>
      </c>
      <c r="JM26" s="19">
        <f>+JM20+JM24+JM25</f>
        <v>0</v>
      </c>
      <c r="JN26" s="14">
        <f t="shared" ref="JN26" si="2167">+JN20+JN24+JN25</f>
        <v>0</v>
      </c>
      <c r="JO26" s="108">
        <f t="shared" ref="JO26" si="2168">+JO20+JO24+JO25</f>
        <v>0</v>
      </c>
      <c r="JP26" s="19">
        <f>+JP20+JP24+JP25</f>
        <v>0</v>
      </c>
      <c r="JQ26" s="14">
        <f t="shared" ref="JQ26" si="2169">+JQ20+JQ24+JQ25</f>
        <v>0</v>
      </c>
      <c r="JR26" s="92">
        <f t="shared" ref="JR26" si="2170">+JR20+JR24+JR25</f>
        <v>0</v>
      </c>
      <c r="JS26" s="19">
        <f>+JS20+JS24+JS25</f>
        <v>0</v>
      </c>
      <c r="JT26" s="14">
        <f t="shared" ref="JT26" si="2171">+JT20+JT24+JT25</f>
        <v>0</v>
      </c>
      <c r="JU26" s="108">
        <f t="shared" ref="JU26" si="2172">+JU20+JU24+JU25</f>
        <v>0</v>
      </c>
      <c r="JV26" s="19">
        <f t="shared" ref="JV26" si="2173">+JV20+JV24+JV25</f>
        <v>0</v>
      </c>
      <c r="JW26" s="14">
        <f t="shared" si="14"/>
        <v>0</v>
      </c>
      <c r="JX26" s="108">
        <f t="shared" ref="JX26" si="2174">+JX20+JX24+JX25</f>
        <v>0</v>
      </c>
      <c r="JY26" s="19">
        <f>+JY20+JY24+JY25</f>
        <v>0</v>
      </c>
      <c r="JZ26" s="14">
        <f t="shared" ref="JZ26" si="2175">+JZ20+JZ24+JZ25</f>
        <v>0</v>
      </c>
      <c r="KA26" s="108">
        <f t="shared" ref="KA26" si="2176">+KA20+KA24+KA25</f>
        <v>0</v>
      </c>
      <c r="KB26" s="19">
        <f>+KB20+KB24+KB25</f>
        <v>0</v>
      </c>
      <c r="KC26" s="14">
        <f t="shared" ref="KC26" si="2177">+KC20+KC24+KC25</f>
        <v>0</v>
      </c>
      <c r="KD26" s="108">
        <f t="shared" ref="KD26" si="2178">+KD20+KD24+KD25</f>
        <v>0</v>
      </c>
      <c r="KE26" s="19">
        <f>+KE20+KE24+KE25</f>
        <v>0</v>
      </c>
      <c r="KF26" s="14">
        <f t="shared" ref="KF26" si="2179">+KF20+KF24+KF25</f>
        <v>0</v>
      </c>
      <c r="KG26" s="108">
        <f t="shared" ref="KG26" si="2180">+KG20+KG24+KG25</f>
        <v>0</v>
      </c>
      <c r="KH26" s="19">
        <f>+KH20+KH24+KH25</f>
        <v>0</v>
      </c>
      <c r="KI26" s="14">
        <f t="shared" ref="KI26" si="2181">+KI20+KI24+KI25</f>
        <v>0</v>
      </c>
      <c r="KJ26" s="108">
        <f t="shared" ref="KJ26" si="2182">+KJ20+KJ24+KJ25</f>
        <v>0</v>
      </c>
      <c r="KK26" s="19">
        <f t="shared" ref="KK26" si="2183">+KK20+KK24+KK25</f>
        <v>0</v>
      </c>
      <c r="KL26" s="14">
        <f t="shared" si="15"/>
        <v>0</v>
      </c>
      <c r="KM26" s="92">
        <f t="shared" ref="KM26" si="2184">+KM20+KM24+KM25</f>
        <v>0</v>
      </c>
      <c r="KN26" s="19">
        <f>+KN20+KN24+KN25</f>
        <v>0</v>
      </c>
      <c r="KO26" s="14">
        <f t="shared" ref="KO26" si="2185">+KO20+KO24+KO25</f>
        <v>0</v>
      </c>
      <c r="KP26" s="108">
        <f t="shared" ref="KP26" si="2186">+KP20+KP24+KP25</f>
        <v>0</v>
      </c>
      <c r="KQ26" s="19">
        <f>+KQ20+KQ24+KQ25</f>
        <v>0</v>
      </c>
      <c r="KR26" s="14">
        <f t="shared" ref="KR26" si="2187">+KR20+KR24+KR25</f>
        <v>0</v>
      </c>
      <c r="KS26" s="108">
        <f t="shared" ref="KS26" si="2188">+KS20+KS24+KS25</f>
        <v>0</v>
      </c>
      <c r="KT26" s="19">
        <f>+KT20+KT24+KT25</f>
        <v>0</v>
      </c>
      <c r="KU26" s="14">
        <f t="shared" ref="KU26" si="2189">+KU20+KU24+KU25</f>
        <v>0</v>
      </c>
      <c r="KV26" s="108">
        <f t="shared" ref="KV26" si="2190">+KV20+KV24+KV25</f>
        <v>0</v>
      </c>
      <c r="KW26" s="19">
        <f t="shared" ref="KW26" si="2191">+KW20+KW24+KW25</f>
        <v>0</v>
      </c>
      <c r="KX26" s="14">
        <f t="shared" si="16"/>
        <v>0</v>
      </c>
      <c r="KY26" s="108">
        <f t="shared" ref="KY26" si="2192">+KY20+KY24+KY25</f>
        <v>0</v>
      </c>
      <c r="KZ26" s="19">
        <f>+KZ20+KZ24+KZ25</f>
        <v>0</v>
      </c>
      <c r="LA26" s="14">
        <f t="shared" ref="LA26" si="2193">+LA20+LA24+LA25</f>
        <v>0</v>
      </c>
      <c r="LB26" s="108">
        <f t="shared" ref="LB26" si="2194">+LB20+LB24+LB25</f>
        <v>0</v>
      </c>
      <c r="LC26" s="19">
        <f>+LC20+LC24+LC25</f>
        <v>0</v>
      </c>
      <c r="LD26" s="14">
        <f t="shared" ref="LD26" si="2195">+LD20+LD24+LD25</f>
        <v>0</v>
      </c>
      <c r="LE26" s="108">
        <f t="shared" ref="LE26" si="2196">+LE20+LE24+LE25</f>
        <v>0</v>
      </c>
      <c r="LF26" s="19">
        <f>+LF20+LF24+LF25</f>
        <v>0</v>
      </c>
      <c r="LG26" s="14">
        <f t="shared" ref="LG26" si="2197">+LG20+LG24+LG25</f>
        <v>0</v>
      </c>
      <c r="LH26" s="108">
        <f t="shared" ref="LH26" si="2198">+LH20+LH24+LH25</f>
        <v>0</v>
      </c>
      <c r="LI26" s="19">
        <f>+LI20+LI24+LI25</f>
        <v>0</v>
      </c>
      <c r="LJ26" s="14">
        <f t="shared" ref="LJ26" si="2199">+LJ20+LJ24+LJ25</f>
        <v>0</v>
      </c>
      <c r="LK26" s="92">
        <f t="shared" ref="LK26" si="2200">+LK20+LK24+LK25</f>
        <v>0</v>
      </c>
      <c r="LL26" s="19">
        <f>+LL20+LL24+LL25</f>
        <v>0</v>
      </c>
      <c r="LM26" s="14">
        <f t="shared" ref="LM26" si="2201">+LM20+LM24+LM25</f>
        <v>0</v>
      </c>
      <c r="LN26" s="108">
        <f t="shared" ref="LN26" si="2202">+LN20+LN24+LN25</f>
        <v>0</v>
      </c>
      <c r="LO26" s="19">
        <f>+LO20+LO24+LO25</f>
        <v>0</v>
      </c>
      <c r="LP26" s="14">
        <f t="shared" ref="LP26" si="2203">+LP20+LP24+LP25</f>
        <v>0</v>
      </c>
      <c r="LQ26" s="108">
        <f t="shared" ref="LQ26" si="2204">+LQ20+LQ24+LQ25</f>
        <v>0</v>
      </c>
      <c r="LR26" s="19">
        <f>+LR20+LR24+LR25</f>
        <v>0</v>
      </c>
      <c r="LS26" s="14">
        <f t="shared" ref="LS26" si="2205">+LS20+LS24+LS25</f>
        <v>0</v>
      </c>
      <c r="LT26" s="108">
        <f t="shared" ref="LT26" si="2206">+LT20+LT24+LT25</f>
        <v>0</v>
      </c>
      <c r="LU26" s="19">
        <f>+LU20+LU24+LU25</f>
        <v>0</v>
      </c>
      <c r="LV26" s="14">
        <f t="shared" ref="LV26" si="2207">+LV20+LV24+LV25</f>
        <v>0</v>
      </c>
      <c r="LW26" s="108">
        <f t="shared" ref="LW26" si="2208">+LW20+LW24+LW25</f>
        <v>0</v>
      </c>
      <c r="LX26" s="19">
        <f>+LX20+LX24+LX25</f>
        <v>0</v>
      </c>
      <c r="LY26" s="14">
        <f t="shared" ref="LY26" si="2209">+LY20+LY24+LY25</f>
        <v>0</v>
      </c>
      <c r="LZ26" s="108">
        <f t="shared" ref="LZ26" si="2210">+LZ20+LZ24+LZ25</f>
        <v>0</v>
      </c>
      <c r="MA26" s="19">
        <f t="shared" ref="MA26" si="2211">+MA20+MA24+MA25</f>
        <v>0</v>
      </c>
      <c r="MB26" s="14">
        <f t="shared" si="17"/>
        <v>0</v>
      </c>
      <c r="MC26" s="108">
        <f t="shared" ref="MC26" si="2212">+MC20+MC24+MC25</f>
        <v>0</v>
      </c>
      <c r="MD26" s="19">
        <f>+MD20+MD24+MD25</f>
        <v>0</v>
      </c>
      <c r="ME26" s="14">
        <f t="shared" ref="ME26" si="2213">+ME20+ME24+ME25</f>
        <v>0</v>
      </c>
      <c r="MF26" s="108">
        <f t="shared" ref="MF26" si="2214">+MF20+MF24+MF25</f>
        <v>0</v>
      </c>
      <c r="MG26" s="19">
        <f>+MG20+MG24+MG25</f>
        <v>0</v>
      </c>
      <c r="MH26" s="14">
        <f t="shared" ref="MH26" si="2215">+MH20+MH24+MH25</f>
        <v>0</v>
      </c>
      <c r="MI26" s="92">
        <f t="shared" ref="MI26" si="2216">+MI20+MI24+MI25</f>
        <v>0</v>
      </c>
      <c r="MJ26" s="19">
        <f t="shared" ref="MJ26" si="2217">+MJ20+MJ24+MJ25</f>
        <v>0</v>
      </c>
      <c r="MK26" s="14">
        <f t="shared" si="150"/>
        <v>0</v>
      </c>
      <c r="ML26" s="108">
        <f t="shared" ref="ML26" si="2218">+ML20+ML24+ML25</f>
        <v>0</v>
      </c>
      <c r="MM26" s="19">
        <f>+MM20+MM24+MM25</f>
        <v>0</v>
      </c>
      <c r="MN26" s="14">
        <f t="shared" ref="MN26" si="2219">+MN20+MN24+MN25</f>
        <v>0</v>
      </c>
      <c r="MO26" s="108">
        <f t="shared" ref="MO26" si="2220">+MO20+MO24+MO25</f>
        <v>0</v>
      </c>
      <c r="MP26" s="19">
        <f t="shared" ref="MP26" si="2221">+MP20+MP24+MP25</f>
        <v>5339689</v>
      </c>
      <c r="MQ26" s="14">
        <f t="shared" si="18"/>
        <v>3405</v>
      </c>
      <c r="MR26" s="108">
        <f t="shared" ref="MR26" si="2222">+MR20+MR24+MR25</f>
        <v>5343094</v>
      </c>
      <c r="MS26" s="19">
        <f>+MS20+MS24+MS25</f>
        <v>0</v>
      </c>
      <c r="MT26" s="14">
        <f t="shared" ref="MT26" si="2223">+MT20+MT24+MT25</f>
        <v>0</v>
      </c>
      <c r="MU26" s="108">
        <f t="shared" ref="MU26" si="2224">+MU20+MU24+MU25</f>
        <v>0</v>
      </c>
      <c r="MV26" s="19">
        <f>+MV20+MV24+MV25</f>
        <v>0</v>
      </c>
      <c r="MW26" s="14">
        <f t="shared" ref="MW26" si="2225">+MW20+MW24+MW25</f>
        <v>0</v>
      </c>
      <c r="MX26" s="108">
        <f t="shared" ref="MX26" si="2226">+MX20+MX24+MX25</f>
        <v>0</v>
      </c>
      <c r="MY26" s="19">
        <f>+MY20+MY24+MY25</f>
        <v>0</v>
      </c>
      <c r="MZ26" s="14">
        <f t="shared" ref="MZ26" si="2227">+MZ20+MZ24+MZ25</f>
        <v>0</v>
      </c>
      <c r="NA26" s="108">
        <f t="shared" ref="NA26" si="2228">+NA20+NA24+NA25</f>
        <v>0</v>
      </c>
      <c r="NB26" s="19">
        <f t="shared" ref="NB26" si="2229">+NB20+NB24+NB25</f>
        <v>0</v>
      </c>
      <c r="NC26" s="14">
        <f t="shared" si="158"/>
        <v>0</v>
      </c>
      <c r="ND26" s="108">
        <f t="shared" ref="ND26" si="2230">+ND20+ND24+ND25</f>
        <v>0</v>
      </c>
      <c r="NE26" s="19">
        <f>+NE20+NE24+NE25</f>
        <v>0</v>
      </c>
      <c r="NF26" s="14">
        <f t="shared" ref="NF26" si="2231">+NF20+NF24+NF25</f>
        <v>0</v>
      </c>
      <c r="NG26" s="108">
        <f t="shared" ref="NG26" si="2232">+NG20+NG24+NG25</f>
        <v>0</v>
      </c>
      <c r="NH26" s="19">
        <f>+NH20+NH24+NH25</f>
        <v>0</v>
      </c>
      <c r="NI26" s="14">
        <f t="shared" ref="NI26" si="2233">+NI20+NI24+NI25</f>
        <v>0</v>
      </c>
      <c r="NJ26" s="92">
        <f t="shared" ref="NJ26" si="2234">+NJ20+NJ24+NJ25</f>
        <v>0</v>
      </c>
      <c r="NK26" s="19">
        <f>+NK20+NK24+NK25</f>
        <v>0</v>
      </c>
      <c r="NL26" s="14">
        <f t="shared" ref="NL26" si="2235">+NL20+NL24+NL25</f>
        <v>0</v>
      </c>
      <c r="NM26" s="108">
        <f t="shared" ref="NM26" si="2236">+NM20+NM24+NM25</f>
        <v>0</v>
      </c>
      <c r="NN26" s="19">
        <f>+NN20+NN24+NN25</f>
        <v>0</v>
      </c>
      <c r="NO26" s="14">
        <f t="shared" ref="NO26" si="2237">+NO20+NO24+NO25</f>
        <v>0</v>
      </c>
      <c r="NP26" s="108">
        <f t="shared" ref="NP26" si="2238">+NP20+NP24+NP25</f>
        <v>0</v>
      </c>
      <c r="NQ26" s="19">
        <f>+NQ20+NQ24+NQ25</f>
        <v>0</v>
      </c>
      <c r="NR26" s="14">
        <f t="shared" ref="NR26" si="2239">+NR20+NR24+NR25</f>
        <v>0</v>
      </c>
      <c r="NS26" s="108">
        <f t="shared" ref="NS26" si="2240">+NS20+NS24+NS25</f>
        <v>0</v>
      </c>
      <c r="NT26" s="19">
        <f>+NT20+NT24+NT25</f>
        <v>0</v>
      </c>
      <c r="NU26" s="14">
        <f t="shared" ref="NU26" si="2241">+NU20+NU24+NU25</f>
        <v>0</v>
      </c>
      <c r="NV26" s="108">
        <f t="shared" ref="NV26" si="2242">+NV20+NV24+NV25</f>
        <v>0</v>
      </c>
      <c r="NW26" s="19">
        <f t="shared" ref="NW26" si="2243">+NW20+NW24+NW25</f>
        <v>0</v>
      </c>
      <c r="NX26" s="14">
        <f t="shared" si="19"/>
        <v>0</v>
      </c>
      <c r="NY26" s="108">
        <f t="shared" ref="NY26" si="2244">+NY20+NY24+NY25</f>
        <v>0</v>
      </c>
      <c r="NZ26" s="19">
        <f>+NZ20+NZ24+NZ25</f>
        <v>0</v>
      </c>
      <c r="OA26" s="14">
        <f t="shared" ref="OA26" si="2245">+OA20+OA24+OA25</f>
        <v>0</v>
      </c>
      <c r="OB26" s="108">
        <f t="shared" ref="OB26" si="2246">+OB20+OB24+OB25</f>
        <v>0</v>
      </c>
      <c r="OC26" s="19">
        <f>+OC20+OC24+OC25</f>
        <v>0</v>
      </c>
      <c r="OD26" s="14">
        <f t="shared" ref="OD26" si="2247">+OD20+OD24+OD25</f>
        <v>0</v>
      </c>
      <c r="OE26" s="108">
        <f t="shared" ref="OE26" si="2248">+OE20+OE24+OE25</f>
        <v>0</v>
      </c>
      <c r="OF26" s="19">
        <f>+OF20+OF24+OF25</f>
        <v>0</v>
      </c>
      <c r="OG26" s="14">
        <f t="shared" ref="OG26" si="2249">+OG20+OG24+OG25</f>
        <v>0</v>
      </c>
      <c r="OH26" s="92">
        <f t="shared" ref="OH26" si="2250">+OH20+OH24+OH25</f>
        <v>0</v>
      </c>
      <c r="OI26" s="19">
        <f t="shared" ref="OI26" si="2251">+OI20+OI24+OI25</f>
        <v>0</v>
      </c>
      <c r="OJ26" s="14">
        <f t="shared" si="20"/>
        <v>0</v>
      </c>
      <c r="OK26" s="108">
        <f t="shared" ref="OK26" si="2252">+OK20+OK24+OK25</f>
        <v>0</v>
      </c>
      <c r="OL26" s="19">
        <f>+OL20+OL24+OL25</f>
        <v>0</v>
      </c>
      <c r="OM26" s="14">
        <f t="shared" ref="OM26" si="2253">+OM20+OM24+OM25</f>
        <v>0</v>
      </c>
      <c r="ON26" s="108">
        <f t="shared" ref="ON26" si="2254">+ON20+ON24+ON25</f>
        <v>0</v>
      </c>
      <c r="OO26" s="19">
        <f>+OO20+OO24+OO25</f>
        <v>0</v>
      </c>
      <c r="OP26" s="14">
        <f t="shared" ref="OP26" si="2255">+OP20+OP24+OP25</f>
        <v>0</v>
      </c>
      <c r="OQ26" s="108">
        <f t="shared" ref="OQ26" si="2256">+OQ20+OQ24+OQ25</f>
        <v>0</v>
      </c>
      <c r="OR26" s="19">
        <f>+OR20+OR24+OR25</f>
        <v>0</v>
      </c>
      <c r="OS26" s="14">
        <f t="shared" ref="OS26" si="2257">+OS20+OS24+OS25</f>
        <v>0</v>
      </c>
      <c r="OT26" s="108">
        <f t="shared" ref="OT26" si="2258">+OT20+OT24+OT25</f>
        <v>0</v>
      </c>
      <c r="OU26" s="19">
        <f>+OU20+OU24+OU25</f>
        <v>0</v>
      </c>
      <c r="OV26" s="14">
        <f t="shared" ref="OV26" si="2259">+OV20+OV24+OV25</f>
        <v>0</v>
      </c>
      <c r="OW26" s="108">
        <f t="shared" ref="OW26" si="2260">+OW20+OW24+OW25</f>
        <v>0</v>
      </c>
      <c r="OX26" s="19">
        <f>+OX20+OX24+OX25</f>
        <v>0</v>
      </c>
      <c r="OY26" s="14">
        <f t="shared" ref="OY26" si="2261">+OY20+OY24+OY25</f>
        <v>0</v>
      </c>
      <c r="OZ26" s="108">
        <f t="shared" ref="OZ26" si="2262">+OZ20+OZ24+OZ25</f>
        <v>0</v>
      </c>
      <c r="PA26" s="19">
        <f>+PA20+PA24+PA25</f>
        <v>0</v>
      </c>
      <c r="PB26" s="14">
        <f t="shared" ref="PB26" si="2263">+PB20+PB24+PB25</f>
        <v>0</v>
      </c>
      <c r="PC26" s="108">
        <f t="shared" ref="PC26" si="2264">+PC20+PC24+PC25</f>
        <v>0</v>
      </c>
      <c r="PD26" s="19">
        <f>+PD20+PD24+PD25</f>
        <v>0</v>
      </c>
      <c r="PE26" s="14">
        <f t="shared" ref="PE26" si="2265">+PE20+PE24+PE25</f>
        <v>0</v>
      </c>
      <c r="PF26" s="108">
        <f t="shared" ref="PF26" si="2266">+PF20+PF24+PF25</f>
        <v>0</v>
      </c>
      <c r="PG26" s="19">
        <f>+PG20+PG24+PG25</f>
        <v>0</v>
      </c>
      <c r="PH26" s="14">
        <f t="shared" ref="PH26" si="2267">+PH20+PH24+PH25</f>
        <v>0</v>
      </c>
      <c r="PI26" s="92">
        <f t="shared" ref="PI26" si="2268">+PI20+PI24+PI25</f>
        <v>0</v>
      </c>
      <c r="PJ26" s="19">
        <f>+PJ20+PJ24+PJ25</f>
        <v>0</v>
      </c>
      <c r="PK26" s="14">
        <f t="shared" ref="PK26" si="2269">+PK20+PK24+PK25</f>
        <v>0</v>
      </c>
      <c r="PL26" s="108">
        <f t="shared" ref="PL26" si="2270">+PL20+PL24+PL25</f>
        <v>0</v>
      </c>
      <c r="PM26" s="19">
        <f>+PM20+PM24+PM25</f>
        <v>0</v>
      </c>
      <c r="PN26" s="14">
        <f t="shared" ref="PN26" si="2271">+PN20+PN24+PN25</f>
        <v>0</v>
      </c>
      <c r="PO26" s="108">
        <f t="shared" ref="PO26" si="2272">+PO20+PO24+PO25</f>
        <v>0</v>
      </c>
      <c r="PP26" s="19">
        <f t="shared" ref="PP26" si="2273">+PP20+PP24+PP25</f>
        <v>0</v>
      </c>
      <c r="PQ26" s="14">
        <f t="shared" si="21"/>
        <v>0</v>
      </c>
      <c r="PR26" s="108">
        <f t="shared" ref="PR26" si="2274">+PR20+PR24+PR25</f>
        <v>0</v>
      </c>
      <c r="PS26" s="19">
        <f>+PS20+PS24+PS25</f>
        <v>0</v>
      </c>
      <c r="PT26" s="14">
        <f t="shared" ref="PT26" si="2275">+PT20+PT24+PT25</f>
        <v>0</v>
      </c>
      <c r="PU26" s="108">
        <f t="shared" ref="PU26" si="2276">+PU20+PU24+PU25</f>
        <v>0</v>
      </c>
      <c r="PV26" s="19">
        <f>+PV20+PV24+PV25</f>
        <v>0</v>
      </c>
      <c r="PW26" s="14">
        <f t="shared" ref="PW26" si="2277">+PW20+PW24+PW25</f>
        <v>0</v>
      </c>
      <c r="PX26" s="108">
        <f t="shared" ref="PX26" si="2278">+PX20+PX24+PX25</f>
        <v>0</v>
      </c>
      <c r="PY26" s="19">
        <f>+PY20+PY24+PY25</f>
        <v>0</v>
      </c>
      <c r="PZ26" s="14">
        <f t="shared" ref="PZ26" si="2279">+PZ20+PZ24+PZ25</f>
        <v>0</v>
      </c>
      <c r="QA26" s="108">
        <f t="shared" ref="QA26" si="2280">+QA20+QA24+QA25</f>
        <v>0</v>
      </c>
      <c r="QB26" s="19">
        <f>+QB20+QB24+QB25</f>
        <v>0</v>
      </c>
      <c r="QC26" s="14">
        <f t="shared" ref="QC26" si="2281">+QC20+QC24+QC25</f>
        <v>0</v>
      </c>
      <c r="QD26" s="108">
        <f t="shared" ref="QD26" si="2282">+QD20+QD24+QD25</f>
        <v>0</v>
      </c>
      <c r="QE26" s="19">
        <f>+QE20+QE24+QE25</f>
        <v>0</v>
      </c>
      <c r="QF26" s="14">
        <f t="shared" ref="QF26" si="2283">+QF20+QF24+QF25</f>
        <v>0</v>
      </c>
      <c r="QG26" s="92">
        <f t="shared" ref="QG26" si="2284">+QG20+QG24+QG25</f>
        <v>0</v>
      </c>
      <c r="QH26" s="19">
        <f>+QH20+QH24+QH25</f>
        <v>0</v>
      </c>
      <c r="QI26" s="14">
        <f t="shared" ref="QI26" si="2285">+QI20+QI24+QI25</f>
        <v>0</v>
      </c>
      <c r="QJ26" s="108">
        <f t="shared" ref="QJ26" si="2286">+QJ20+QJ24+QJ25</f>
        <v>0</v>
      </c>
      <c r="QK26" s="19">
        <f>+QK20+QK24+QK25</f>
        <v>0</v>
      </c>
      <c r="QL26" s="14">
        <f t="shared" ref="QL26" si="2287">+QL20+QL24+QL25</f>
        <v>0</v>
      </c>
      <c r="QM26" s="108">
        <f t="shared" ref="QM26" si="2288">+QM20+QM24+QM25</f>
        <v>0</v>
      </c>
      <c r="QN26" s="19">
        <f t="shared" ref="QN26" si="2289">+QN20+QN24+QN25</f>
        <v>0</v>
      </c>
      <c r="QO26" s="14">
        <f t="shared" si="190"/>
        <v>0</v>
      </c>
      <c r="QP26" s="108">
        <f t="shared" ref="QP26" si="2290">+QP20+QP24+QP25</f>
        <v>0</v>
      </c>
      <c r="QQ26" s="19">
        <f>+QQ20+QQ24+QQ25</f>
        <v>0</v>
      </c>
      <c r="QR26" s="14">
        <f t="shared" ref="QR26" si="2291">+QR20+QR24+QR25</f>
        <v>0</v>
      </c>
      <c r="QS26" s="108">
        <f t="shared" ref="QS26" si="2292">+QS20+QS24+QS25</f>
        <v>0</v>
      </c>
      <c r="QT26" s="19">
        <f>+QT20+QT24+QT25</f>
        <v>0</v>
      </c>
      <c r="QU26" s="14">
        <f t="shared" ref="QU26" si="2293">+QU20+QU24+QU25</f>
        <v>0</v>
      </c>
      <c r="QV26" s="108">
        <f t="shared" ref="QV26" si="2294">+QV20+QV24+QV25</f>
        <v>0</v>
      </c>
      <c r="QW26" s="19">
        <f>+QW20+QW24+QW25</f>
        <v>0</v>
      </c>
      <c r="QX26" s="14">
        <f t="shared" ref="QX26" si="2295">+QX20+QX24+QX25</f>
        <v>0</v>
      </c>
      <c r="QY26" s="108">
        <f t="shared" ref="QY26" si="2296">+QY20+QY24+QY25</f>
        <v>0</v>
      </c>
      <c r="QZ26" s="19">
        <f>+QZ20+QZ24+QZ25</f>
        <v>0</v>
      </c>
      <c r="RA26" s="14">
        <f t="shared" ref="RA26" si="2297">+RA20+RA24+RA25</f>
        <v>0</v>
      </c>
      <c r="RB26" s="108">
        <f t="shared" ref="RB26" si="2298">+RB20+RB24+RB25</f>
        <v>0</v>
      </c>
      <c r="RC26" s="19">
        <f>+RC20+RC24+RC25</f>
        <v>0</v>
      </c>
      <c r="RD26" s="14">
        <f t="shared" ref="RD26" si="2299">+RD20+RD24+RD25</f>
        <v>0</v>
      </c>
      <c r="RE26" s="92">
        <f t="shared" ref="RE26" si="2300">+RE20+RE24+RE25</f>
        <v>0</v>
      </c>
      <c r="RF26" s="19">
        <f>+RF20+RF24+RF25</f>
        <v>0</v>
      </c>
      <c r="RG26" s="14">
        <f t="shared" ref="RG26" si="2301">+RG20+RG24+RG25</f>
        <v>0</v>
      </c>
      <c r="RH26" s="108">
        <f t="shared" ref="RH26" si="2302">+RH20+RH24+RH25</f>
        <v>0</v>
      </c>
      <c r="RI26" s="19">
        <f>+RI20+RI24+RI25</f>
        <v>0</v>
      </c>
      <c r="RJ26" s="14">
        <f t="shared" ref="RJ26" si="2303">+RJ20+RJ24+RJ25</f>
        <v>0</v>
      </c>
      <c r="RK26" s="108">
        <f t="shared" ref="RK26" si="2304">+RK20+RK24+RK25</f>
        <v>0</v>
      </c>
      <c r="RL26" s="19">
        <f>+RL20+RL24+RL25</f>
        <v>0</v>
      </c>
      <c r="RM26" s="14">
        <f t="shared" ref="RM26" si="2305">+RM20+RM24+RM25</f>
        <v>0</v>
      </c>
      <c r="RN26" s="108">
        <f t="shared" ref="RN26" si="2306">+RN20+RN24+RN25</f>
        <v>0</v>
      </c>
      <c r="RO26" s="19">
        <f t="shared" ref="RO26" si="2307">+RO20+RO24+RO25</f>
        <v>0</v>
      </c>
      <c r="RP26" s="14">
        <f t="shared" si="201"/>
        <v>0</v>
      </c>
      <c r="RQ26" s="108">
        <f t="shared" ref="RQ26" si="2308">+RQ20+RQ24+RQ25</f>
        <v>0</v>
      </c>
      <c r="RR26" s="19">
        <f t="shared" ref="RR26" si="2309">+RR20+RR24+RR25</f>
        <v>0</v>
      </c>
      <c r="RS26" s="14">
        <f t="shared" si="204"/>
        <v>0</v>
      </c>
      <c r="RT26" s="108">
        <f t="shared" ref="RT26" si="2310">+RT20+RT24+RT25</f>
        <v>0</v>
      </c>
      <c r="RU26" s="19">
        <f t="shared" ref="RU26:RU33" si="2311">+HW26+MP26+OI26+PP26+RR26</f>
        <v>5342689</v>
      </c>
      <c r="RV26" s="14">
        <f t="shared" si="206"/>
        <v>3405</v>
      </c>
      <c r="RW26" s="108">
        <f t="shared" ref="RW26" si="2312">+RW20+RW24+RW25</f>
        <v>5346094</v>
      </c>
      <c r="RX26" s="19">
        <f t="shared" ref="RX26:RY26" si="2313">+RX20+RX24+RX25</f>
        <v>-5152352</v>
      </c>
      <c r="RY26" s="14">
        <f t="shared" si="2313"/>
        <v>-3405</v>
      </c>
      <c r="RZ26" s="108">
        <f t="shared" ref="RZ26" si="2314">+RZ20+RZ24+RZ25</f>
        <v>-5155757</v>
      </c>
      <c r="SA26" s="19">
        <f t="shared" ref="SA26" si="2315">+SA20+SA24+SA25</f>
        <v>190337</v>
      </c>
      <c r="SB26" s="14">
        <f t="shared" si="22"/>
        <v>0</v>
      </c>
      <c r="SC26" s="108">
        <f t="shared" ref="SC26" si="2316">+SC20+SC24+SC25</f>
        <v>190337</v>
      </c>
      <c r="SD26" s="19">
        <f t="shared" ref="SD26" si="2317">+SD20+SD24+SD25</f>
        <v>6828514</v>
      </c>
      <c r="SE26" s="14">
        <f t="shared" si="532"/>
        <v>0</v>
      </c>
      <c r="SF26" s="108">
        <f t="shared" ref="SF26" si="2318">+SF20+SF24+SF25</f>
        <v>6828514</v>
      </c>
    </row>
    <row r="27" spans="1:501" s="4" customFormat="1" ht="15.75" x14ac:dyDescent="0.25">
      <c r="A27" s="2">
        <v>17</v>
      </c>
      <c r="B27" s="51" t="s">
        <v>8</v>
      </c>
      <c r="C27" s="16">
        <v>0</v>
      </c>
      <c r="D27" s="3">
        <v>0</v>
      </c>
      <c r="E27" s="104">
        <f t="shared" si="24"/>
        <v>0</v>
      </c>
      <c r="F27" s="16"/>
      <c r="G27" s="3">
        <v>0</v>
      </c>
      <c r="H27" s="104">
        <f t="shared" ref="H27:H33" si="2319">+F27+G27</f>
        <v>0</v>
      </c>
      <c r="I27" s="16">
        <f t="shared" si="0"/>
        <v>0</v>
      </c>
      <c r="J27" s="3">
        <f t="shared" si="0"/>
        <v>0</v>
      </c>
      <c r="K27" s="104">
        <f t="shared" ref="K27:K33" si="2320">+I27+J27</f>
        <v>0</v>
      </c>
      <c r="L27" s="16"/>
      <c r="M27" s="3">
        <v>0</v>
      </c>
      <c r="N27" s="104">
        <f t="shared" ref="N27:N33" si="2321">+L27+M27</f>
        <v>0</v>
      </c>
      <c r="O27" s="16"/>
      <c r="P27" s="3">
        <v>0</v>
      </c>
      <c r="Q27" s="104">
        <f t="shared" ref="Q27:Q33" si="2322">+O27+P27</f>
        <v>0</v>
      </c>
      <c r="R27" s="16"/>
      <c r="S27" s="3">
        <v>0</v>
      </c>
      <c r="T27" s="104">
        <f t="shared" ref="T27:T33" si="2323">+R27+S27</f>
        <v>0</v>
      </c>
      <c r="U27" s="16">
        <f t="shared" ref="U27:V67" si="2324">L27+O27+R27</f>
        <v>0</v>
      </c>
      <c r="V27" s="3">
        <f t="shared" si="2324"/>
        <v>0</v>
      </c>
      <c r="W27" s="89">
        <f t="shared" ref="W27:W33" si="2325">+U27+V27</f>
        <v>0</v>
      </c>
      <c r="X27" s="16"/>
      <c r="Y27" s="3">
        <v>0</v>
      </c>
      <c r="Z27" s="104">
        <f t="shared" ref="Z27:Z33" si="2326">+X27+Y27</f>
        <v>0</v>
      </c>
      <c r="AA27" s="16"/>
      <c r="AB27" s="3">
        <v>0</v>
      </c>
      <c r="AC27" s="104">
        <f t="shared" ref="AC27:AC33" si="2327">+AA27+AB27</f>
        <v>0</v>
      </c>
      <c r="AD27" s="16"/>
      <c r="AE27" s="3">
        <v>0</v>
      </c>
      <c r="AF27" s="104">
        <f t="shared" ref="AF27:AF33" si="2328">+AD27+AE27</f>
        <v>0</v>
      </c>
      <c r="AG27" s="16"/>
      <c r="AH27" s="3">
        <v>0</v>
      </c>
      <c r="AI27" s="104">
        <f t="shared" ref="AI27:AI33" si="2329">+AG27+AH27</f>
        <v>0</v>
      </c>
      <c r="AJ27" s="16"/>
      <c r="AK27" s="3">
        <v>0</v>
      </c>
      <c r="AL27" s="104">
        <f t="shared" ref="AL27:AL33" si="2330">+AJ27+AK27</f>
        <v>0</v>
      </c>
      <c r="AM27" s="16"/>
      <c r="AN27" s="3">
        <v>0</v>
      </c>
      <c r="AO27" s="104">
        <f t="shared" ref="AO27:AO33" si="2331">+AM27+AN27</f>
        <v>0</v>
      </c>
      <c r="AP27" s="16"/>
      <c r="AQ27" s="3">
        <v>0</v>
      </c>
      <c r="AR27" s="104">
        <f t="shared" ref="AR27:AR33" si="2332">+AP27+AQ27</f>
        <v>0</v>
      </c>
      <c r="AS27" s="16">
        <f t="shared" ref="AS27:AT67" si="2333">X27+AA27+AD27+AG27+AJ27+AM27+AP27</f>
        <v>0</v>
      </c>
      <c r="AT27" s="3">
        <f t="shared" si="2333"/>
        <v>0</v>
      </c>
      <c r="AU27" s="104">
        <f t="shared" ref="AU27:AU33" si="2334">+AS27+AT27</f>
        <v>0</v>
      </c>
      <c r="AV27" s="16"/>
      <c r="AW27" s="3">
        <v>0</v>
      </c>
      <c r="AX27" s="104">
        <f t="shared" ref="AX27:AX33" si="2335">+AV27+AW27</f>
        <v>0</v>
      </c>
      <c r="AY27" s="16"/>
      <c r="AZ27" s="3">
        <v>0</v>
      </c>
      <c r="BA27" s="104">
        <f t="shared" ref="BA27:BA33" si="2336">+AY27+AZ27</f>
        <v>0</v>
      </c>
      <c r="BB27" s="16"/>
      <c r="BC27" s="3">
        <v>0</v>
      </c>
      <c r="BD27" s="104">
        <f t="shared" ref="BD27:BD33" si="2337">+BB27+BC27</f>
        <v>0</v>
      </c>
      <c r="BE27" s="16">
        <f t="shared" ref="BE27:BF67" si="2338">U27+AS27+AV27+AY27+BB27</f>
        <v>0</v>
      </c>
      <c r="BF27" s="3">
        <f t="shared" si="2338"/>
        <v>0</v>
      </c>
      <c r="BG27" s="104">
        <f t="shared" ref="BG27:BG33" si="2339">+BE27+BF27</f>
        <v>0</v>
      </c>
      <c r="BH27" s="16"/>
      <c r="BI27" s="3">
        <v>0</v>
      </c>
      <c r="BJ27" s="104">
        <f t="shared" ref="BJ27:BJ33" si="2340">+BH27+BI27</f>
        <v>0</v>
      </c>
      <c r="BK27" s="16"/>
      <c r="BL27" s="3">
        <v>0</v>
      </c>
      <c r="BM27" s="104">
        <f t="shared" ref="BM27:BM33" si="2341">+BK27+BL27</f>
        <v>0</v>
      </c>
      <c r="BN27" s="16">
        <f t="shared" ref="BN27:BO67" si="2342">BH27+BK27</f>
        <v>0</v>
      </c>
      <c r="BO27" s="3">
        <f t="shared" si="2342"/>
        <v>0</v>
      </c>
      <c r="BP27" s="104">
        <f t="shared" ref="BP27:BP33" si="2343">+BN27+BO27</f>
        <v>0</v>
      </c>
      <c r="BQ27" s="16">
        <f t="shared" ref="BQ27:BR67" si="2344">BE27+BN27</f>
        <v>0</v>
      </c>
      <c r="BR27" s="3">
        <f t="shared" si="2344"/>
        <v>0</v>
      </c>
      <c r="BS27" s="104">
        <f t="shared" ref="BS27:BS33" si="2345">+BQ27+BR27</f>
        <v>0</v>
      </c>
      <c r="BT27" s="16"/>
      <c r="BU27" s="3">
        <v>0</v>
      </c>
      <c r="BV27" s="104">
        <f t="shared" ref="BV27:BV33" si="2346">+BT27+BU27</f>
        <v>0</v>
      </c>
      <c r="BW27" s="122">
        <f t="shared" ref="BW27:BX67" si="2347">+I27+BQ27+BT27</f>
        <v>0</v>
      </c>
      <c r="BX27" s="3">
        <f t="shared" si="2347"/>
        <v>0</v>
      </c>
      <c r="BY27" s="104">
        <f t="shared" ref="BY27:BY33" si="2348">+BW27+BX27</f>
        <v>0</v>
      </c>
      <c r="BZ27" s="16"/>
      <c r="CA27" s="3">
        <v>0</v>
      </c>
      <c r="CB27" s="104">
        <f t="shared" ref="CB27:CB33" si="2349">+BZ27+CA27</f>
        <v>0</v>
      </c>
      <c r="CC27" s="16"/>
      <c r="CD27" s="3">
        <v>0</v>
      </c>
      <c r="CE27" s="104">
        <f t="shared" ref="CE27:CE33" si="2350">+CC27+CD27</f>
        <v>0</v>
      </c>
      <c r="CF27" s="16"/>
      <c r="CG27" s="3">
        <v>0</v>
      </c>
      <c r="CH27" s="104">
        <f t="shared" ref="CH27:CH33" si="2351">+CF27+CG27</f>
        <v>0</v>
      </c>
      <c r="CI27" s="16"/>
      <c r="CJ27" s="3">
        <v>0</v>
      </c>
      <c r="CK27" s="104">
        <f t="shared" ref="CK27:CK33" si="2352">+CI27+CJ27</f>
        <v>0</v>
      </c>
      <c r="CL27" s="16"/>
      <c r="CM27" s="3">
        <v>0</v>
      </c>
      <c r="CN27" s="104">
        <f t="shared" ref="CN27:CN33" si="2353">+CL27+CM27</f>
        <v>0</v>
      </c>
      <c r="CO27" s="16"/>
      <c r="CP27" s="3">
        <v>0</v>
      </c>
      <c r="CQ27" s="104">
        <f t="shared" ref="CQ27:CQ33" si="2354">+CO27+CP27</f>
        <v>0</v>
      </c>
      <c r="CR27" s="16"/>
      <c r="CS27" s="3">
        <v>0</v>
      </c>
      <c r="CT27" s="104">
        <f t="shared" ref="CT27:CT33" si="2355">+CR27+CS27</f>
        <v>0</v>
      </c>
      <c r="CU27" s="16"/>
      <c r="CV27" s="3">
        <v>0</v>
      </c>
      <c r="CW27" s="104">
        <f t="shared" ref="CW27:CW33" si="2356">+CU27+CV27</f>
        <v>0</v>
      </c>
      <c r="CX27" s="16"/>
      <c r="CY27" s="3">
        <v>0</v>
      </c>
      <c r="CZ27" s="104">
        <f t="shared" ref="CZ27:CZ33" si="2357">+CX27+CY27</f>
        <v>0</v>
      </c>
      <c r="DA27" s="16"/>
      <c r="DB27" s="3">
        <v>0</v>
      </c>
      <c r="DC27" s="104">
        <f t="shared" ref="DC27:DC33" si="2358">+DA27+DB27</f>
        <v>0</v>
      </c>
      <c r="DD27" s="122">
        <f t="shared" si="59"/>
        <v>0</v>
      </c>
      <c r="DE27" s="3">
        <f t="shared" si="59"/>
        <v>0</v>
      </c>
      <c r="DF27" s="104">
        <f t="shared" si="59"/>
        <v>0</v>
      </c>
      <c r="DG27" s="16"/>
      <c r="DH27" s="3">
        <v>0</v>
      </c>
      <c r="DI27" s="104">
        <f t="shared" ref="DI27:DI33" si="2359">+DG27+DH27</f>
        <v>0</v>
      </c>
      <c r="DJ27" s="16"/>
      <c r="DK27" s="3">
        <v>0</v>
      </c>
      <c r="DL27" s="104">
        <f t="shared" ref="DL27:DL33" si="2360">+DJ27+DK27</f>
        <v>0</v>
      </c>
      <c r="DM27" s="16"/>
      <c r="DN27" s="3">
        <v>0</v>
      </c>
      <c r="DO27" s="104">
        <f t="shared" ref="DO27:DO33" si="2361">+DM27+DN27</f>
        <v>0</v>
      </c>
      <c r="DP27" s="16"/>
      <c r="DQ27" s="3">
        <v>0</v>
      </c>
      <c r="DR27" s="104">
        <f t="shared" ref="DR27:DR33" si="2362">+DP27+DQ27</f>
        <v>0</v>
      </c>
      <c r="DS27" s="16"/>
      <c r="DT27" s="3">
        <v>0</v>
      </c>
      <c r="DU27" s="104">
        <f t="shared" ref="DU27:DU33" si="2363">+DS27+DT27</f>
        <v>0</v>
      </c>
      <c r="DV27" s="16"/>
      <c r="DW27" s="3">
        <v>0</v>
      </c>
      <c r="DX27" s="104">
        <f t="shared" ref="DX27:DX33" si="2364">+DV27+DW27</f>
        <v>0</v>
      </c>
      <c r="DY27" s="16"/>
      <c r="DZ27" s="3">
        <v>0</v>
      </c>
      <c r="EA27" s="104">
        <f t="shared" ref="EA27:EA33" si="2365">+DY27+DZ27</f>
        <v>0</v>
      </c>
      <c r="EB27" s="16">
        <f t="shared" si="67"/>
        <v>0</v>
      </c>
      <c r="EC27" s="3">
        <f t="shared" si="68"/>
        <v>0</v>
      </c>
      <c r="ED27" s="104">
        <f t="shared" ref="ED27:ED33" si="2366">+EB27+EC27</f>
        <v>0</v>
      </c>
      <c r="EE27" s="16"/>
      <c r="EF27" s="3">
        <v>0</v>
      </c>
      <c r="EG27" s="104">
        <f t="shared" ref="EG27:EG33" si="2367">+EE27+EF27</f>
        <v>0</v>
      </c>
      <c r="EH27" s="16">
        <v>850000</v>
      </c>
      <c r="EI27" s="3">
        <v>0</v>
      </c>
      <c r="EJ27" s="104">
        <f t="shared" ref="EJ27:EJ33" si="2368">+EH27+EI27</f>
        <v>850000</v>
      </c>
      <c r="EK27" s="16">
        <v>314</v>
      </c>
      <c r="EL27" s="3">
        <v>0</v>
      </c>
      <c r="EM27" s="104">
        <f t="shared" ref="EM27:EM33" si="2369">+EK27+EL27</f>
        <v>314</v>
      </c>
      <c r="EN27" s="16">
        <f t="shared" si="8"/>
        <v>850314</v>
      </c>
      <c r="EO27" s="3">
        <f t="shared" si="8"/>
        <v>0</v>
      </c>
      <c r="EP27" s="104">
        <f t="shared" ref="EP27:EP33" si="2370">+EN27+EO27</f>
        <v>850314</v>
      </c>
      <c r="EQ27" s="16"/>
      <c r="ER27" s="3">
        <v>0</v>
      </c>
      <c r="ES27" s="104">
        <f t="shared" ref="ES27:ES33" si="2371">+EQ27+ER27</f>
        <v>0</v>
      </c>
      <c r="ET27" s="16"/>
      <c r="EU27" s="3">
        <v>0</v>
      </c>
      <c r="EV27" s="104">
        <f t="shared" ref="EV27:EV33" si="2372">+ET27+EU27</f>
        <v>0</v>
      </c>
      <c r="EW27" s="16"/>
      <c r="EX27" s="3">
        <v>0</v>
      </c>
      <c r="EY27" s="104">
        <f t="shared" ref="EY27:EY33" si="2373">+EW27+EX27</f>
        <v>0</v>
      </c>
      <c r="EZ27" s="16"/>
      <c r="FA27" s="3">
        <v>0</v>
      </c>
      <c r="FB27" s="104">
        <f t="shared" ref="FB27:FB33" si="2374">+EZ27+FA27</f>
        <v>0</v>
      </c>
      <c r="FC27" s="122">
        <f t="shared" ref="FC27:FD67" si="2375">+EQ27+ET27+EW27+EZ27</f>
        <v>0</v>
      </c>
      <c r="FD27" s="3">
        <f t="shared" si="2375"/>
        <v>0</v>
      </c>
      <c r="FE27" s="89">
        <f t="shared" ref="FE27:FE33" si="2376">+FC27+FD27</f>
        <v>0</v>
      </c>
      <c r="FF27" s="16"/>
      <c r="FG27" s="3">
        <v>0</v>
      </c>
      <c r="FH27" s="104">
        <f t="shared" ref="FH27:FH33" si="2377">+FF27+FG27</f>
        <v>0</v>
      </c>
      <c r="FI27" s="16"/>
      <c r="FJ27" s="3">
        <v>0</v>
      </c>
      <c r="FK27" s="104">
        <f t="shared" ref="FK27:FK33" si="2378">+FI27+FJ27</f>
        <v>0</v>
      </c>
      <c r="FL27" s="16"/>
      <c r="FM27" s="3">
        <v>0</v>
      </c>
      <c r="FN27" s="104">
        <f t="shared" ref="FN27:FN33" si="2379">+FL27+FM27</f>
        <v>0</v>
      </c>
      <c r="FO27" s="16"/>
      <c r="FP27" s="3">
        <v>0</v>
      </c>
      <c r="FQ27" s="104">
        <f t="shared" ref="FQ27:FQ33" si="2380">+FO27+FP27</f>
        <v>0</v>
      </c>
      <c r="FR27" s="16"/>
      <c r="FS27" s="3">
        <v>0</v>
      </c>
      <c r="FT27" s="104">
        <f t="shared" ref="FT27:FT33" si="2381">+FR27+FS27</f>
        <v>0</v>
      </c>
      <c r="FU27" s="16"/>
      <c r="FV27" s="3">
        <v>0</v>
      </c>
      <c r="FW27" s="104">
        <f t="shared" ref="FW27:FW33" si="2382">+FU27+FV27</f>
        <v>0</v>
      </c>
      <c r="FX27" s="16"/>
      <c r="FY27" s="3">
        <v>0</v>
      </c>
      <c r="FZ27" s="104">
        <f t="shared" ref="FZ27:FZ33" si="2383">+FX27+FY27</f>
        <v>0</v>
      </c>
      <c r="GA27" s="122">
        <f t="shared" si="10"/>
        <v>0</v>
      </c>
      <c r="GB27" s="3">
        <f t="shared" si="10"/>
        <v>0</v>
      </c>
      <c r="GC27" s="104">
        <f t="shared" ref="GC27:GC33" si="2384">+GA27+GB27</f>
        <v>0</v>
      </c>
      <c r="GD27" s="16">
        <f>36150+4500-4000+4077</f>
        <v>40727</v>
      </c>
      <c r="GE27" s="3"/>
      <c r="GF27" s="104">
        <f t="shared" ref="GF27:GF33" si="2385">+GD27+GE27</f>
        <v>40727</v>
      </c>
      <c r="GG27" s="16"/>
      <c r="GH27" s="3">
        <v>0</v>
      </c>
      <c r="GI27" s="104">
        <f t="shared" ref="GI27:GI33" si="2386">+GG27+GH27</f>
        <v>0</v>
      </c>
      <c r="GJ27" s="16"/>
      <c r="GK27" s="3">
        <v>0</v>
      </c>
      <c r="GL27" s="104">
        <f t="shared" ref="GL27:GL33" si="2387">+GJ27+GK27</f>
        <v>0</v>
      </c>
      <c r="GM27" s="16"/>
      <c r="GN27" s="3">
        <v>0</v>
      </c>
      <c r="GO27" s="104">
        <f t="shared" ref="GO27:GO33" si="2388">+GM27+GN27</f>
        <v>0</v>
      </c>
      <c r="GP27" s="16">
        <v>7524</v>
      </c>
      <c r="GQ27" s="3"/>
      <c r="GR27" s="104">
        <f t="shared" ref="GR27:GR33" si="2389">+GP27+GQ27</f>
        <v>7524</v>
      </c>
      <c r="GS27" s="16">
        <v>6156</v>
      </c>
      <c r="GT27" s="3"/>
      <c r="GU27" s="89">
        <f t="shared" ref="GU27:GU33" si="2390">+GS27+GT27</f>
        <v>6156</v>
      </c>
      <c r="GV27" s="122">
        <f t="shared" si="93"/>
        <v>54407</v>
      </c>
      <c r="GW27" s="3">
        <f t="shared" si="94"/>
        <v>0</v>
      </c>
      <c r="GX27" s="104">
        <f t="shared" ref="GX27:GX33" si="2391">+GV27+GW27</f>
        <v>54407</v>
      </c>
      <c r="GY27" s="16"/>
      <c r="GZ27" s="3">
        <v>0</v>
      </c>
      <c r="HA27" s="104">
        <f t="shared" ref="HA27:HA33" si="2392">+GY27+GZ27</f>
        <v>0</v>
      </c>
      <c r="HB27" s="16"/>
      <c r="HC27" s="3">
        <v>0</v>
      </c>
      <c r="HD27" s="104">
        <f t="shared" ref="HD27:HD33" si="2393">+HB27+HC27</f>
        <v>0</v>
      </c>
      <c r="HE27" s="16"/>
      <c r="HF27" s="3">
        <v>0</v>
      </c>
      <c r="HG27" s="104">
        <f t="shared" ref="HG27:HG33" si="2394">+HE27+HF27</f>
        <v>0</v>
      </c>
      <c r="HH27" s="16"/>
      <c r="HI27" s="3">
        <v>0</v>
      </c>
      <c r="HJ27" s="104">
        <f t="shared" ref="HJ27:HJ33" si="2395">+HH27+HI27</f>
        <v>0</v>
      </c>
      <c r="HK27" s="122">
        <f t="shared" si="100"/>
        <v>0</v>
      </c>
      <c r="HL27" s="3">
        <f t="shared" si="101"/>
        <v>0</v>
      </c>
      <c r="HM27" s="104">
        <f t="shared" ref="HM27:HM33" si="2396">+HK27+HL27</f>
        <v>0</v>
      </c>
      <c r="HN27" s="16"/>
      <c r="HO27" s="3">
        <v>0</v>
      </c>
      <c r="HP27" s="104">
        <f t="shared" ref="HP27:HP33" si="2397">+HN27+HO27</f>
        <v>0</v>
      </c>
      <c r="HQ27" s="16"/>
      <c r="HR27" s="3">
        <v>0</v>
      </c>
      <c r="HS27" s="89">
        <f t="shared" ref="HS27:HS33" si="2398">+HQ27+HR27</f>
        <v>0</v>
      </c>
      <c r="HT27" s="122">
        <f t="shared" si="11"/>
        <v>0</v>
      </c>
      <c r="HU27" s="3">
        <f t="shared" si="11"/>
        <v>0</v>
      </c>
      <c r="HV27" s="104">
        <f t="shared" ref="HV27:HV33" si="2399">+HT27+HU27</f>
        <v>0</v>
      </c>
      <c r="HW27" s="16">
        <f t="shared" si="106"/>
        <v>904721</v>
      </c>
      <c r="HX27" s="3">
        <f t="shared" si="107"/>
        <v>0</v>
      </c>
      <c r="HY27" s="104">
        <f t="shared" ref="HY27:HY33" si="2400">+HW27+HX27</f>
        <v>904721</v>
      </c>
      <c r="HZ27" s="16">
        <f>1500+15000+25700</f>
        <v>42200</v>
      </c>
      <c r="IA27" s="3"/>
      <c r="IB27" s="104">
        <f t="shared" ref="IB27:IB33" si="2401">+HZ27+IA27</f>
        <v>42200</v>
      </c>
      <c r="IC27" s="16">
        <f>39730+289+142+1000</f>
        <v>41161</v>
      </c>
      <c r="ID27" s="3"/>
      <c r="IE27" s="104">
        <f t="shared" ref="IE27:IE33" si="2402">+IC27+ID27</f>
        <v>41161</v>
      </c>
      <c r="IF27" s="16"/>
      <c r="IG27" s="3">
        <v>0</v>
      </c>
      <c r="IH27" s="104">
        <f t="shared" ref="IH27:IH33" si="2403">+IF27+IG27</f>
        <v>0</v>
      </c>
      <c r="II27" s="16"/>
      <c r="IJ27" s="3">
        <v>0</v>
      </c>
      <c r="IK27" s="104">
        <f t="shared" ref="IK27:IK33" si="2404">+II27+IJ27</f>
        <v>0</v>
      </c>
      <c r="IL27" s="122">
        <f t="shared" si="113"/>
        <v>83361</v>
      </c>
      <c r="IM27" s="3">
        <f t="shared" si="114"/>
        <v>0</v>
      </c>
      <c r="IN27" s="104">
        <f t="shared" ref="IN27:IN33" si="2405">+IL27+IM27</f>
        <v>83361</v>
      </c>
      <c r="IO27" s="16"/>
      <c r="IP27" s="3">
        <v>0</v>
      </c>
      <c r="IQ27" s="89">
        <f t="shared" ref="IQ27:IQ33" si="2406">+IO27+IP27</f>
        <v>0</v>
      </c>
      <c r="IR27" s="16"/>
      <c r="IS27" s="3">
        <v>0</v>
      </c>
      <c r="IT27" s="104">
        <f t="shared" ref="IT27:IT33" si="2407">+IR27+IS27</f>
        <v>0</v>
      </c>
      <c r="IU27" s="122">
        <f t="shared" si="12"/>
        <v>0</v>
      </c>
      <c r="IV27" s="3">
        <f t="shared" si="12"/>
        <v>0</v>
      </c>
      <c r="IW27" s="104">
        <f t="shared" ref="IW27:IW33" si="2408">+IU27+IV27</f>
        <v>0</v>
      </c>
      <c r="IX27" s="16"/>
      <c r="IY27" s="3">
        <v>0</v>
      </c>
      <c r="IZ27" s="104">
        <f t="shared" ref="IZ27:IZ33" si="2409">+IX27+IY27</f>
        <v>0</v>
      </c>
      <c r="JA27" s="16"/>
      <c r="JB27" s="3">
        <v>0</v>
      </c>
      <c r="JC27" s="104">
        <f t="shared" ref="JC27:JC33" si="2410">+JA27+JB27</f>
        <v>0</v>
      </c>
      <c r="JD27" s="16"/>
      <c r="JE27" s="3">
        <v>0</v>
      </c>
      <c r="JF27" s="104">
        <f t="shared" ref="JF27:JF33" si="2411">+JD27+JE27</f>
        <v>0</v>
      </c>
      <c r="JG27" s="16"/>
      <c r="JH27" s="3">
        <v>0</v>
      </c>
      <c r="JI27" s="104">
        <f t="shared" ref="JI27:JI33" si="2412">+JG27+JH27</f>
        <v>0</v>
      </c>
      <c r="JJ27" s="122">
        <f t="shared" si="13"/>
        <v>0</v>
      </c>
      <c r="JK27" s="3">
        <f t="shared" si="13"/>
        <v>0</v>
      </c>
      <c r="JL27" s="104">
        <f t="shared" ref="JL27:JL33" si="2413">+JJ27+JK27</f>
        <v>0</v>
      </c>
      <c r="JM27" s="16"/>
      <c r="JN27" s="3">
        <v>0</v>
      </c>
      <c r="JO27" s="104">
        <f t="shared" ref="JO27:JO33" si="2414">+JM27+JN27</f>
        <v>0</v>
      </c>
      <c r="JP27" s="16"/>
      <c r="JQ27" s="3">
        <v>0</v>
      </c>
      <c r="JR27" s="89">
        <f t="shared" ref="JR27:JR33" si="2415">+JP27+JQ27</f>
        <v>0</v>
      </c>
      <c r="JS27" s="16"/>
      <c r="JT27" s="3">
        <v>0</v>
      </c>
      <c r="JU27" s="104">
        <f t="shared" ref="JU27:JU33" si="2416">+JS27+JT27</f>
        <v>0</v>
      </c>
      <c r="JV27" s="122">
        <f t="shared" si="14"/>
        <v>0</v>
      </c>
      <c r="JW27" s="3">
        <f t="shared" si="14"/>
        <v>0</v>
      </c>
      <c r="JX27" s="104">
        <f t="shared" ref="JX27:JX33" si="2417">+JV27+JW27</f>
        <v>0</v>
      </c>
      <c r="JY27" s="16"/>
      <c r="JZ27" s="3">
        <v>0</v>
      </c>
      <c r="KA27" s="104">
        <f t="shared" ref="KA27:KA33" si="2418">+JY27+JZ27</f>
        <v>0</v>
      </c>
      <c r="KB27" s="16"/>
      <c r="KC27" s="3">
        <v>0</v>
      </c>
      <c r="KD27" s="104">
        <f t="shared" ref="KD27:KD33" si="2419">+KB27+KC27</f>
        <v>0</v>
      </c>
      <c r="KE27" s="16"/>
      <c r="KF27" s="3">
        <v>0</v>
      </c>
      <c r="KG27" s="104">
        <f t="shared" ref="KG27:KG33" si="2420">+KE27+KF27</f>
        <v>0</v>
      </c>
      <c r="KH27" s="16"/>
      <c r="KI27" s="3">
        <v>0</v>
      </c>
      <c r="KJ27" s="104">
        <f t="shared" ref="KJ27:KJ33" si="2421">+KH27+KI27</f>
        <v>0</v>
      </c>
      <c r="KK27" s="122">
        <f t="shared" si="15"/>
        <v>0</v>
      </c>
      <c r="KL27" s="3">
        <f t="shared" si="15"/>
        <v>0</v>
      </c>
      <c r="KM27" s="89">
        <f t="shared" ref="KM27:KM33" si="2422">+KK27+KL27</f>
        <v>0</v>
      </c>
      <c r="KN27" s="16"/>
      <c r="KO27" s="3">
        <v>0</v>
      </c>
      <c r="KP27" s="104">
        <f t="shared" ref="KP27:KP33" si="2423">+KN27+KO27</f>
        <v>0</v>
      </c>
      <c r="KQ27" s="16"/>
      <c r="KR27" s="3">
        <v>0</v>
      </c>
      <c r="KS27" s="104">
        <f t="shared" ref="KS27:KS33" si="2424">+KQ27+KR27</f>
        <v>0</v>
      </c>
      <c r="KT27" s="16"/>
      <c r="KU27" s="3">
        <v>0</v>
      </c>
      <c r="KV27" s="104">
        <f t="shared" ref="KV27:KV33" si="2425">+KT27+KU27</f>
        <v>0</v>
      </c>
      <c r="KW27" s="122">
        <f t="shared" si="211"/>
        <v>0</v>
      </c>
      <c r="KX27" s="3">
        <f t="shared" si="211"/>
        <v>0</v>
      </c>
      <c r="KY27" s="104">
        <f t="shared" ref="KY27:KY33" si="2426">+KW27+KX27</f>
        <v>0</v>
      </c>
      <c r="KZ27" s="16"/>
      <c r="LA27" s="3">
        <v>0</v>
      </c>
      <c r="LB27" s="104">
        <f t="shared" ref="LB27:LB33" si="2427">+KZ27+LA27</f>
        <v>0</v>
      </c>
      <c r="LC27" s="16"/>
      <c r="LD27" s="3">
        <v>0</v>
      </c>
      <c r="LE27" s="104">
        <f t="shared" ref="LE27:LE33" si="2428">+LC27+LD27</f>
        <v>0</v>
      </c>
      <c r="LF27" s="16"/>
      <c r="LG27" s="3">
        <v>0</v>
      </c>
      <c r="LH27" s="104">
        <f t="shared" ref="LH27:LH33" si="2429">+LF27+LG27</f>
        <v>0</v>
      </c>
      <c r="LI27" s="16"/>
      <c r="LJ27" s="3">
        <v>0</v>
      </c>
      <c r="LK27" s="89">
        <f t="shared" ref="LK27:LK33" si="2430">+LI27+LJ27</f>
        <v>0</v>
      </c>
      <c r="LL27" s="16"/>
      <c r="LM27" s="3">
        <v>0</v>
      </c>
      <c r="LN27" s="104">
        <f t="shared" ref="LN27:LN33" si="2431">+LL27+LM27</f>
        <v>0</v>
      </c>
      <c r="LO27" s="16"/>
      <c r="LP27" s="3">
        <v>0</v>
      </c>
      <c r="LQ27" s="104">
        <f t="shared" ref="LQ27:LQ33" si="2432">+LO27+LP27</f>
        <v>0</v>
      </c>
      <c r="LR27" s="16"/>
      <c r="LS27" s="3">
        <v>0</v>
      </c>
      <c r="LT27" s="104">
        <f t="shared" ref="LT27:LT33" si="2433">+LR27+LS27</f>
        <v>0</v>
      </c>
      <c r="LU27" s="16"/>
      <c r="LV27" s="3">
        <v>0</v>
      </c>
      <c r="LW27" s="104">
        <f t="shared" ref="LW27:LW33" si="2434">+LU27+LV27</f>
        <v>0</v>
      </c>
      <c r="LX27" s="16"/>
      <c r="LY27" s="3">
        <v>0</v>
      </c>
      <c r="LZ27" s="104">
        <f t="shared" ref="LZ27:LZ33" si="2435">+LX27+LY27</f>
        <v>0</v>
      </c>
      <c r="MA27" s="122">
        <f t="shared" si="17"/>
        <v>0</v>
      </c>
      <c r="MB27" s="3">
        <f t="shared" si="17"/>
        <v>0</v>
      </c>
      <c r="MC27" s="104">
        <f t="shared" ref="MC27:MC33" si="2436">+MA27+MB27</f>
        <v>0</v>
      </c>
      <c r="MD27" s="16"/>
      <c r="ME27" s="3">
        <v>0</v>
      </c>
      <c r="MF27" s="104">
        <f t="shared" ref="MF27:MF33" si="2437">+MD27+ME27</f>
        <v>0</v>
      </c>
      <c r="MG27" s="16"/>
      <c r="MH27" s="3">
        <v>0</v>
      </c>
      <c r="MI27" s="89">
        <f t="shared" ref="MI27:MI33" si="2438">+MG27+MH27</f>
        <v>0</v>
      </c>
      <c r="MJ27" s="122">
        <f t="shared" si="149"/>
        <v>0</v>
      </c>
      <c r="MK27" s="3">
        <f t="shared" si="150"/>
        <v>0</v>
      </c>
      <c r="ML27" s="104">
        <f t="shared" ref="ML27:ML33" si="2439">+MJ27+MK27</f>
        <v>0</v>
      </c>
      <c r="MM27" s="16"/>
      <c r="MN27" s="3">
        <v>0</v>
      </c>
      <c r="MO27" s="104">
        <f t="shared" ref="MO27:MO33" si="2440">+MM27+MN27</f>
        <v>0</v>
      </c>
      <c r="MP27" s="122">
        <f t="shared" si="18"/>
        <v>83361</v>
      </c>
      <c r="MQ27" s="3">
        <f t="shared" si="18"/>
        <v>0</v>
      </c>
      <c r="MR27" s="104">
        <f t="shared" ref="MR27:MR33" si="2441">+MP27+MQ27</f>
        <v>83361</v>
      </c>
      <c r="MS27" s="16"/>
      <c r="MT27" s="3">
        <v>0</v>
      </c>
      <c r="MU27" s="104">
        <f t="shared" ref="MU27:MU33" si="2442">+MS27+MT27</f>
        <v>0</v>
      </c>
      <c r="MV27" s="16"/>
      <c r="MW27" s="3">
        <v>0</v>
      </c>
      <c r="MX27" s="104">
        <f t="shared" ref="MX27:MX33" si="2443">+MV27+MW27</f>
        <v>0</v>
      </c>
      <c r="MY27" s="16"/>
      <c r="MZ27" s="3">
        <v>0</v>
      </c>
      <c r="NA27" s="104">
        <f t="shared" ref="NA27:NA33" si="2444">+MY27+MZ27</f>
        <v>0</v>
      </c>
      <c r="NB27" s="16">
        <f t="shared" si="157"/>
        <v>0</v>
      </c>
      <c r="NC27" s="3">
        <f t="shared" si="158"/>
        <v>0</v>
      </c>
      <c r="ND27" s="104">
        <f t="shared" ref="ND27:ND33" si="2445">+NB27+NC27</f>
        <v>0</v>
      </c>
      <c r="NE27" s="16"/>
      <c r="NF27" s="3">
        <v>0</v>
      </c>
      <c r="NG27" s="104">
        <f t="shared" ref="NG27:NG33" si="2446">+NE27+NF27</f>
        <v>0</v>
      </c>
      <c r="NH27" s="16"/>
      <c r="NI27" s="3">
        <v>0</v>
      </c>
      <c r="NJ27" s="89">
        <f t="shared" ref="NJ27:NJ33" si="2447">+NH27+NI27</f>
        <v>0</v>
      </c>
      <c r="NK27" s="16"/>
      <c r="NL27" s="3">
        <v>0</v>
      </c>
      <c r="NM27" s="104">
        <f t="shared" ref="NM27:NM33" si="2448">+NK27+NL27</f>
        <v>0</v>
      </c>
      <c r="NN27" s="16"/>
      <c r="NO27" s="3">
        <v>0</v>
      </c>
      <c r="NP27" s="104">
        <f t="shared" ref="NP27:NP33" si="2449">+NN27+NO27</f>
        <v>0</v>
      </c>
      <c r="NQ27" s="16"/>
      <c r="NR27" s="3">
        <v>0</v>
      </c>
      <c r="NS27" s="104">
        <f t="shared" ref="NS27:NS33" si="2450">+NQ27+NR27</f>
        <v>0</v>
      </c>
      <c r="NT27" s="16"/>
      <c r="NU27" s="3">
        <v>0</v>
      </c>
      <c r="NV27" s="104">
        <f t="shared" ref="NV27:NV33" si="2451">+NT27+NU27</f>
        <v>0</v>
      </c>
      <c r="NW27" s="16">
        <f t="shared" si="19"/>
        <v>0</v>
      </c>
      <c r="NX27" s="3">
        <f t="shared" si="19"/>
        <v>0</v>
      </c>
      <c r="NY27" s="104">
        <f t="shared" ref="NY27:NY33" si="2452">+NW27+NX27</f>
        <v>0</v>
      </c>
      <c r="NZ27" s="16"/>
      <c r="OA27" s="3">
        <v>0</v>
      </c>
      <c r="OB27" s="104">
        <f t="shared" ref="OB27:OB33" si="2453">+NZ27+OA27</f>
        <v>0</v>
      </c>
      <c r="OC27" s="16"/>
      <c r="OD27" s="3">
        <v>0</v>
      </c>
      <c r="OE27" s="104">
        <f t="shared" ref="OE27:OE33" si="2454">+OC27+OD27</f>
        <v>0</v>
      </c>
      <c r="OF27" s="16"/>
      <c r="OG27" s="3">
        <v>0</v>
      </c>
      <c r="OH27" s="89">
        <f t="shared" ref="OH27:OH33" si="2455">+OF27+OG27</f>
        <v>0</v>
      </c>
      <c r="OI27" s="16">
        <f t="shared" si="20"/>
        <v>0</v>
      </c>
      <c r="OJ27" s="3">
        <f t="shared" si="20"/>
        <v>0</v>
      </c>
      <c r="OK27" s="104">
        <f t="shared" ref="OK27:OK33" si="2456">+OI27+OJ27</f>
        <v>0</v>
      </c>
      <c r="OL27" s="16"/>
      <c r="OM27" s="3">
        <v>0</v>
      </c>
      <c r="ON27" s="104">
        <f t="shared" ref="ON27:ON33" si="2457">+OL27+OM27</f>
        <v>0</v>
      </c>
      <c r="OO27" s="16"/>
      <c r="OP27" s="3">
        <v>0</v>
      </c>
      <c r="OQ27" s="104">
        <f t="shared" ref="OQ27:OQ33" si="2458">+OO27+OP27</f>
        <v>0</v>
      </c>
      <c r="OR27" s="16"/>
      <c r="OS27" s="3">
        <v>0</v>
      </c>
      <c r="OT27" s="104">
        <f t="shared" ref="OT27:OT33" si="2459">+OR27+OS27</f>
        <v>0</v>
      </c>
      <c r="OU27" s="16"/>
      <c r="OV27" s="3">
        <v>0</v>
      </c>
      <c r="OW27" s="104">
        <f t="shared" ref="OW27:OW33" si="2460">+OU27+OV27</f>
        <v>0</v>
      </c>
      <c r="OX27" s="16"/>
      <c r="OY27" s="3">
        <v>0</v>
      </c>
      <c r="OZ27" s="104">
        <f t="shared" ref="OZ27:OZ33" si="2461">+OX27+OY27</f>
        <v>0</v>
      </c>
      <c r="PA27" s="16"/>
      <c r="PB27" s="3">
        <v>0</v>
      </c>
      <c r="PC27" s="104">
        <f t="shared" ref="PC27:PC33" si="2462">+PA27+PB27</f>
        <v>0</v>
      </c>
      <c r="PD27" s="16"/>
      <c r="PE27" s="3">
        <v>0</v>
      </c>
      <c r="PF27" s="104">
        <f t="shared" ref="PF27:PF33" si="2463">+PD27+PE27</f>
        <v>0</v>
      </c>
      <c r="PG27" s="16"/>
      <c r="PH27" s="3">
        <v>0</v>
      </c>
      <c r="PI27" s="89">
        <f t="shared" ref="PI27:PI33" si="2464">+PG27+PH27</f>
        <v>0</v>
      </c>
      <c r="PJ27" s="16"/>
      <c r="PK27" s="3">
        <v>0</v>
      </c>
      <c r="PL27" s="104">
        <f t="shared" ref="PL27:PL33" si="2465">+PJ27+PK27</f>
        <v>0</v>
      </c>
      <c r="PM27" s="16"/>
      <c r="PN27" s="3">
        <v>0</v>
      </c>
      <c r="PO27" s="104">
        <f t="shared" ref="PO27:PO33" si="2466">+PM27+PN27</f>
        <v>0</v>
      </c>
      <c r="PP27" s="122">
        <f t="shared" si="21"/>
        <v>0</v>
      </c>
      <c r="PQ27" s="3">
        <f t="shared" si="21"/>
        <v>0</v>
      </c>
      <c r="PR27" s="104">
        <f t="shared" ref="PR27:PR33" si="2467">+PP27+PQ27</f>
        <v>0</v>
      </c>
      <c r="PS27" s="16"/>
      <c r="PT27" s="3">
        <v>0</v>
      </c>
      <c r="PU27" s="104">
        <f t="shared" ref="PU27:PU33" si="2468">+PS27+PT27</f>
        <v>0</v>
      </c>
      <c r="PV27" s="16"/>
      <c r="PW27" s="3">
        <v>0</v>
      </c>
      <c r="PX27" s="104">
        <f t="shared" ref="PX27:PX33" si="2469">+PV27+PW27</f>
        <v>0</v>
      </c>
      <c r="PY27" s="16"/>
      <c r="PZ27" s="3">
        <v>0</v>
      </c>
      <c r="QA27" s="104">
        <f t="shared" ref="QA27:QA33" si="2470">+PY27+PZ27</f>
        <v>0</v>
      </c>
      <c r="QB27" s="16"/>
      <c r="QC27" s="3">
        <v>0</v>
      </c>
      <c r="QD27" s="104">
        <f t="shared" ref="QD27:QD33" si="2471">+QB27+QC27</f>
        <v>0</v>
      </c>
      <c r="QE27" s="16"/>
      <c r="QF27" s="3">
        <v>0</v>
      </c>
      <c r="QG27" s="89">
        <f t="shared" ref="QG27:QG33" si="2472">+QE27+QF27</f>
        <v>0</v>
      </c>
      <c r="QH27" s="16"/>
      <c r="QI27" s="3">
        <v>0</v>
      </c>
      <c r="QJ27" s="104">
        <f t="shared" ref="QJ27:QJ33" si="2473">+QH27+QI27</f>
        <v>0</v>
      </c>
      <c r="QK27" s="16"/>
      <c r="QL27" s="3">
        <v>0</v>
      </c>
      <c r="QM27" s="104">
        <f t="shared" ref="QM27:QM33" si="2474">+QK27+QL27</f>
        <v>0</v>
      </c>
      <c r="QN27" s="16">
        <f t="shared" si="189"/>
        <v>0</v>
      </c>
      <c r="QO27" s="3">
        <f t="shared" si="190"/>
        <v>0</v>
      </c>
      <c r="QP27" s="104">
        <f t="shared" ref="QP27:QP33" si="2475">+QN27+QO27</f>
        <v>0</v>
      </c>
      <c r="QQ27" s="16"/>
      <c r="QR27" s="3">
        <v>0</v>
      </c>
      <c r="QS27" s="104">
        <f t="shared" ref="QS27:QS33" si="2476">+QQ27+QR27</f>
        <v>0</v>
      </c>
      <c r="QT27" s="16"/>
      <c r="QU27" s="3">
        <v>0</v>
      </c>
      <c r="QV27" s="104">
        <f t="shared" ref="QV27:QV33" si="2477">+QT27+QU27</f>
        <v>0</v>
      </c>
      <c r="QW27" s="16"/>
      <c r="QX27" s="3">
        <v>0</v>
      </c>
      <c r="QY27" s="104">
        <f t="shared" ref="QY27:QY33" si="2478">+QW27+QX27</f>
        <v>0</v>
      </c>
      <c r="QZ27" s="16"/>
      <c r="RA27" s="3">
        <v>0</v>
      </c>
      <c r="RB27" s="104">
        <f t="shared" ref="RB27:RB33" si="2479">+QZ27+RA27</f>
        <v>0</v>
      </c>
      <c r="RC27" s="16"/>
      <c r="RD27" s="3">
        <v>0</v>
      </c>
      <c r="RE27" s="89">
        <f t="shared" ref="RE27:RE33" si="2480">+RC27+RD27</f>
        <v>0</v>
      </c>
      <c r="RF27" s="16"/>
      <c r="RG27" s="3">
        <v>0</v>
      </c>
      <c r="RH27" s="104">
        <f t="shared" ref="RH27:RH33" si="2481">+RF27+RG27</f>
        <v>0</v>
      </c>
      <c r="RI27" s="16"/>
      <c r="RJ27" s="3">
        <v>0</v>
      </c>
      <c r="RK27" s="104">
        <f t="shared" ref="RK27:RK33" si="2482">+RI27+RJ27</f>
        <v>0</v>
      </c>
      <c r="RL27" s="16"/>
      <c r="RM27" s="3">
        <v>0</v>
      </c>
      <c r="RN27" s="104">
        <f t="shared" ref="RN27:RN33" si="2483">+RL27+RM27</f>
        <v>0</v>
      </c>
      <c r="RO27" s="16">
        <f t="shared" si="200"/>
        <v>0</v>
      </c>
      <c r="RP27" s="3">
        <f t="shared" si="201"/>
        <v>0</v>
      </c>
      <c r="RQ27" s="104">
        <f t="shared" ref="RQ27:RQ33" si="2484">+RO27+RP27</f>
        <v>0</v>
      </c>
      <c r="RR27" s="122">
        <f t="shared" si="203"/>
        <v>0</v>
      </c>
      <c r="RS27" s="3">
        <f t="shared" si="204"/>
        <v>0</v>
      </c>
      <c r="RT27" s="104">
        <f t="shared" ref="RT27:RT33" si="2485">+RR27+RS27</f>
        <v>0</v>
      </c>
      <c r="RU27" s="16">
        <f t="shared" si="2311"/>
        <v>988082</v>
      </c>
      <c r="RV27" s="3">
        <f t="shared" si="206"/>
        <v>0</v>
      </c>
      <c r="RW27" s="104">
        <f t="shared" ref="RW27:RW33" si="2486">+RU27+RV27</f>
        <v>988082</v>
      </c>
      <c r="RX27" s="16"/>
      <c r="RY27" s="3">
        <v>0</v>
      </c>
      <c r="RZ27" s="104">
        <f t="shared" ref="RZ27:RZ33" si="2487">+RX27+RY27</f>
        <v>0</v>
      </c>
      <c r="SA27" s="16">
        <f t="shared" si="22"/>
        <v>988082</v>
      </c>
      <c r="SB27" s="3">
        <f t="shared" si="22"/>
        <v>0</v>
      </c>
      <c r="SC27" s="104">
        <f t="shared" ref="SC27:SC33" si="2488">+SA27+SB27</f>
        <v>988082</v>
      </c>
      <c r="SD27" s="16">
        <f t="shared" ref="SD27:SD33" si="2489">BW27+SA27+DD27</f>
        <v>988082</v>
      </c>
      <c r="SE27" s="3">
        <f t="shared" si="532"/>
        <v>0</v>
      </c>
      <c r="SF27" s="104">
        <f t="shared" ref="SF27:SF33" si="2490">+SD27+SE27</f>
        <v>988082</v>
      </c>
      <c r="SG27" s="65"/>
    </row>
    <row r="28" spans="1:501" s="7" customFormat="1" ht="15.75" x14ac:dyDescent="0.25">
      <c r="A28" s="5">
        <v>18</v>
      </c>
      <c r="B28" s="1" t="s">
        <v>9</v>
      </c>
      <c r="C28" s="17">
        <v>0</v>
      </c>
      <c r="D28" s="6">
        <v>0</v>
      </c>
      <c r="E28" s="105">
        <f t="shared" si="24"/>
        <v>0</v>
      </c>
      <c r="F28" s="17"/>
      <c r="G28" s="6">
        <v>0</v>
      </c>
      <c r="H28" s="105">
        <f t="shared" si="2319"/>
        <v>0</v>
      </c>
      <c r="I28" s="17">
        <f t="shared" si="0"/>
        <v>0</v>
      </c>
      <c r="J28" s="6">
        <f t="shared" si="0"/>
        <v>0</v>
      </c>
      <c r="K28" s="105">
        <f t="shared" si="2320"/>
        <v>0</v>
      </c>
      <c r="L28" s="17"/>
      <c r="M28" s="6">
        <v>0</v>
      </c>
      <c r="N28" s="105">
        <f t="shared" si="2321"/>
        <v>0</v>
      </c>
      <c r="O28" s="17"/>
      <c r="P28" s="6">
        <v>0</v>
      </c>
      <c r="Q28" s="105">
        <f t="shared" si="2322"/>
        <v>0</v>
      </c>
      <c r="R28" s="17"/>
      <c r="S28" s="6">
        <v>0</v>
      </c>
      <c r="T28" s="105">
        <f t="shared" si="2323"/>
        <v>0</v>
      </c>
      <c r="U28" s="17">
        <f t="shared" si="2324"/>
        <v>0</v>
      </c>
      <c r="V28" s="6">
        <f t="shared" si="2324"/>
        <v>0</v>
      </c>
      <c r="W28" s="90">
        <f t="shared" si="2325"/>
        <v>0</v>
      </c>
      <c r="X28" s="17"/>
      <c r="Y28" s="6">
        <v>0</v>
      </c>
      <c r="Z28" s="105">
        <f t="shared" si="2326"/>
        <v>0</v>
      </c>
      <c r="AA28" s="17"/>
      <c r="AB28" s="6">
        <v>0</v>
      </c>
      <c r="AC28" s="105">
        <f t="shared" si="2327"/>
        <v>0</v>
      </c>
      <c r="AD28" s="17"/>
      <c r="AE28" s="6">
        <v>0</v>
      </c>
      <c r="AF28" s="105">
        <f t="shared" si="2328"/>
        <v>0</v>
      </c>
      <c r="AG28" s="17"/>
      <c r="AH28" s="6">
        <v>0</v>
      </c>
      <c r="AI28" s="105">
        <f t="shared" si="2329"/>
        <v>0</v>
      </c>
      <c r="AJ28" s="17"/>
      <c r="AK28" s="6">
        <v>0</v>
      </c>
      <c r="AL28" s="105">
        <f t="shared" si="2330"/>
        <v>0</v>
      </c>
      <c r="AM28" s="17"/>
      <c r="AN28" s="6">
        <v>0</v>
      </c>
      <c r="AO28" s="105">
        <f t="shared" si="2331"/>
        <v>0</v>
      </c>
      <c r="AP28" s="17"/>
      <c r="AQ28" s="6">
        <v>0</v>
      </c>
      <c r="AR28" s="105">
        <f t="shared" si="2332"/>
        <v>0</v>
      </c>
      <c r="AS28" s="17">
        <f t="shared" si="2333"/>
        <v>0</v>
      </c>
      <c r="AT28" s="6">
        <f t="shared" si="2333"/>
        <v>0</v>
      </c>
      <c r="AU28" s="105">
        <f t="shared" si="2334"/>
        <v>0</v>
      </c>
      <c r="AV28" s="17"/>
      <c r="AW28" s="6">
        <v>0</v>
      </c>
      <c r="AX28" s="105">
        <f t="shared" si="2335"/>
        <v>0</v>
      </c>
      <c r="AY28" s="17"/>
      <c r="AZ28" s="6">
        <v>0</v>
      </c>
      <c r="BA28" s="105">
        <f t="shared" si="2336"/>
        <v>0</v>
      </c>
      <c r="BB28" s="17"/>
      <c r="BC28" s="6">
        <v>0</v>
      </c>
      <c r="BD28" s="105">
        <f t="shared" si="2337"/>
        <v>0</v>
      </c>
      <c r="BE28" s="17">
        <f t="shared" si="2338"/>
        <v>0</v>
      </c>
      <c r="BF28" s="6">
        <f t="shared" si="2338"/>
        <v>0</v>
      </c>
      <c r="BG28" s="105">
        <f t="shared" si="2339"/>
        <v>0</v>
      </c>
      <c r="BH28" s="17"/>
      <c r="BI28" s="6">
        <v>0</v>
      </c>
      <c r="BJ28" s="105">
        <f t="shared" si="2340"/>
        <v>0</v>
      </c>
      <c r="BK28" s="17"/>
      <c r="BL28" s="6">
        <v>0</v>
      </c>
      <c r="BM28" s="105">
        <f t="shared" si="2341"/>
        <v>0</v>
      </c>
      <c r="BN28" s="17">
        <f t="shared" si="2342"/>
        <v>0</v>
      </c>
      <c r="BO28" s="6">
        <f t="shared" si="2342"/>
        <v>0</v>
      </c>
      <c r="BP28" s="105">
        <f t="shared" si="2343"/>
        <v>0</v>
      </c>
      <c r="BQ28" s="17">
        <f t="shared" si="2344"/>
        <v>0</v>
      </c>
      <c r="BR28" s="6">
        <f t="shared" si="2344"/>
        <v>0</v>
      </c>
      <c r="BS28" s="105">
        <f t="shared" si="2345"/>
        <v>0</v>
      </c>
      <c r="BT28" s="17"/>
      <c r="BU28" s="6">
        <v>0</v>
      </c>
      <c r="BV28" s="105">
        <f t="shared" si="2346"/>
        <v>0</v>
      </c>
      <c r="BW28" s="123">
        <f t="shared" si="2347"/>
        <v>0</v>
      </c>
      <c r="BX28" s="6">
        <f t="shared" si="2347"/>
        <v>0</v>
      </c>
      <c r="BY28" s="105">
        <f t="shared" si="2348"/>
        <v>0</v>
      </c>
      <c r="BZ28" s="17"/>
      <c r="CA28" s="6">
        <v>0</v>
      </c>
      <c r="CB28" s="105">
        <f t="shared" si="2349"/>
        <v>0</v>
      </c>
      <c r="CC28" s="17"/>
      <c r="CD28" s="6">
        <v>0</v>
      </c>
      <c r="CE28" s="105">
        <f t="shared" si="2350"/>
        <v>0</v>
      </c>
      <c r="CF28" s="17"/>
      <c r="CG28" s="6">
        <v>0</v>
      </c>
      <c r="CH28" s="105">
        <f t="shared" si="2351"/>
        <v>0</v>
      </c>
      <c r="CI28" s="17"/>
      <c r="CJ28" s="6">
        <v>0</v>
      </c>
      <c r="CK28" s="105">
        <f t="shared" si="2352"/>
        <v>0</v>
      </c>
      <c r="CL28" s="17"/>
      <c r="CM28" s="6">
        <v>0</v>
      </c>
      <c r="CN28" s="105">
        <f t="shared" si="2353"/>
        <v>0</v>
      </c>
      <c r="CO28" s="17"/>
      <c r="CP28" s="6">
        <v>0</v>
      </c>
      <c r="CQ28" s="105">
        <f t="shared" si="2354"/>
        <v>0</v>
      </c>
      <c r="CR28" s="17"/>
      <c r="CS28" s="6">
        <v>0</v>
      </c>
      <c r="CT28" s="105">
        <f t="shared" si="2355"/>
        <v>0</v>
      </c>
      <c r="CU28" s="17"/>
      <c r="CV28" s="6">
        <v>0</v>
      </c>
      <c r="CW28" s="105">
        <f t="shared" si="2356"/>
        <v>0</v>
      </c>
      <c r="CX28" s="17"/>
      <c r="CY28" s="6">
        <v>0</v>
      </c>
      <c r="CZ28" s="105">
        <f t="shared" si="2357"/>
        <v>0</v>
      </c>
      <c r="DA28" s="17"/>
      <c r="DB28" s="6">
        <v>0</v>
      </c>
      <c r="DC28" s="105">
        <f t="shared" si="2358"/>
        <v>0</v>
      </c>
      <c r="DD28" s="123">
        <f t="shared" si="59"/>
        <v>0</v>
      </c>
      <c r="DE28" s="6">
        <f t="shared" si="59"/>
        <v>0</v>
      </c>
      <c r="DF28" s="105">
        <f t="shared" si="59"/>
        <v>0</v>
      </c>
      <c r="DG28" s="17"/>
      <c r="DH28" s="6">
        <v>0</v>
      </c>
      <c r="DI28" s="105">
        <f t="shared" si="2359"/>
        <v>0</v>
      </c>
      <c r="DJ28" s="17"/>
      <c r="DK28" s="6">
        <v>0</v>
      </c>
      <c r="DL28" s="105">
        <f t="shared" si="2360"/>
        <v>0</v>
      </c>
      <c r="DM28" s="17"/>
      <c r="DN28" s="6">
        <v>0</v>
      </c>
      <c r="DO28" s="105">
        <f t="shared" si="2361"/>
        <v>0</v>
      </c>
      <c r="DP28" s="17"/>
      <c r="DQ28" s="6">
        <v>0</v>
      </c>
      <c r="DR28" s="105">
        <f t="shared" si="2362"/>
        <v>0</v>
      </c>
      <c r="DS28" s="17"/>
      <c r="DT28" s="6">
        <v>0</v>
      </c>
      <c r="DU28" s="105">
        <f t="shared" si="2363"/>
        <v>0</v>
      </c>
      <c r="DV28" s="17"/>
      <c r="DW28" s="6">
        <v>0</v>
      </c>
      <c r="DX28" s="105">
        <f t="shared" si="2364"/>
        <v>0</v>
      </c>
      <c r="DY28" s="17"/>
      <c r="DZ28" s="6">
        <v>0</v>
      </c>
      <c r="EA28" s="105">
        <f t="shared" si="2365"/>
        <v>0</v>
      </c>
      <c r="EB28" s="17">
        <f t="shared" si="67"/>
        <v>0</v>
      </c>
      <c r="EC28" s="6">
        <f t="shared" si="68"/>
        <v>0</v>
      </c>
      <c r="ED28" s="105">
        <f t="shared" si="2366"/>
        <v>0</v>
      </c>
      <c r="EE28" s="17"/>
      <c r="EF28" s="6">
        <v>0</v>
      </c>
      <c r="EG28" s="105">
        <f t="shared" si="2367"/>
        <v>0</v>
      </c>
      <c r="EH28" s="17"/>
      <c r="EI28" s="6">
        <v>0</v>
      </c>
      <c r="EJ28" s="105">
        <f t="shared" si="2368"/>
        <v>0</v>
      </c>
      <c r="EK28" s="17"/>
      <c r="EL28" s="6">
        <v>0</v>
      </c>
      <c r="EM28" s="105">
        <f t="shared" si="2369"/>
        <v>0</v>
      </c>
      <c r="EN28" s="17">
        <f t="shared" si="8"/>
        <v>0</v>
      </c>
      <c r="EO28" s="6">
        <f t="shared" si="8"/>
        <v>0</v>
      </c>
      <c r="EP28" s="105">
        <f t="shared" si="2370"/>
        <v>0</v>
      </c>
      <c r="EQ28" s="17"/>
      <c r="ER28" s="6">
        <v>0</v>
      </c>
      <c r="ES28" s="105">
        <f t="shared" si="2371"/>
        <v>0</v>
      </c>
      <c r="ET28" s="17"/>
      <c r="EU28" s="6">
        <v>0</v>
      </c>
      <c r="EV28" s="105">
        <f t="shared" si="2372"/>
        <v>0</v>
      </c>
      <c r="EW28" s="17"/>
      <c r="EX28" s="6">
        <v>0</v>
      </c>
      <c r="EY28" s="105">
        <f t="shared" si="2373"/>
        <v>0</v>
      </c>
      <c r="EZ28" s="17"/>
      <c r="FA28" s="6">
        <v>0</v>
      </c>
      <c r="FB28" s="105">
        <f t="shared" si="2374"/>
        <v>0</v>
      </c>
      <c r="FC28" s="123">
        <f t="shared" si="2375"/>
        <v>0</v>
      </c>
      <c r="FD28" s="6">
        <f t="shared" si="2375"/>
        <v>0</v>
      </c>
      <c r="FE28" s="90">
        <f t="shared" si="2376"/>
        <v>0</v>
      </c>
      <c r="FF28" s="17"/>
      <c r="FG28" s="6">
        <v>0</v>
      </c>
      <c r="FH28" s="105">
        <f t="shared" si="2377"/>
        <v>0</v>
      </c>
      <c r="FI28" s="17"/>
      <c r="FJ28" s="6">
        <v>0</v>
      </c>
      <c r="FK28" s="105">
        <f t="shared" si="2378"/>
        <v>0</v>
      </c>
      <c r="FL28" s="17"/>
      <c r="FM28" s="6">
        <v>0</v>
      </c>
      <c r="FN28" s="105">
        <f t="shared" si="2379"/>
        <v>0</v>
      </c>
      <c r="FO28" s="17"/>
      <c r="FP28" s="6">
        <v>0</v>
      </c>
      <c r="FQ28" s="105">
        <f t="shared" si="2380"/>
        <v>0</v>
      </c>
      <c r="FR28" s="17"/>
      <c r="FS28" s="6">
        <v>0</v>
      </c>
      <c r="FT28" s="105">
        <f t="shared" si="2381"/>
        <v>0</v>
      </c>
      <c r="FU28" s="17"/>
      <c r="FV28" s="6">
        <v>0</v>
      </c>
      <c r="FW28" s="105">
        <f t="shared" si="2382"/>
        <v>0</v>
      </c>
      <c r="FX28" s="17"/>
      <c r="FY28" s="6">
        <v>0</v>
      </c>
      <c r="FZ28" s="105">
        <f t="shared" si="2383"/>
        <v>0</v>
      </c>
      <c r="GA28" s="123">
        <f t="shared" si="10"/>
        <v>0</v>
      </c>
      <c r="GB28" s="6">
        <f t="shared" si="10"/>
        <v>0</v>
      </c>
      <c r="GC28" s="105">
        <f t="shared" si="2384"/>
        <v>0</v>
      </c>
      <c r="GD28" s="17"/>
      <c r="GE28" s="6">
        <v>0</v>
      </c>
      <c r="GF28" s="105">
        <f t="shared" si="2385"/>
        <v>0</v>
      </c>
      <c r="GG28" s="17"/>
      <c r="GH28" s="6">
        <v>0</v>
      </c>
      <c r="GI28" s="105">
        <f t="shared" si="2386"/>
        <v>0</v>
      </c>
      <c r="GJ28" s="17"/>
      <c r="GK28" s="6">
        <v>0</v>
      </c>
      <c r="GL28" s="105">
        <f t="shared" si="2387"/>
        <v>0</v>
      </c>
      <c r="GM28" s="17"/>
      <c r="GN28" s="6">
        <v>0</v>
      </c>
      <c r="GO28" s="105">
        <f t="shared" si="2388"/>
        <v>0</v>
      </c>
      <c r="GP28" s="17"/>
      <c r="GQ28" s="6">
        <v>0</v>
      </c>
      <c r="GR28" s="105">
        <f t="shared" si="2389"/>
        <v>0</v>
      </c>
      <c r="GS28" s="17"/>
      <c r="GT28" s="6">
        <v>0</v>
      </c>
      <c r="GU28" s="90">
        <f t="shared" si="2390"/>
        <v>0</v>
      </c>
      <c r="GV28" s="123">
        <f t="shared" si="93"/>
        <v>0</v>
      </c>
      <c r="GW28" s="6">
        <f t="shared" si="94"/>
        <v>0</v>
      </c>
      <c r="GX28" s="105">
        <f t="shared" si="2391"/>
        <v>0</v>
      </c>
      <c r="GY28" s="17"/>
      <c r="GZ28" s="6">
        <v>0</v>
      </c>
      <c r="HA28" s="105">
        <f t="shared" si="2392"/>
        <v>0</v>
      </c>
      <c r="HB28" s="17"/>
      <c r="HC28" s="6">
        <v>0</v>
      </c>
      <c r="HD28" s="105">
        <f t="shared" si="2393"/>
        <v>0</v>
      </c>
      <c r="HE28" s="17"/>
      <c r="HF28" s="6">
        <v>0</v>
      </c>
      <c r="HG28" s="105">
        <f t="shared" si="2394"/>
        <v>0</v>
      </c>
      <c r="HH28" s="17"/>
      <c r="HI28" s="6">
        <v>0</v>
      </c>
      <c r="HJ28" s="105">
        <f t="shared" si="2395"/>
        <v>0</v>
      </c>
      <c r="HK28" s="123">
        <f t="shared" si="100"/>
        <v>0</v>
      </c>
      <c r="HL28" s="6">
        <f t="shared" si="101"/>
        <v>0</v>
      </c>
      <c r="HM28" s="105">
        <f t="shared" si="2396"/>
        <v>0</v>
      </c>
      <c r="HN28" s="17"/>
      <c r="HO28" s="6">
        <v>0</v>
      </c>
      <c r="HP28" s="105">
        <f t="shared" si="2397"/>
        <v>0</v>
      </c>
      <c r="HQ28" s="17"/>
      <c r="HR28" s="6">
        <v>0</v>
      </c>
      <c r="HS28" s="90">
        <f t="shared" si="2398"/>
        <v>0</v>
      </c>
      <c r="HT28" s="123">
        <f t="shared" si="11"/>
        <v>0</v>
      </c>
      <c r="HU28" s="6">
        <f t="shared" si="11"/>
        <v>0</v>
      </c>
      <c r="HV28" s="105">
        <f t="shared" si="2399"/>
        <v>0</v>
      </c>
      <c r="HW28" s="17">
        <f t="shared" si="106"/>
        <v>0</v>
      </c>
      <c r="HX28" s="6">
        <f t="shared" si="107"/>
        <v>0</v>
      </c>
      <c r="HY28" s="105">
        <f t="shared" si="2400"/>
        <v>0</v>
      </c>
      <c r="HZ28" s="17"/>
      <c r="IA28" s="6">
        <v>0</v>
      </c>
      <c r="IB28" s="105">
        <f t="shared" si="2401"/>
        <v>0</v>
      </c>
      <c r="IC28" s="17"/>
      <c r="ID28" s="6">
        <v>0</v>
      </c>
      <c r="IE28" s="105">
        <f t="shared" si="2402"/>
        <v>0</v>
      </c>
      <c r="IF28" s="17"/>
      <c r="IG28" s="6">
        <v>0</v>
      </c>
      <c r="IH28" s="105">
        <f t="shared" si="2403"/>
        <v>0</v>
      </c>
      <c r="II28" s="17"/>
      <c r="IJ28" s="6">
        <v>0</v>
      </c>
      <c r="IK28" s="105">
        <f t="shared" si="2404"/>
        <v>0</v>
      </c>
      <c r="IL28" s="123">
        <f t="shared" si="113"/>
        <v>0</v>
      </c>
      <c r="IM28" s="6">
        <f t="shared" si="114"/>
        <v>0</v>
      </c>
      <c r="IN28" s="105">
        <f t="shared" si="2405"/>
        <v>0</v>
      </c>
      <c r="IO28" s="17"/>
      <c r="IP28" s="6">
        <v>0</v>
      </c>
      <c r="IQ28" s="90">
        <f t="shared" si="2406"/>
        <v>0</v>
      </c>
      <c r="IR28" s="17"/>
      <c r="IS28" s="6">
        <v>0</v>
      </c>
      <c r="IT28" s="105">
        <f t="shared" si="2407"/>
        <v>0</v>
      </c>
      <c r="IU28" s="123">
        <f t="shared" si="12"/>
        <v>0</v>
      </c>
      <c r="IV28" s="6">
        <f t="shared" si="12"/>
        <v>0</v>
      </c>
      <c r="IW28" s="105">
        <f t="shared" si="2408"/>
        <v>0</v>
      </c>
      <c r="IX28" s="17"/>
      <c r="IY28" s="6">
        <v>0</v>
      </c>
      <c r="IZ28" s="105">
        <f t="shared" si="2409"/>
        <v>0</v>
      </c>
      <c r="JA28" s="17"/>
      <c r="JB28" s="6">
        <v>0</v>
      </c>
      <c r="JC28" s="105">
        <f t="shared" si="2410"/>
        <v>0</v>
      </c>
      <c r="JD28" s="17"/>
      <c r="JE28" s="6">
        <v>0</v>
      </c>
      <c r="JF28" s="105">
        <f t="shared" si="2411"/>
        <v>0</v>
      </c>
      <c r="JG28" s="17"/>
      <c r="JH28" s="6">
        <v>0</v>
      </c>
      <c r="JI28" s="105">
        <f t="shared" si="2412"/>
        <v>0</v>
      </c>
      <c r="JJ28" s="123">
        <f t="shared" si="13"/>
        <v>0</v>
      </c>
      <c r="JK28" s="6">
        <f t="shared" si="13"/>
        <v>0</v>
      </c>
      <c r="JL28" s="105">
        <f t="shared" si="2413"/>
        <v>0</v>
      </c>
      <c r="JM28" s="17"/>
      <c r="JN28" s="6">
        <v>0</v>
      </c>
      <c r="JO28" s="105">
        <f t="shared" si="2414"/>
        <v>0</v>
      </c>
      <c r="JP28" s="17"/>
      <c r="JQ28" s="6">
        <v>0</v>
      </c>
      <c r="JR28" s="90">
        <f t="shared" si="2415"/>
        <v>0</v>
      </c>
      <c r="JS28" s="17"/>
      <c r="JT28" s="6">
        <v>0</v>
      </c>
      <c r="JU28" s="105">
        <f t="shared" si="2416"/>
        <v>0</v>
      </c>
      <c r="JV28" s="123">
        <f t="shared" si="14"/>
        <v>0</v>
      </c>
      <c r="JW28" s="6">
        <f t="shared" si="14"/>
        <v>0</v>
      </c>
      <c r="JX28" s="105">
        <f t="shared" si="2417"/>
        <v>0</v>
      </c>
      <c r="JY28" s="17">
        <v>40689</v>
      </c>
      <c r="JZ28" s="6">
        <v>0</v>
      </c>
      <c r="KA28" s="105">
        <f t="shared" si="2418"/>
        <v>40689</v>
      </c>
      <c r="KB28" s="17">
        <v>57750</v>
      </c>
      <c r="KC28" s="6">
        <v>0</v>
      </c>
      <c r="KD28" s="105">
        <f t="shared" si="2419"/>
        <v>57750</v>
      </c>
      <c r="KE28" s="17">
        <v>5250</v>
      </c>
      <c r="KF28" s="6">
        <v>0</v>
      </c>
      <c r="KG28" s="105">
        <f t="shared" si="2420"/>
        <v>5250</v>
      </c>
      <c r="KH28" s="17"/>
      <c r="KI28" s="6">
        <v>0</v>
      </c>
      <c r="KJ28" s="105">
        <f t="shared" si="2421"/>
        <v>0</v>
      </c>
      <c r="KK28" s="123">
        <f t="shared" ref="KK28:KL67" si="2491">+JY28+KB28+KE28+KH28</f>
        <v>103689</v>
      </c>
      <c r="KL28" s="6">
        <f t="shared" si="2491"/>
        <v>0</v>
      </c>
      <c r="KM28" s="90">
        <f t="shared" si="2422"/>
        <v>103689</v>
      </c>
      <c r="KN28" s="17"/>
      <c r="KO28" s="6">
        <v>0</v>
      </c>
      <c r="KP28" s="105">
        <f t="shared" si="2423"/>
        <v>0</v>
      </c>
      <c r="KQ28" s="17"/>
      <c r="KR28" s="6">
        <v>0</v>
      </c>
      <c r="KS28" s="105">
        <f t="shared" si="2424"/>
        <v>0</v>
      </c>
      <c r="KT28" s="17"/>
      <c r="KU28" s="6">
        <v>0</v>
      </c>
      <c r="KV28" s="105">
        <f t="shared" si="2425"/>
        <v>0</v>
      </c>
      <c r="KW28" s="123">
        <f t="shared" si="211"/>
        <v>0</v>
      </c>
      <c r="KX28" s="6">
        <f t="shared" si="211"/>
        <v>0</v>
      </c>
      <c r="KY28" s="105">
        <f t="shared" si="2426"/>
        <v>0</v>
      </c>
      <c r="KZ28" s="17"/>
      <c r="LA28" s="6">
        <v>0</v>
      </c>
      <c r="LB28" s="105">
        <f t="shared" si="2427"/>
        <v>0</v>
      </c>
      <c r="LC28" s="17"/>
      <c r="LD28" s="6">
        <v>0</v>
      </c>
      <c r="LE28" s="105">
        <f t="shared" si="2428"/>
        <v>0</v>
      </c>
      <c r="LF28" s="17"/>
      <c r="LG28" s="6">
        <v>0</v>
      </c>
      <c r="LH28" s="105">
        <f t="shared" si="2429"/>
        <v>0</v>
      </c>
      <c r="LI28" s="17"/>
      <c r="LJ28" s="6">
        <v>0</v>
      </c>
      <c r="LK28" s="90">
        <f t="shared" si="2430"/>
        <v>0</v>
      </c>
      <c r="LL28" s="17"/>
      <c r="LM28" s="6">
        <v>0</v>
      </c>
      <c r="LN28" s="105">
        <f t="shared" si="2431"/>
        <v>0</v>
      </c>
      <c r="LO28" s="17"/>
      <c r="LP28" s="6">
        <v>0</v>
      </c>
      <c r="LQ28" s="105">
        <f t="shared" si="2432"/>
        <v>0</v>
      </c>
      <c r="LR28" s="17"/>
      <c r="LS28" s="6">
        <v>0</v>
      </c>
      <c r="LT28" s="105">
        <f t="shared" si="2433"/>
        <v>0</v>
      </c>
      <c r="LU28" s="17"/>
      <c r="LV28" s="6">
        <v>0</v>
      </c>
      <c r="LW28" s="105">
        <f t="shared" si="2434"/>
        <v>0</v>
      </c>
      <c r="LX28" s="17"/>
      <c r="LY28" s="6">
        <v>0</v>
      </c>
      <c r="LZ28" s="105">
        <f t="shared" si="2435"/>
        <v>0</v>
      </c>
      <c r="MA28" s="123">
        <f t="shared" si="17"/>
        <v>0</v>
      </c>
      <c r="MB28" s="6">
        <f t="shared" si="17"/>
        <v>0</v>
      </c>
      <c r="MC28" s="105">
        <f t="shared" si="2436"/>
        <v>0</v>
      </c>
      <c r="MD28" s="17"/>
      <c r="ME28" s="6">
        <v>0</v>
      </c>
      <c r="MF28" s="105">
        <f t="shared" si="2437"/>
        <v>0</v>
      </c>
      <c r="MG28" s="17"/>
      <c r="MH28" s="6">
        <v>0</v>
      </c>
      <c r="MI28" s="90">
        <f t="shared" si="2438"/>
        <v>0</v>
      </c>
      <c r="MJ28" s="123">
        <f t="shared" si="149"/>
        <v>0</v>
      </c>
      <c r="MK28" s="6">
        <f t="shared" si="150"/>
        <v>0</v>
      </c>
      <c r="ML28" s="105">
        <f t="shared" si="2439"/>
        <v>0</v>
      </c>
      <c r="MM28" s="17"/>
      <c r="MN28" s="6">
        <v>0</v>
      </c>
      <c r="MO28" s="105">
        <f t="shared" si="2440"/>
        <v>0</v>
      </c>
      <c r="MP28" s="123">
        <f t="shared" si="18"/>
        <v>103689</v>
      </c>
      <c r="MQ28" s="6">
        <f t="shared" si="18"/>
        <v>0</v>
      </c>
      <c r="MR28" s="105">
        <f t="shared" si="2441"/>
        <v>103689</v>
      </c>
      <c r="MS28" s="17"/>
      <c r="MT28" s="6">
        <v>0</v>
      </c>
      <c r="MU28" s="105">
        <f t="shared" si="2442"/>
        <v>0</v>
      </c>
      <c r="MV28" s="17"/>
      <c r="MW28" s="6">
        <v>0</v>
      </c>
      <c r="MX28" s="105">
        <f t="shared" si="2443"/>
        <v>0</v>
      </c>
      <c r="MY28" s="17"/>
      <c r="MZ28" s="6">
        <v>0</v>
      </c>
      <c r="NA28" s="105">
        <f t="shared" si="2444"/>
        <v>0</v>
      </c>
      <c r="NB28" s="17">
        <f t="shared" si="157"/>
        <v>0</v>
      </c>
      <c r="NC28" s="6">
        <f t="shared" si="158"/>
        <v>0</v>
      </c>
      <c r="ND28" s="105">
        <f t="shared" si="2445"/>
        <v>0</v>
      </c>
      <c r="NE28" s="17"/>
      <c r="NF28" s="6">
        <v>0</v>
      </c>
      <c r="NG28" s="105">
        <f t="shared" si="2446"/>
        <v>0</v>
      </c>
      <c r="NH28" s="17"/>
      <c r="NI28" s="6">
        <v>0</v>
      </c>
      <c r="NJ28" s="90">
        <f t="shared" si="2447"/>
        <v>0</v>
      </c>
      <c r="NK28" s="17"/>
      <c r="NL28" s="6">
        <v>0</v>
      </c>
      <c r="NM28" s="105">
        <f t="shared" si="2448"/>
        <v>0</v>
      </c>
      <c r="NN28" s="17"/>
      <c r="NO28" s="6">
        <v>0</v>
      </c>
      <c r="NP28" s="105">
        <f t="shared" si="2449"/>
        <v>0</v>
      </c>
      <c r="NQ28" s="17"/>
      <c r="NR28" s="6">
        <v>0</v>
      </c>
      <c r="NS28" s="105">
        <f t="shared" si="2450"/>
        <v>0</v>
      </c>
      <c r="NT28" s="17"/>
      <c r="NU28" s="6">
        <v>0</v>
      </c>
      <c r="NV28" s="105">
        <f t="shared" si="2451"/>
        <v>0</v>
      </c>
      <c r="NW28" s="17">
        <f t="shared" si="19"/>
        <v>0</v>
      </c>
      <c r="NX28" s="6">
        <f t="shared" si="19"/>
        <v>0</v>
      </c>
      <c r="NY28" s="105">
        <f t="shared" si="2452"/>
        <v>0</v>
      </c>
      <c r="NZ28" s="17"/>
      <c r="OA28" s="6">
        <v>0</v>
      </c>
      <c r="OB28" s="105">
        <f t="shared" si="2453"/>
        <v>0</v>
      </c>
      <c r="OC28" s="17"/>
      <c r="OD28" s="6">
        <v>0</v>
      </c>
      <c r="OE28" s="105">
        <f t="shared" si="2454"/>
        <v>0</v>
      </c>
      <c r="OF28" s="17"/>
      <c r="OG28" s="6">
        <v>0</v>
      </c>
      <c r="OH28" s="90">
        <f t="shared" si="2455"/>
        <v>0</v>
      </c>
      <c r="OI28" s="17">
        <f t="shared" si="20"/>
        <v>0</v>
      </c>
      <c r="OJ28" s="6">
        <f t="shared" si="20"/>
        <v>0</v>
      </c>
      <c r="OK28" s="105">
        <f t="shared" si="2456"/>
        <v>0</v>
      </c>
      <c r="OL28" s="17"/>
      <c r="OM28" s="6">
        <v>0</v>
      </c>
      <c r="ON28" s="105">
        <f t="shared" si="2457"/>
        <v>0</v>
      </c>
      <c r="OO28" s="17"/>
      <c r="OP28" s="6">
        <v>0</v>
      </c>
      <c r="OQ28" s="105">
        <f t="shared" si="2458"/>
        <v>0</v>
      </c>
      <c r="OR28" s="17"/>
      <c r="OS28" s="6">
        <v>0</v>
      </c>
      <c r="OT28" s="105">
        <f t="shared" si="2459"/>
        <v>0</v>
      </c>
      <c r="OU28" s="17"/>
      <c r="OV28" s="6">
        <v>0</v>
      </c>
      <c r="OW28" s="105">
        <f t="shared" si="2460"/>
        <v>0</v>
      </c>
      <c r="OX28" s="17"/>
      <c r="OY28" s="6">
        <v>0</v>
      </c>
      <c r="OZ28" s="105">
        <f t="shared" si="2461"/>
        <v>0</v>
      </c>
      <c r="PA28" s="17"/>
      <c r="PB28" s="6">
        <v>0</v>
      </c>
      <c r="PC28" s="105">
        <f t="shared" si="2462"/>
        <v>0</v>
      </c>
      <c r="PD28" s="17"/>
      <c r="PE28" s="6">
        <v>0</v>
      </c>
      <c r="PF28" s="105">
        <f t="shared" si="2463"/>
        <v>0</v>
      </c>
      <c r="PG28" s="17"/>
      <c r="PH28" s="6">
        <v>0</v>
      </c>
      <c r="PI28" s="90">
        <f t="shared" si="2464"/>
        <v>0</v>
      </c>
      <c r="PJ28" s="17"/>
      <c r="PK28" s="6">
        <v>0</v>
      </c>
      <c r="PL28" s="105">
        <f t="shared" si="2465"/>
        <v>0</v>
      </c>
      <c r="PM28" s="17"/>
      <c r="PN28" s="6">
        <v>0</v>
      </c>
      <c r="PO28" s="105">
        <f t="shared" si="2466"/>
        <v>0</v>
      </c>
      <c r="PP28" s="123">
        <f t="shared" si="21"/>
        <v>0</v>
      </c>
      <c r="PQ28" s="6">
        <f t="shared" si="21"/>
        <v>0</v>
      </c>
      <c r="PR28" s="105">
        <f t="shared" si="2467"/>
        <v>0</v>
      </c>
      <c r="PS28" s="17"/>
      <c r="PT28" s="6">
        <v>0</v>
      </c>
      <c r="PU28" s="105">
        <f t="shared" si="2468"/>
        <v>0</v>
      </c>
      <c r="PV28" s="17"/>
      <c r="PW28" s="6">
        <v>0</v>
      </c>
      <c r="PX28" s="105">
        <f t="shared" si="2469"/>
        <v>0</v>
      </c>
      <c r="PY28" s="17"/>
      <c r="PZ28" s="6">
        <v>0</v>
      </c>
      <c r="QA28" s="105">
        <f t="shared" si="2470"/>
        <v>0</v>
      </c>
      <c r="QB28" s="17"/>
      <c r="QC28" s="6">
        <v>0</v>
      </c>
      <c r="QD28" s="105">
        <f t="shared" si="2471"/>
        <v>0</v>
      </c>
      <c r="QE28" s="17"/>
      <c r="QF28" s="6">
        <v>0</v>
      </c>
      <c r="QG28" s="90">
        <f t="shared" si="2472"/>
        <v>0</v>
      </c>
      <c r="QH28" s="17"/>
      <c r="QI28" s="6">
        <v>0</v>
      </c>
      <c r="QJ28" s="105">
        <f t="shared" si="2473"/>
        <v>0</v>
      </c>
      <c r="QK28" s="17"/>
      <c r="QL28" s="6">
        <v>0</v>
      </c>
      <c r="QM28" s="105">
        <f t="shared" si="2474"/>
        <v>0</v>
      </c>
      <c r="QN28" s="17">
        <f t="shared" si="189"/>
        <v>0</v>
      </c>
      <c r="QO28" s="6">
        <f t="shared" si="190"/>
        <v>0</v>
      </c>
      <c r="QP28" s="105">
        <f t="shared" si="2475"/>
        <v>0</v>
      </c>
      <c r="QQ28" s="17"/>
      <c r="QR28" s="6">
        <v>0</v>
      </c>
      <c r="QS28" s="105">
        <f t="shared" si="2476"/>
        <v>0</v>
      </c>
      <c r="QT28" s="17"/>
      <c r="QU28" s="6">
        <v>0</v>
      </c>
      <c r="QV28" s="105">
        <f t="shared" si="2477"/>
        <v>0</v>
      </c>
      <c r="QW28" s="17"/>
      <c r="QX28" s="6">
        <v>0</v>
      </c>
      <c r="QY28" s="105">
        <f t="shared" si="2478"/>
        <v>0</v>
      </c>
      <c r="QZ28" s="17"/>
      <c r="RA28" s="6">
        <v>0</v>
      </c>
      <c r="RB28" s="105">
        <f t="shared" si="2479"/>
        <v>0</v>
      </c>
      <c r="RC28" s="17"/>
      <c r="RD28" s="6">
        <v>0</v>
      </c>
      <c r="RE28" s="90">
        <f t="shared" si="2480"/>
        <v>0</v>
      </c>
      <c r="RF28" s="17"/>
      <c r="RG28" s="6">
        <v>0</v>
      </c>
      <c r="RH28" s="105">
        <f t="shared" si="2481"/>
        <v>0</v>
      </c>
      <c r="RI28" s="17"/>
      <c r="RJ28" s="6">
        <v>0</v>
      </c>
      <c r="RK28" s="105">
        <f t="shared" si="2482"/>
        <v>0</v>
      </c>
      <c r="RL28" s="17"/>
      <c r="RM28" s="6">
        <v>0</v>
      </c>
      <c r="RN28" s="105">
        <f t="shared" si="2483"/>
        <v>0</v>
      </c>
      <c r="RO28" s="17">
        <f t="shared" si="200"/>
        <v>0</v>
      </c>
      <c r="RP28" s="6">
        <f t="shared" si="201"/>
        <v>0</v>
      </c>
      <c r="RQ28" s="105">
        <f t="shared" si="2484"/>
        <v>0</v>
      </c>
      <c r="RR28" s="123">
        <f t="shared" si="203"/>
        <v>0</v>
      </c>
      <c r="RS28" s="6">
        <f t="shared" si="204"/>
        <v>0</v>
      </c>
      <c r="RT28" s="105">
        <f t="shared" si="2485"/>
        <v>0</v>
      </c>
      <c r="RU28" s="17">
        <f t="shared" si="2311"/>
        <v>103689</v>
      </c>
      <c r="RV28" s="6">
        <f t="shared" si="206"/>
        <v>0</v>
      </c>
      <c r="RW28" s="105">
        <f t="shared" si="2486"/>
        <v>103689</v>
      </c>
      <c r="RX28" s="17"/>
      <c r="RY28" s="6">
        <v>0</v>
      </c>
      <c r="RZ28" s="105">
        <f t="shared" si="2487"/>
        <v>0</v>
      </c>
      <c r="SA28" s="17">
        <f t="shared" si="22"/>
        <v>103689</v>
      </c>
      <c r="SB28" s="6">
        <f t="shared" si="22"/>
        <v>0</v>
      </c>
      <c r="SC28" s="105">
        <f t="shared" si="2488"/>
        <v>103689</v>
      </c>
      <c r="SD28" s="17">
        <f t="shared" si="2489"/>
        <v>103689</v>
      </c>
      <c r="SE28" s="6">
        <f t="shared" si="532"/>
        <v>0</v>
      </c>
      <c r="SF28" s="105">
        <f t="shared" si="2490"/>
        <v>103689</v>
      </c>
      <c r="SG28" s="66"/>
    </row>
    <row r="29" spans="1:501" s="7" customFormat="1" ht="15.75" x14ac:dyDescent="0.25">
      <c r="A29" s="5">
        <v>19</v>
      </c>
      <c r="B29" s="1" t="s">
        <v>26</v>
      </c>
      <c r="C29" s="17">
        <v>0</v>
      </c>
      <c r="D29" s="6">
        <v>0</v>
      </c>
      <c r="E29" s="105">
        <f t="shared" si="24"/>
        <v>0</v>
      </c>
      <c r="F29" s="17"/>
      <c r="G29" s="6">
        <v>0</v>
      </c>
      <c r="H29" s="105">
        <f t="shared" si="2319"/>
        <v>0</v>
      </c>
      <c r="I29" s="17">
        <f t="shared" si="0"/>
        <v>0</v>
      </c>
      <c r="J29" s="6">
        <f t="shared" si="0"/>
        <v>0</v>
      </c>
      <c r="K29" s="105">
        <f t="shared" si="2320"/>
        <v>0</v>
      </c>
      <c r="L29" s="17"/>
      <c r="M29" s="6">
        <v>0</v>
      </c>
      <c r="N29" s="105">
        <f t="shared" si="2321"/>
        <v>0</v>
      </c>
      <c r="O29" s="17"/>
      <c r="P29" s="6">
        <v>0</v>
      </c>
      <c r="Q29" s="105">
        <f t="shared" si="2322"/>
        <v>0</v>
      </c>
      <c r="R29" s="17"/>
      <c r="S29" s="6">
        <v>0</v>
      </c>
      <c r="T29" s="105">
        <f t="shared" si="2323"/>
        <v>0</v>
      </c>
      <c r="U29" s="17">
        <f t="shared" si="2324"/>
        <v>0</v>
      </c>
      <c r="V29" s="6">
        <f t="shared" si="2324"/>
        <v>0</v>
      </c>
      <c r="W29" s="90">
        <f t="shared" si="2325"/>
        <v>0</v>
      </c>
      <c r="X29" s="17"/>
      <c r="Y29" s="6">
        <v>0</v>
      </c>
      <c r="Z29" s="105">
        <f t="shared" si="2326"/>
        <v>0</v>
      </c>
      <c r="AA29" s="17"/>
      <c r="AB29" s="6">
        <v>0</v>
      </c>
      <c r="AC29" s="105">
        <f t="shared" si="2327"/>
        <v>0</v>
      </c>
      <c r="AD29" s="17"/>
      <c r="AE29" s="6">
        <v>0</v>
      </c>
      <c r="AF29" s="105">
        <f t="shared" si="2328"/>
        <v>0</v>
      </c>
      <c r="AG29" s="17"/>
      <c r="AH29" s="6">
        <v>0</v>
      </c>
      <c r="AI29" s="105">
        <f t="shared" si="2329"/>
        <v>0</v>
      </c>
      <c r="AJ29" s="17"/>
      <c r="AK29" s="6">
        <v>0</v>
      </c>
      <c r="AL29" s="105">
        <f t="shared" si="2330"/>
        <v>0</v>
      </c>
      <c r="AM29" s="17"/>
      <c r="AN29" s="6">
        <v>0</v>
      </c>
      <c r="AO29" s="105">
        <f t="shared" si="2331"/>
        <v>0</v>
      </c>
      <c r="AP29" s="17"/>
      <c r="AQ29" s="6">
        <v>0</v>
      </c>
      <c r="AR29" s="105">
        <f t="shared" si="2332"/>
        <v>0</v>
      </c>
      <c r="AS29" s="17">
        <f t="shared" si="2333"/>
        <v>0</v>
      </c>
      <c r="AT29" s="6">
        <f t="shared" si="2333"/>
        <v>0</v>
      </c>
      <c r="AU29" s="105">
        <f t="shared" si="2334"/>
        <v>0</v>
      </c>
      <c r="AV29" s="17"/>
      <c r="AW29" s="6">
        <v>0</v>
      </c>
      <c r="AX29" s="105">
        <f t="shared" si="2335"/>
        <v>0</v>
      </c>
      <c r="AY29" s="17"/>
      <c r="AZ29" s="6">
        <v>0</v>
      </c>
      <c r="BA29" s="105">
        <f t="shared" si="2336"/>
        <v>0</v>
      </c>
      <c r="BB29" s="17"/>
      <c r="BC29" s="6">
        <v>0</v>
      </c>
      <c r="BD29" s="105">
        <f t="shared" si="2337"/>
        <v>0</v>
      </c>
      <c r="BE29" s="17">
        <f t="shared" si="2338"/>
        <v>0</v>
      </c>
      <c r="BF29" s="6">
        <f t="shared" si="2338"/>
        <v>0</v>
      </c>
      <c r="BG29" s="105">
        <f t="shared" si="2339"/>
        <v>0</v>
      </c>
      <c r="BH29" s="17"/>
      <c r="BI29" s="6">
        <v>0</v>
      </c>
      <c r="BJ29" s="105">
        <f t="shared" si="2340"/>
        <v>0</v>
      </c>
      <c r="BK29" s="17"/>
      <c r="BL29" s="6">
        <v>0</v>
      </c>
      <c r="BM29" s="105">
        <f t="shared" si="2341"/>
        <v>0</v>
      </c>
      <c r="BN29" s="17">
        <f t="shared" si="2342"/>
        <v>0</v>
      </c>
      <c r="BO29" s="6">
        <f t="shared" si="2342"/>
        <v>0</v>
      </c>
      <c r="BP29" s="105">
        <f t="shared" si="2343"/>
        <v>0</v>
      </c>
      <c r="BQ29" s="17">
        <f t="shared" si="2344"/>
        <v>0</v>
      </c>
      <c r="BR29" s="6">
        <f t="shared" si="2344"/>
        <v>0</v>
      </c>
      <c r="BS29" s="105">
        <f t="shared" si="2345"/>
        <v>0</v>
      </c>
      <c r="BT29" s="17"/>
      <c r="BU29" s="6">
        <v>0</v>
      </c>
      <c r="BV29" s="105">
        <f t="shared" si="2346"/>
        <v>0</v>
      </c>
      <c r="BW29" s="123">
        <f t="shared" si="2347"/>
        <v>0</v>
      </c>
      <c r="BX29" s="6">
        <f t="shared" si="2347"/>
        <v>0</v>
      </c>
      <c r="BY29" s="105">
        <f t="shared" si="2348"/>
        <v>0</v>
      </c>
      <c r="BZ29" s="17"/>
      <c r="CA29" s="6">
        <v>0</v>
      </c>
      <c r="CB29" s="105">
        <f t="shared" si="2349"/>
        <v>0</v>
      </c>
      <c r="CC29" s="17"/>
      <c r="CD29" s="6">
        <v>0</v>
      </c>
      <c r="CE29" s="105">
        <f t="shared" si="2350"/>
        <v>0</v>
      </c>
      <c r="CF29" s="17"/>
      <c r="CG29" s="6">
        <v>0</v>
      </c>
      <c r="CH29" s="105">
        <f t="shared" si="2351"/>
        <v>0</v>
      </c>
      <c r="CI29" s="17"/>
      <c r="CJ29" s="6">
        <v>0</v>
      </c>
      <c r="CK29" s="105">
        <f t="shared" si="2352"/>
        <v>0</v>
      </c>
      <c r="CL29" s="17">
        <v>44000</v>
      </c>
      <c r="CM29" s="6"/>
      <c r="CN29" s="105">
        <f t="shared" si="2353"/>
        <v>44000</v>
      </c>
      <c r="CO29" s="17"/>
      <c r="CP29" s="6">
        <f>5500-5500</f>
        <v>0</v>
      </c>
      <c r="CQ29" s="105">
        <f t="shared" si="2354"/>
        <v>0</v>
      </c>
      <c r="CR29" s="17">
        <v>34000</v>
      </c>
      <c r="CS29" s="6"/>
      <c r="CT29" s="105">
        <f t="shared" si="2355"/>
        <v>34000</v>
      </c>
      <c r="CU29" s="17">
        <v>25000</v>
      </c>
      <c r="CV29" s="6"/>
      <c r="CW29" s="105">
        <f t="shared" si="2356"/>
        <v>25000</v>
      </c>
      <c r="CX29" s="17"/>
      <c r="CY29" s="6">
        <f>7000+2000-7000-2000</f>
        <v>0</v>
      </c>
      <c r="CZ29" s="105">
        <f t="shared" si="2357"/>
        <v>0</v>
      </c>
      <c r="DA29" s="17"/>
      <c r="DB29" s="6">
        <v>0</v>
      </c>
      <c r="DC29" s="105">
        <f t="shared" si="2358"/>
        <v>0</v>
      </c>
      <c r="DD29" s="123">
        <f t="shared" si="59"/>
        <v>103000</v>
      </c>
      <c r="DE29" s="6">
        <f t="shared" si="59"/>
        <v>0</v>
      </c>
      <c r="DF29" s="105">
        <f t="shared" si="59"/>
        <v>103000</v>
      </c>
      <c r="DG29" s="17"/>
      <c r="DH29" s="6">
        <v>0</v>
      </c>
      <c r="DI29" s="105">
        <f t="shared" si="2359"/>
        <v>0</v>
      </c>
      <c r="DJ29" s="17"/>
      <c r="DK29" s="6">
        <v>0</v>
      </c>
      <c r="DL29" s="105">
        <f t="shared" si="2360"/>
        <v>0</v>
      </c>
      <c r="DM29" s="17"/>
      <c r="DN29" s="6">
        <v>0</v>
      </c>
      <c r="DO29" s="105">
        <f t="shared" si="2361"/>
        <v>0</v>
      </c>
      <c r="DP29" s="17"/>
      <c r="DQ29" s="6">
        <v>0</v>
      </c>
      <c r="DR29" s="105">
        <f t="shared" si="2362"/>
        <v>0</v>
      </c>
      <c r="DS29" s="17"/>
      <c r="DT29" s="6">
        <v>0</v>
      </c>
      <c r="DU29" s="105">
        <f t="shared" si="2363"/>
        <v>0</v>
      </c>
      <c r="DV29" s="17"/>
      <c r="DW29" s="6">
        <v>0</v>
      </c>
      <c r="DX29" s="105">
        <f t="shared" si="2364"/>
        <v>0</v>
      </c>
      <c r="DY29" s="17"/>
      <c r="DZ29" s="6">
        <v>0</v>
      </c>
      <c r="EA29" s="105">
        <f t="shared" si="2365"/>
        <v>0</v>
      </c>
      <c r="EB29" s="17">
        <f t="shared" si="67"/>
        <v>0</v>
      </c>
      <c r="EC29" s="6">
        <f t="shared" si="68"/>
        <v>0</v>
      </c>
      <c r="ED29" s="105">
        <f t="shared" si="2366"/>
        <v>0</v>
      </c>
      <c r="EE29" s="17"/>
      <c r="EF29" s="6">
        <v>0</v>
      </c>
      <c r="EG29" s="105">
        <f t="shared" si="2367"/>
        <v>0</v>
      </c>
      <c r="EH29" s="17"/>
      <c r="EI29" s="6">
        <v>0</v>
      </c>
      <c r="EJ29" s="105">
        <f t="shared" si="2368"/>
        <v>0</v>
      </c>
      <c r="EK29" s="17"/>
      <c r="EL29" s="6">
        <v>0</v>
      </c>
      <c r="EM29" s="105">
        <f t="shared" si="2369"/>
        <v>0</v>
      </c>
      <c r="EN29" s="17">
        <f t="shared" ref="EN29:EO67" si="2492">+EE29+EH29+EK29</f>
        <v>0</v>
      </c>
      <c r="EO29" s="6">
        <f t="shared" si="2492"/>
        <v>0</v>
      </c>
      <c r="EP29" s="105">
        <f t="shared" si="2370"/>
        <v>0</v>
      </c>
      <c r="EQ29" s="17"/>
      <c r="ER29" s="6">
        <v>0</v>
      </c>
      <c r="ES29" s="105">
        <f t="shared" si="2371"/>
        <v>0</v>
      </c>
      <c r="ET29" s="17"/>
      <c r="EU29" s="6">
        <v>0</v>
      </c>
      <c r="EV29" s="105">
        <f t="shared" si="2372"/>
        <v>0</v>
      </c>
      <c r="EW29" s="17"/>
      <c r="EX29" s="6">
        <v>0</v>
      </c>
      <c r="EY29" s="105">
        <f t="shared" si="2373"/>
        <v>0</v>
      </c>
      <c r="EZ29" s="17"/>
      <c r="FA29" s="6">
        <v>0</v>
      </c>
      <c r="FB29" s="105">
        <f t="shared" si="2374"/>
        <v>0</v>
      </c>
      <c r="FC29" s="123">
        <f t="shared" si="2375"/>
        <v>0</v>
      </c>
      <c r="FD29" s="6">
        <f t="shared" si="2375"/>
        <v>0</v>
      </c>
      <c r="FE29" s="90">
        <f t="shared" si="2376"/>
        <v>0</v>
      </c>
      <c r="FF29" s="17">
        <f>117500-44000</f>
        <v>73500</v>
      </c>
      <c r="FG29" s="6"/>
      <c r="FH29" s="105">
        <f t="shared" si="2377"/>
        <v>73500</v>
      </c>
      <c r="FI29" s="17">
        <v>5500</v>
      </c>
      <c r="FJ29" s="6">
        <f>-5500+5500</f>
        <v>0</v>
      </c>
      <c r="FK29" s="105">
        <f t="shared" si="2378"/>
        <v>5500</v>
      </c>
      <c r="FL29" s="17">
        <f>34000-34000</f>
        <v>0</v>
      </c>
      <c r="FM29" s="6"/>
      <c r="FN29" s="105">
        <f t="shared" si="2379"/>
        <v>0</v>
      </c>
      <c r="FO29" s="17">
        <f>112000-24543</f>
        <v>87457</v>
      </c>
      <c r="FP29" s="6"/>
      <c r="FQ29" s="105">
        <f t="shared" si="2380"/>
        <v>87457</v>
      </c>
      <c r="FR29" s="17">
        <v>9000</v>
      </c>
      <c r="FS29" s="6">
        <f>-9000+7000+2000</f>
        <v>0</v>
      </c>
      <c r="FT29" s="105">
        <f t="shared" si="2381"/>
        <v>9000</v>
      </c>
      <c r="FU29" s="17"/>
      <c r="FV29" s="6">
        <v>0</v>
      </c>
      <c r="FW29" s="105">
        <f t="shared" si="2382"/>
        <v>0</v>
      </c>
      <c r="FX29" s="17"/>
      <c r="FY29" s="6">
        <v>0</v>
      </c>
      <c r="FZ29" s="105">
        <f t="shared" si="2383"/>
        <v>0</v>
      </c>
      <c r="GA29" s="123">
        <f t="shared" si="10"/>
        <v>175457</v>
      </c>
      <c r="GB29" s="6">
        <f t="shared" si="10"/>
        <v>0</v>
      </c>
      <c r="GC29" s="105">
        <f t="shared" si="2384"/>
        <v>175457</v>
      </c>
      <c r="GD29" s="17"/>
      <c r="GE29" s="6">
        <v>0</v>
      </c>
      <c r="GF29" s="105">
        <f t="shared" si="2385"/>
        <v>0</v>
      </c>
      <c r="GG29" s="17"/>
      <c r="GH29" s="6">
        <v>0</v>
      </c>
      <c r="GI29" s="105">
        <f t="shared" si="2386"/>
        <v>0</v>
      </c>
      <c r="GJ29" s="17"/>
      <c r="GK29" s="6">
        <v>0</v>
      </c>
      <c r="GL29" s="105">
        <f t="shared" si="2387"/>
        <v>0</v>
      </c>
      <c r="GM29" s="17"/>
      <c r="GN29" s="6">
        <v>0</v>
      </c>
      <c r="GO29" s="105">
        <f t="shared" si="2388"/>
        <v>0</v>
      </c>
      <c r="GP29" s="17"/>
      <c r="GQ29" s="6">
        <v>0</v>
      </c>
      <c r="GR29" s="105">
        <f t="shared" si="2389"/>
        <v>0</v>
      </c>
      <c r="GS29" s="17"/>
      <c r="GT29" s="6">
        <v>0</v>
      </c>
      <c r="GU29" s="90">
        <f t="shared" si="2390"/>
        <v>0</v>
      </c>
      <c r="GV29" s="123">
        <f t="shared" si="93"/>
        <v>0</v>
      </c>
      <c r="GW29" s="6">
        <f t="shared" si="94"/>
        <v>0</v>
      </c>
      <c r="GX29" s="105">
        <f t="shared" si="2391"/>
        <v>0</v>
      </c>
      <c r="GY29" s="17"/>
      <c r="GZ29" s="6">
        <v>0</v>
      </c>
      <c r="HA29" s="105">
        <f t="shared" si="2392"/>
        <v>0</v>
      </c>
      <c r="HB29" s="17"/>
      <c r="HC29" s="6">
        <v>0</v>
      </c>
      <c r="HD29" s="105">
        <f t="shared" si="2393"/>
        <v>0</v>
      </c>
      <c r="HE29" s="17"/>
      <c r="HF29" s="6">
        <v>0</v>
      </c>
      <c r="HG29" s="105">
        <f t="shared" si="2394"/>
        <v>0</v>
      </c>
      <c r="HH29" s="17"/>
      <c r="HI29" s="6">
        <v>0</v>
      </c>
      <c r="HJ29" s="105">
        <f t="shared" si="2395"/>
        <v>0</v>
      </c>
      <c r="HK29" s="123">
        <f t="shared" si="100"/>
        <v>0</v>
      </c>
      <c r="HL29" s="6">
        <f t="shared" si="101"/>
        <v>0</v>
      </c>
      <c r="HM29" s="105">
        <f t="shared" si="2396"/>
        <v>0</v>
      </c>
      <c r="HN29" s="17"/>
      <c r="HO29" s="6">
        <v>0</v>
      </c>
      <c r="HP29" s="105">
        <f t="shared" si="2397"/>
        <v>0</v>
      </c>
      <c r="HQ29" s="17"/>
      <c r="HR29" s="6">
        <v>0</v>
      </c>
      <c r="HS29" s="90">
        <f t="shared" si="2398"/>
        <v>0</v>
      </c>
      <c r="HT29" s="123">
        <f t="shared" si="11"/>
        <v>0</v>
      </c>
      <c r="HU29" s="6">
        <f t="shared" si="11"/>
        <v>0</v>
      </c>
      <c r="HV29" s="105">
        <f t="shared" si="2399"/>
        <v>0</v>
      </c>
      <c r="HW29" s="17">
        <f t="shared" si="106"/>
        <v>175457</v>
      </c>
      <c r="HX29" s="6">
        <f t="shared" si="107"/>
        <v>0</v>
      </c>
      <c r="HY29" s="105">
        <f t="shared" si="2400"/>
        <v>175457</v>
      </c>
      <c r="HZ29" s="17"/>
      <c r="IA29" s="6">
        <v>0</v>
      </c>
      <c r="IB29" s="105">
        <f t="shared" si="2401"/>
        <v>0</v>
      </c>
      <c r="IC29" s="17"/>
      <c r="ID29" s="6">
        <v>0</v>
      </c>
      <c r="IE29" s="105">
        <f t="shared" si="2402"/>
        <v>0</v>
      </c>
      <c r="IF29" s="17"/>
      <c r="IG29" s="6">
        <v>0</v>
      </c>
      <c r="IH29" s="105">
        <f t="shared" si="2403"/>
        <v>0</v>
      </c>
      <c r="II29" s="17"/>
      <c r="IJ29" s="6">
        <v>0</v>
      </c>
      <c r="IK29" s="105">
        <f t="shared" si="2404"/>
        <v>0</v>
      </c>
      <c r="IL29" s="123">
        <f t="shared" si="113"/>
        <v>0</v>
      </c>
      <c r="IM29" s="6">
        <f t="shared" si="114"/>
        <v>0</v>
      </c>
      <c r="IN29" s="105">
        <f t="shared" si="2405"/>
        <v>0</v>
      </c>
      <c r="IO29" s="17"/>
      <c r="IP29" s="6">
        <v>0</v>
      </c>
      <c r="IQ29" s="90">
        <f t="shared" si="2406"/>
        <v>0</v>
      </c>
      <c r="IR29" s="17"/>
      <c r="IS29" s="6">
        <v>0</v>
      </c>
      <c r="IT29" s="105">
        <f t="shared" si="2407"/>
        <v>0</v>
      </c>
      <c r="IU29" s="123">
        <f t="shared" si="12"/>
        <v>0</v>
      </c>
      <c r="IV29" s="6">
        <f t="shared" si="12"/>
        <v>0</v>
      </c>
      <c r="IW29" s="105">
        <f t="shared" si="2408"/>
        <v>0</v>
      </c>
      <c r="IX29" s="17"/>
      <c r="IY29" s="6">
        <v>0</v>
      </c>
      <c r="IZ29" s="105">
        <f t="shared" si="2409"/>
        <v>0</v>
      </c>
      <c r="JA29" s="17"/>
      <c r="JB29" s="6">
        <v>0</v>
      </c>
      <c r="JC29" s="105">
        <f t="shared" si="2410"/>
        <v>0</v>
      </c>
      <c r="JD29" s="17"/>
      <c r="JE29" s="6">
        <v>0</v>
      </c>
      <c r="JF29" s="105">
        <f t="shared" si="2411"/>
        <v>0</v>
      </c>
      <c r="JG29" s="17"/>
      <c r="JH29" s="6">
        <v>0</v>
      </c>
      <c r="JI29" s="105">
        <f t="shared" si="2412"/>
        <v>0</v>
      </c>
      <c r="JJ29" s="123">
        <f t="shared" si="13"/>
        <v>0</v>
      </c>
      <c r="JK29" s="6">
        <f t="shared" si="13"/>
        <v>0</v>
      </c>
      <c r="JL29" s="105">
        <f t="shared" si="2413"/>
        <v>0</v>
      </c>
      <c r="JM29" s="17"/>
      <c r="JN29" s="6">
        <v>0</v>
      </c>
      <c r="JO29" s="105">
        <f t="shared" si="2414"/>
        <v>0</v>
      </c>
      <c r="JP29" s="17"/>
      <c r="JQ29" s="6">
        <v>0</v>
      </c>
      <c r="JR29" s="90">
        <f t="shared" si="2415"/>
        <v>0</v>
      </c>
      <c r="JS29" s="17"/>
      <c r="JT29" s="6">
        <v>0</v>
      </c>
      <c r="JU29" s="105">
        <f t="shared" si="2416"/>
        <v>0</v>
      </c>
      <c r="JV29" s="123">
        <f t="shared" si="14"/>
        <v>0</v>
      </c>
      <c r="JW29" s="6">
        <f t="shared" si="14"/>
        <v>0</v>
      </c>
      <c r="JX29" s="105">
        <f t="shared" si="2417"/>
        <v>0</v>
      </c>
      <c r="JY29" s="17"/>
      <c r="JZ29" s="6">
        <v>0</v>
      </c>
      <c r="KA29" s="105">
        <f t="shared" si="2418"/>
        <v>0</v>
      </c>
      <c r="KB29" s="17"/>
      <c r="KC29" s="6">
        <v>0</v>
      </c>
      <c r="KD29" s="105">
        <f t="shared" si="2419"/>
        <v>0</v>
      </c>
      <c r="KE29" s="17"/>
      <c r="KF29" s="6">
        <v>0</v>
      </c>
      <c r="KG29" s="105">
        <f t="shared" si="2420"/>
        <v>0</v>
      </c>
      <c r="KH29" s="17"/>
      <c r="KI29" s="6">
        <v>0</v>
      </c>
      <c r="KJ29" s="105">
        <f t="shared" si="2421"/>
        <v>0</v>
      </c>
      <c r="KK29" s="123">
        <f t="shared" si="2491"/>
        <v>0</v>
      </c>
      <c r="KL29" s="6">
        <f t="shared" si="2491"/>
        <v>0</v>
      </c>
      <c r="KM29" s="90">
        <f t="shared" si="2422"/>
        <v>0</v>
      </c>
      <c r="KN29" s="17"/>
      <c r="KO29" s="6">
        <v>0</v>
      </c>
      <c r="KP29" s="105">
        <f t="shared" si="2423"/>
        <v>0</v>
      </c>
      <c r="KQ29" s="17"/>
      <c r="KR29" s="6">
        <v>0</v>
      </c>
      <c r="KS29" s="105">
        <f t="shared" si="2424"/>
        <v>0</v>
      </c>
      <c r="KT29" s="17"/>
      <c r="KU29" s="6">
        <v>0</v>
      </c>
      <c r="KV29" s="105">
        <f t="shared" si="2425"/>
        <v>0</v>
      </c>
      <c r="KW29" s="123">
        <f t="shared" si="211"/>
        <v>0</v>
      </c>
      <c r="KX29" s="6">
        <f t="shared" si="211"/>
        <v>0</v>
      </c>
      <c r="KY29" s="105">
        <f t="shared" si="2426"/>
        <v>0</v>
      </c>
      <c r="KZ29" s="17"/>
      <c r="LA29" s="6">
        <v>0</v>
      </c>
      <c r="LB29" s="105">
        <f t="shared" si="2427"/>
        <v>0</v>
      </c>
      <c r="LC29" s="17"/>
      <c r="LD29" s="6">
        <v>0</v>
      </c>
      <c r="LE29" s="105">
        <f t="shared" si="2428"/>
        <v>0</v>
      </c>
      <c r="LF29" s="17"/>
      <c r="LG29" s="6">
        <v>0</v>
      </c>
      <c r="LH29" s="105">
        <f t="shared" si="2429"/>
        <v>0</v>
      </c>
      <c r="LI29" s="17"/>
      <c r="LJ29" s="6">
        <v>0</v>
      </c>
      <c r="LK29" s="90">
        <f t="shared" si="2430"/>
        <v>0</v>
      </c>
      <c r="LL29" s="17"/>
      <c r="LM29" s="6">
        <v>0</v>
      </c>
      <c r="LN29" s="105">
        <f t="shared" si="2431"/>
        <v>0</v>
      </c>
      <c r="LO29" s="17"/>
      <c r="LP29" s="6">
        <v>0</v>
      </c>
      <c r="LQ29" s="105">
        <f t="shared" si="2432"/>
        <v>0</v>
      </c>
      <c r="LR29" s="17"/>
      <c r="LS29" s="6">
        <v>0</v>
      </c>
      <c r="LT29" s="105">
        <f t="shared" si="2433"/>
        <v>0</v>
      </c>
      <c r="LU29" s="17"/>
      <c r="LV29" s="6">
        <v>0</v>
      </c>
      <c r="LW29" s="105">
        <f t="shared" si="2434"/>
        <v>0</v>
      </c>
      <c r="LX29" s="17"/>
      <c r="LY29" s="6">
        <v>0</v>
      </c>
      <c r="LZ29" s="105">
        <f t="shared" si="2435"/>
        <v>0</v>
      </c>
      <c r="MA29" s="123">
        <f t="shared" si="17"/>
        <v>0</v>
      </c>
      <c r="MB29" s="6">
        <f t="shared" si="17"/>
        <v>0</v>
      </c>
      <c r="MC29" s="105">
        <f t="shared" si="2436"/>
        <v>0</v>
      </c>
      <c r="MD29" s="17"/>
      <c r="ME29" s="6">
        <v>0</v>
      </c>
      <c r="MF29" s="105">
        <f t="shared" si="2437"/>
        <v>0</v>
      </c>
      <c r="MG29" s="17"/>
      <c r="MH29" s="6">
        <v>0</v>
      </c>
      <c r="MI29" s="90">
        <f t="shared" si="2438"/>
        <v>0</v>
      </c>
      <c r="MJ29" s="123">
        <f t="shared" si="149"/>
        <v>0</v>
      </c>
      <c r="MK29" s="6">
        <f t="shared" si="150"/>
        <v>0</v>
      </c>
      <c r="ML29" s="105">
        <f t="shared" si="2439"/>
        <v>0</v>
      </c>
      <c r="MM29" s="17"/>
      <c r="MN29" s="6">
        <v>0</v>
      </c>
      <c r="MO29" s="105">
        <f t="shared" si="2440"/>
        <v>0</v>
      </c>
      <c r="MP29" s="123">
        <f t="shared" si="18"/>
        <v>0</v>
      </c>
      <c r="MQ29" s="6">
        <f t="shared" si="18"/>
        <v>0</v>
      </c>
      <c r="MR29" s="105">
        <f t="shared" si="2441"/>
        <v>0</v>
      </c>
      <c r="MS29" s="17"/>
      <c r="MT29" s="6">
        <v>0</v>
      </c>
      <c r="MU29" s="105">
        <f t="shared" si="2442"/>
        <v>0</v>
      </c>
      <c r="MV29" s="17"/>
      <c r="MW29" s="6">
        <v>0</v>
      </c>
      <c r="MX29" s="105">
        <f t="shared" si="2443"/>
        <v>0</v>
      </c>
      <c r="MY29" s="17"/>
      <c r="MZ29" s="6">
        <v>0</v>
      </c>
      <c r="NA29" s="105">
        <f t="shared" si="2444"/>
        <v>0</v>
      </c>
      <c r="NB29" s="17">
        <f t="shared" si="157"/>
        <v>0</v>
      </c>
      <c r="NC29" s="6">
        <f t="shared" si="158"/>
        <v>0</v>
      </c>
      <c r="ND29" s="105">
        <f t="shared" si="2445"/>
        <v>0</v>
      </c>
      <c r="NE29" s="17"/>
      <c r="NF29" s="6">
        <v>0</v>
      </c>
      <c r="NG29" s="105">
        <f t="shared" si="2446"/>
        <v>0</v>
      </c>
      <c r="NH29" s="17"/>
      <c r="NI29" s="6">
        <v>0</v>
      </c>
      <c r="NJ29" s="90">
        <f t="shared" si="2447"/>
        <v>0</v>
      </c>
      <c r="NK29" s="17"/>
      <c r="NL29" s="6">
        <v>0</v>
      </c>
      <c r="NM29" s="105">
        <f t="shared" si="2448"/>
        <v>0</v>
      </c>
      <c r="NN29" s="17"/>
      <c r="NO29" s="6">
        <v>0</v>
      </c>
      <c r="NP29" s="105">
        <f t="shared" si="2449"/>
        <v>0</v>
      </c>
      <c r="NQ29" s="17"/>
      <c r="NR29" s="6">
        <v>0</v>
      </c>
      <c r="NS29" s="105">
        <f t="shared" si="2450"/>
        <v>0</v>
      </c>
      <c r="NT29" s="17"/>
      <c r="NU29" s="6">
        <v>0</v>
      </c>
      <c r="NV29" s="105">
        <f t="shared" si="2451"/>
        <v>0</v>
      </c>
      <c r="NW29" s="17">
        <f t="shared" si="19"/>
        <v>0</v>
      </c>
      <c r="NX29" s="6">
        <f t="shared" si="19"/>
        <v>0</v>
      </c>
      <c r="NY29" s="105">
        <f t="shared" si="2452"/>
        <v>0</v>
      </c>
      <c r="NZ29" s="17"/>
      <c r="OA29" s="6">
        <v>0</v>
      </c>
      <c r="OB29" s="105">
        <f t="shared" si="2453"/>
        <v>0</v>
      </c>
      <c r="OC29" s="17"/>
      <c r="OD29" s="6">
        <v>0</v>
      </c>
      <c r="OE29" s="105">
        <f t="shared" si="2454"/>
        <v>0</v>
      </c>
      <c r="OF29" s="17"/>
      <c r="OG29" s="6">
        <v>0</v>
      </c>
      <c r="OH29" s="90">
        <f t="shared" si="2455"/>
        <v>0</v>
      </c>
      <c r="OI29" s="17">
        <f t="shared" si="20"/>
        <v>0</v>
      </c>
      <c r="OJ29" s="6">
        <f t="shared" si="20"/>
        <v>0</v>
      </c>
      <c r="OK29" s="105">
        <f t="shared" si="2456"/>
        <v>0</v>
      </c>
      <c r="OL29" s="17"/>
      <c r="OM29" s="6">
        <v>0</v>
      </c>
      <c r="ON29" s="105">
        <f t="shared" si="2457"/>
        <v>0</v>
      </c>
      <c r="OO29" s="17"/>
      <c r="OP29" s="6">
        <v>0</v>
      </c>
      <c r="OQ29" s="105">
        <f t="shared" si="2458"/>
        <v>0</v>
      </c>
      <c r="OR29" s="17"/>
      <c r="OS29" s="6">
        <v>0</v>
      </c>
      <c r="OT29" s="105">
        <f t="shared" si="2459"/>
        <v>0</v>
      </c>
      <c r="OU29" s="17"/>
      <c r="OV29" s="6">
        <v>0</v>
      </c>
      <c r="OW29" s="105">
        <f t="shared" si="2460"/>
        <v>0</v>
      </c>
      <c r="OX29" s="17"/>
      <c r="OY29" s="6">
        <v>0</v>
      </c>
      <c r="OZ29" s="105">
        <f t="shared" si="2461"/>
        <v>0</v>
      </c>
      <c r="PA29" s="17"/>
      <c r="PB29" s="6">
        <v>0</v>
      </c>
      <c r="PC29" s="105">
        <f t="shared" si="2462"/>
        <v>0</v>
      </c>
      <c r="PD29" s="17"/>
      <c r="PE29" s="6">
        <v>0</v>
      </c>
      <c r="PF29" s="105">
        <f t="shared" si="2463"/>
        <v>0</v>
      </c>
      <c r="PG29" s="17"/>
      <c r="PH29" s="6">
        <v>0</v>
      </c>
      <c r="PI29" s="90">
        <f t="shared" si="2464"/>
        <v>0</v>
      </c>
      <c r="PJ29" s="17"/>
      <c r="PK29" s="6">
        <v>0</v>
      </c>
      <c r="PL29" s="105">
        <f t="shared" si="2465"/>
        <v>0</v>
      </c>
      <c r="PM29" s="17"/>
      <c r="PN29" s="6">
        <v>0</v>
      </c>
      <c r="PO29" s="105">
        <f t="shared" si="2466"/>
        <v>0</v>
      </c>
      <c r="PP29" s="123">
        <f t="shared" si="21"/>
        <v>0</v>
      </c>
      <c r="PQ29" s="6">
        <f t="shared" si="21"/>
        <v>0</v>
      </c>
      <c r="PR29" s="105">
        <f t="shared" si="2467"/>
        <v>0</v>
      </c>
      <c r="PS29" s="17"/>
      <c r="PT29" s="6">
        <v>0</v>
      </c>
      <c r="PU29" s="105">
        <f t="shared" si="2468"/>
        <v>0</v>
      </c>
      <c r="PV29" s="17"/>
      <c r="PW29" s="6">
        <v>0</v>
      </c>
      <c r="PX29" s="105">
        <f t="shared" si="2469"/>
        <v>0</v>
      </c>
      <c r="PY29" s="17"/>
      <c r="PZ29" s="6">
        <v>0</v>
      </c>
      <c r="QA29" s="105">
        <f t="shared" si="2470"/>
        <v>0</v>
      </c>
      <c r="QB29" s="17"/>
      <c r="QC29" s="6">
        <v>0</v>
      </c>
      <c r="QD29" s="105">
        <f t="shared" si="2471"/>
        <v>0</v>
      </c>
      <c r="QE29" s="17"/>
      <c r="QF29" s="6">
        <v>0</v>
      </c>
      <c r="QG29" s="90">
        <f t="shared" si="2472"/>
        <v>0</v>
      </c>
      <c r="QH29" s="17"/>
      <c r="QI29" s="6">
        <v>0</v>
      </c>
      <c r="QJ29" s="105">
        <f t="shared" si="2473"/>
        <v>0</v>
      </c>
      <c r="QK29" s="17"/>
      <c r="QL29" s="6">
        <v>0</v>
      </c>
      <c r="QM29" s="105">
        <f t="shared" si="2474"/>
        <v>0</v>
      </c>
      <c r="QN29" s="17">
        <f t="shared" si="189"/>
        <v>0</v>
      </c>
      <c r="QO29" s="6">
        <f t="shared" si="190"/>
        <v>0</v>
      </c>
      <c r="QP29" s="105">
        <f t="shared" si="2475"/>
        <v>0</v>
      </c>
      <c r="QQ29" s="17"/>
      <c r="QR29" s="6">
        <v>0</v>
      </c>
      <c r="QS29" s="105">
        <f t="shared" si="2476"/>
        <v>0</v>
      </c>
      <c r="QT29" s="17"/>
      <c r="QU29" s="6">
        <v>0</v>
      </c>
      <c r="QV29" s="105">
        <f t="shared" si="2477"/>
        <v>0</v>
      </c>
      <c r="QW29" s="17"/>
      <c r="QX29" s="6">
        <v>0</v>
      </c>
      <c r="QY29" s="105">
        <f t="shared" si="2478"/>
        <v>0</v>
      </c>
      <c r="QZ29" s="17"/>
      <c r="RA29" s="6">
        <v>0</v>
      </c>
      <c r="RB29" s="105">
        <f t="shared" si="2479"/>
        <v>0</v>
      </c>
      <c r="RC29" s="17"/>
      <c r="RD29" s="6">
        <v>0</v>
      </c>
      <c r="RE29" s="90">
        <f t="shared" si="2480"/>
        <v>0</v>
      </c>
      <c r="RF29" s="17"/>
      <c r="RG29" s="6">
        <v>0</v>
      </c>
      <c r="RH29" s="105">
        <f t="shared" si="2481"/>
        <v>0</v>
      </c>
      <c r="RI29" s="17"/>
      <c r="RJ29" s="6">
        <v>0</v>
      </c>
      <c r="RK29" s="105">
        <f t="shared" si="2482"/>
        <v>0</v>
      </c>
      <c r="RL29" s="17"/>
      <c r="RM29" s="6">
        <v>0</v>
      </c>
      <c r="RN29" s="105">
        <f t="shared" si="2483"/>
        <v>0</v>
      </c>
      <c r="RO29" s="17">
        <f t="shared" si="200"/>
        <v>0</v>
      </c>
      <c r="RP29" s="6">
        <f t="shared" si="201"/>
        <v>0</v>
      </c>
      <c r="RQ29" s="105">
        <f t="shared" si="2484"/>
        <v>0</v>
      </c>
      <c r="RR29" s="123">
        <f t="shared" si="203"/>
        <v>0</v>
      </c>
      <c r="RS29" s="6">
        <f t="shared" si="204"/>
        <v>0</v>
      </c>
      <c r="RT29" s="105">
        <f t="shared" si="2485"/>
        <v>0</v>
      </c>
      <c r="RU29" s="17">
        <f t="shared" si="2311"/>
        <v>175457</v>
      </c>
      <c r="RV29" s="6">
        <f t="shared" si="206"/>
        <v>0</v>
      </c>
      <c r="RW29" s="105">
        <f t="shared" si="2486"/>
        <v>175457</v>
      </c>
      <c r="RX29" s="17"/>
      <c r="RY29" s="6">
        <v>0</v>
      </c>
      <c r="RZ29" s="105">
        <f t="shared" si="2487"/>
        <v>0</v>
      </c>
      <c r="SA29" s="17">
        <f t="shared" si="22"/>
        <v>175457</v>
      </c>
      <c r="SB29" s="6">
        <f t="shared" si="22"/>
        <v>0</v>
      </c>
      <c r="SC29" s="105">
        <f t="shared" si="2488"/>
        <v>175457</v>
      </c>
      <c r="SD29" s="17">
        <f t="shared" si="2489"/>
        <v>278457</v>
      </c>
      <c r="SE29" s="6">
        <f t="shared" si="532"/>
        <v>0</v>
      </c>
      <c r="SF29" s="105">
        <f t="shared" si="2490"/>
        <v>278457</v>
      </c>
      <c r="SG29" s="66"/>
    </row>
    <row r="30" spans="1:501" s="7" customFormat="1" ht="15.75" x14ac:dyDescent="0.25">
      <c r="A30" s="5">
        <v>20</v>
      </c>
      <c r="B30" s="1" t="s">
        <v>10</v>
      </c>
      <c r="C30" s="17">
        <v>0</v>
      </c>
      <c r="D30" s="6">
        <v>0</v>
      </c>
      <c r="E30" s="105">
        <f t="shared" si="24"/>
        <v>0</v>
      </c>
      <c r="F30" s="17"/>
      <c r="G30" s="6">
        <v>0</v>
      </c>
      <c r="H30" s="105">
        <f t="shared" si="2319"/>
        <v>0</v>
      </c>
      <c r="I30" s="17">
        <f t="shared" si="0"/>
        <v>0</v>
      </c>
      <c r="J30" s="6">
        <f t="shared" si="0"/>
        <v>0</v>
      </c>
      <c r="K30" s="105">
        <f t="shared" si="2320"/>
        <v>0</v>
      </c>
      <c r="L30" s="17">
        <v>1166</v>
      </c>
      <c r="M30" s="6"/>
      <c r="N30" s="105">
        <f t="shared" si="2321"/>
        <v>1166</v>
      </c>
      <c r="O30" s="17">
        <v>1166</v>
      </c>
      <c r="P30" s="6"/>
      <c r="Q30" s="105">
        <f t="shared" si="2322"/>
        <v>1166</v>
      </c>
      <c r="R30" s="17">
        <v>1166</v>
      </c>
      <c r="S30" s="6"/>
      <c r="T30" s="105">
        <f t="shared" si="2323"/>
        <v>1166</v>
      </c>
      <c r="U30" s="17">
        <f t="shared" si="2324"/>
        <v>3498</v>
      </c>
      <c r="V30" s="6">
        <f t="shared" si="2324"/>
        <v>0</v>
      </c>
      <c r="W30" s="90">
        <f t="shared" si="2325"/>
        <v>3498</v>
      </c>
      <c r="X30" s="17"/>
      <c r="Y30" s="6">
        <v>0</v>
      </c>
      <c r="Z30" s="105">
        <f t="shared" si="2326"/>
        <v>0</v>
      </c>
      <c r="AA30" s="17"/>
      <c r="AB30" s="6">
        <v>0</v>
      </c>
      <c r="AC30" s="105">
        <f t="shared" si="2327"/>
        <v>0</v>
      </c>
      <c r="AD30" s="17"/>
      <c r="AE30" s="6">
        <v>0</v>
      </c>
      <c r="AF30" s="105">
        <f t="shared" si="2328"/>
        <v>0</v>
      </c>
      <c r="AG30" s="17"/>
      <c r="AH30" s="6">
        <v>0</v>
      </c>
      <c r="AI30" s="105">
        <f t="shared" si="2329"/>
        <v>0</v>
      </c>
      <c r="AJ30" s="17"/>
      <c r="AK30" s="6">
        <v>0</v>
      </c>
      <c r="AL30" s="105">
        <f t="shared" si="2330"/>
        <v>0</v>
      </c>
      <c r="AM30" s="17"/>
      <c r="AN30" s="6">
        <v>0</v>
      </c>
      <c r="AO30" s="105">
        <f t="shared" si="2331"/>
        <v>0</v>
      </c>
      <c r="AP30" s="17"/>
      <c r="AQ30" s="6">
        <v>0</v>
      </c>
      <c r="AR30" s="105">
        <f t="shared" si="2332"/>
        <v>0</v>
      </c>
      <c r="AS30" s="17">
        <f t="shared" si="2333"/>
        <v>0</v>
      </c>
      <c r="AT30" s="6">
        <f t="shared" si="2333"/>
        <v>0</v>
      </c>
      <c r="AU30" s="105">
        <f t="shared" si="2334"/>
        <v>0</v>
      </c>
      <c r="AV30" s="17"/>
      <c r="AW30" s="6">
        <v>0</v>
      </c>
      <c r="AX30" s="105">
        <f t="shared" si="2335"/>
        <v>0</v>
      </c>
      <c r="AY30" s="17">
        <v>0</v>
      </c>
      <c r="AZ30" s="6">
        <v>0</v>
      </c>
      <c r="BA30" s="105">
        <f t="shared" si="2336"/>
        <v>0</v>
      </c>
      <c r="BB30" s="17"/>
      <c r="BC30" s="6">
        <v>0</v>
      </c>
      <c r="BD30" s="105">
        <f t="shared" si="2337"/>
        <v>0</v>
      </c>
      <c r="BE30" s="17">
        <f t="shared" si="2338"/>
        <v>3498</v>
      </c>
      <c r="BF30" s="6">
        <f t="shared" si="2338"/>
        <v>0</v>
      </c>
      <c r="BG30" s="105">
        <f t="shared" si="2339"/>
        <v>3498</v>
      </c>
      <c r="BH30" s="17"/>
      <c r="BI30" s="6">
        <v>0</v>
      </c>
      <c r="BJ30" s="105">
        <f t="shared" si="2340"/>
        <v>0</v>
      </c>
      <c r="BK30" s="17"/>
      <c r="BL30" s="6">
        <v>0</v>
      </c>
      <c r="BM30" s="105">
        <f t="shared" si="2341"/>
        <v>0</v>
      </c>
      <c r="BN30" s="17">
        <f t="shared" si="2342"/>
        <v>0</v>
      </c>
      <c r="BO30" s="6">
        <f t="shared" si="2342"/>
        <v>0</v>
      </c>
      <c r="BP30" s="105">
        <f t="shared" si="2343"/>
        <v>0</v>
      </c>
      <c r="BQ30" s="17">
        <f t="shared" si="2344"/>
        <v>3498</v>
      </c>
      <c r="BR30" s="6">
        <f t="shared" si="2344"/>
        <v>0</v>
      </c>
      <c r="BS30" s="105">
        <f t="shared" si="2345"/>
        <v>3498</v>
      </c>
      <c r="BT30" s="17"/>
      <c r="BU30" s="6">
        <v>0</v>
      </c>
      <c r="BV30" s="105">
        <f t="shared" si="2346"/>
        <v>0</v>
      </c>
      <c r="BW30" s="123">
        <f t="shared" si="2347"/>
        <v>3498</v>
      </c>
      <c r="BX30" s="6">
        <f t="shared" si="2347"/>
        <v>0</v>
      </c>
      <c r="BY30" s="105">
        <f t="shared" si="2348"/>
        <v>3498</v>
      </c>
      <c r="BZ30" s="17"/>
      <c r="CA30" s="6">
        <v>0</v>
      </c>
      <c r="CB30" s="105">
        <f t="shared" si="2349"/>
        <v>0</v>
      </c>
      <c r="CC30" s="17"/>
      <c r="CD30" s="6">
        <v>0</v>
      </c>
      <c r="CE30" s="105">
        <f t="shared" si="2350"/>
        <v>0</v>
      </c>
      <c r="CF30" s="17"/>
      <c r="CG30" s="6">
        <v>0</v>
      </c>
      <c r="CH30" s="105">
        <f t="shared" si="2351"/>
        <v>0</v>
      </c>
      <c r="CI30" s="17"/>
      <c r="CJ30" s="6">
        <v>0</v>
      </c>
      <c r="CK30" s="105">
        <f t="shared" si="2352"/>
        <v>0</v>
      </c>
      <c r="CL30" s="17"/>
      <c r="CM30" s="6">
        <v>0</v>
      </c>
      <c r="CN30" s="105">
        <f t="shared" si="2353"/>
        <v>0</v>
      </c>
      <c r="CO30" s="17"/>
      <c r="CP30" s="6">
        <v>0</v>
      </c>
      <c r="CQ30" s="105">
        <f t="shared" si="2354"/>
        <v>0</v>
      </c>
      <c r="CR30" s="17"/>
      <c r="CS30" s="6">
        <v>0</v>
      </c>
      <c r="CT30" s="105">
        <f t="shared" si="2355"/>
        <v>0</v>
      </c>
      <c r="CU30" s="17"/>
      <c r="CV30" s="6">
        <v>0</v>
      </c>
      <c r="CW30" s="105">
        <f t="shared" si="2356"/>
        <v>0</v>
      </c>
      <c r="CX30" s="17"/>
      <c r="CY30" s="6">
        <v>0</v>
      </c>
      <c r="CZ30" s="105">
        <f t="shared" si="2357"/>
        <v>0</v>
      </c>
      <c r="DA30" s="17"/>
      <c r="DB30" s="6">
        <v>0</v>
      </c>
      <c r="DC30" s="105">
        <f t="shared" si="2358"/>
        <v>0</v>
      </c>
      <c r="DD30" s="123">
        <f t="shared" si="59"/>
        <v>0</v>
      </c>
      <c r="DE30" s="6">
        <f t="shared" si="59"/>
        <v>0</v>
      </c>
      <c r="DF30" s="105">
        <f t="shared" si="59"/>
        <v>0</v>
      </c>
      <c r="DG30" s="17"/>
      <c r="DH30" s="6">
        <v>0</v>
      </c>
      <c r="DI30" s="105">
        <f t="shared" si="2359"/>
        <v>0</v>
      </c>
      <c r="DJ30" s="17"/>
      <c r="DK30" s="6">
        <v>0</v>
      </c>
      <c r="DL30" s="105">
        <f t="shared" si="2360"/>
        <v>0</v>
      </c>
      <c r="DM30" s="17"/>
      <c r="DN30" s="6">
        <v>0</v>
      </c>
      <c r="DO30" s="105">
        <f t="shared" si="2361"/>
        <v>0</v>
      </c>
      <c r="DP30" s="17"/>
      <c r="DQ30" s="6">
        <v>0</v>
      </c>
      <c r="DR30" s="105">
        <f t="shared" si="2362"/>
        <v>0</v>
      </c>
      <c r="DS30" s="17"/>
      <c r="DT30" s="6">
        <v>0</v>
      </c>
      <c r="DU30" s="105">
        <f t="shared" si="2363"/>
        <v>0</v>
      </c>
      <c r="DV30" s="17"/>
      <c r="DW30" s="6">
        <v>0</v>
      </c>
      <c r="DX30" s="105">
        <f t="shared" si="2364"/>
        <v>0</v>
      </c>
      <c r="DY30" s="17"/>
      <c r="DZ30" s="6">
        <v>0</v>
      </c>
      <c r="EA30" s="105">
        <f t="shared" si="2365"/>
        <v>0</v>
      </c>
      <c r="EB30" s="17">
        <f t="shared" si="67"/>
        <v>0</v>
      </c>
      <c r="EC30" s="6">
        <f t="shared" si="68"/>
        <v>0</v>
      </c>
      <c r="ED30" s="105">
        <f t="shared" si="2366"/>
        <v>0</v>
      </c>
      <c r="EE30" s="17"/>
      <c r="EF30" s="6">
        <v>0</v>
      </c>
      <c r="EG30" s="105">
        <f t="shared" si="2367"/>
        <v>0</v>
      </c>
      <c r="EH30" s="17"/>
      <c r="EI30" s="6">
        <v>0</v>
      </c>
      <c r="EJ30" s="105">
        <f t="shared" si="2368"/>
        <v>0</v>
      </c>
      <c r="EK30" s="17"/>
      <c r="EL30" s="6">
        <v>0</v>
      </c>
      <c r="EM30" s="105">
        <f t="shared" si="2369"/>
        <v>0</v>
      </c>
      <c r="EN30" s="17">
        <f t="shared" si="2492"/>
        <v>0</v>
      </c>
      <c r="EO30" s="6">
        <f t="shared" si="2492"/>
        <v>0</v>
      </c>
      <c r="EP30" s="105">
        <f t="shared" si="2370"/>
        <v>0</v>
      </c>
      <c r="EQ30" s="17"/>
      <c r="ER30" s="6">
        <v>0</v>
      </c>
      <c r="ES30" s="105">
        <f t="shared" si="2371"/>
        <v>0</v>
      </c>
      <c r="ET30" s="17"/>
      <c r="EU30" s="6">
        <v>0</v>
      </c>
      <c r="EV30" s="105">
        <f t="shared" si="2372"/>
        <v>0</v>
      </c>
      <c r="EW30" s="17"/>
      <c r="EX30" s="6">
        <v>0</v>
      </c>
      <c r="EY30" s="105">
        <f t="shared" si="2373"/>
        <v>0</v>
      </c>
      <c r="EZ30" s="17"/>
      <c r="FA30" s="6">
        <v>0</v>
      </c>
      <c r="FB30" s="105">
        <f t="shared" si="2374"/>
        <v>0</v>
      </c>
      <c r="FC30" s="123">
        <f t="shared" si="2375"/>
        <v>0</v>
      </c>
      <c r="FD30" s="6">
        <f t="shared" si="2375"/>
        <v>0</v>
      </c>
      <c r="FE30" s="90">
        <f t="shared" si="2376"/>
        <v>0</v>
      </c>
      <c r="FF30" s="17"/>
      <c r="FG30" s="6">
        <v>0</v>
      </c>
      <c r="FH30" s="105">
        <f t="shared" si="2377"/>
        <v>0</v>
      </c>
      <c r="FI30" s="17"/>
      <c r="FJ30" s="6">
        <v>0</v>
      </c>
      <c r="FK30" s="105">
        <f t="shared" si="2378"/>
        <v>0</v>
      </c>
      <c r="FL30" s="17"/>
      <c r="FM30" s="6">
        <v>0</v>
      </c>
      <c r="FN30" s="105">
        <f t="shared" si="2379"/>
        <v>0</v>
      </c>
      <c r="FO30" s="17"/>
      <c r="FP30" s="6">
        <v>0</v>
      </c>
      <c r="FQ30" s="105">
        <f t="shared" si="2380"/>
        <v>0</v>
      </c>
      <c r="FR30" s="17"/>
      <c r="FS30" s="6">
        <v>0</v>
      </c>
      <c r="FT30" s="105">
        <f t="shared" si="2381"/>
        <v>0</v>
      </c>
      <c r="FU30" s="17"/>
      <c r="FV30" s="6">
        <v>0</v>
      </c>
      <c r="FW30" s="105">
        <f t="shared" si="2382"/>
        <v>0</v>
      </c>
      <c r="FX30" s="17"/>
      <c r="FY30" s="6">
        <v>0</v>
      </c>
      <c r="FZ30" s="105">
        <f t="shared" si="2383"/>
        <v>0</v>
      </c>
      <c r="GA30" s="123">
        <f t="shared" si="10"/>
        <v>0</v>
      </c>
      <c r="GB30" s="6">
        <f t="shared" si="10"/>
        <v>0</v>
      </c>
      <c r="GC30" s="105">
        <f t="shared" si="2384"/>
        <v>0</v>
      </c>
      <c r="GD30" s="17">
        <v>14000</v>
      </c>
      <c r="GE30" s="6">
        <v>0</v>
      </c>
      <c r="GF30" s="105">
        <f t="shared" si="2385"/>
        <v>14000</v>
      </c>
      <c r="GG30" s="17"/>
      <c r="GH30" s="6">
        <v>0</v>
      </c>
      <c r="GI30" s="105">
        <f t="shared" si="2386"/>
        <v>0</v>
      </c>
      <c r="GJ30" s="17"/>
      <c r="GK30" s="6">
        <v>0</v>
      </c>
      <c r="GL30" s="105">
        <f t="shared" si="2387"/>
        <v>0</v>
      </c>
      <c r="GM30" s="17"/>
      <c r="GN30" s="6">
        <v>0</v>
      </c>
      <c r="GO30" s="105">
        <f t="shared" si="2388"/>
        <v>0</v>
      </c>
      <c r="GP30" s="17"/>
      <c r="GQ30" s="6">
        <v>0</v>
      </c>
      <c r="GR30" s="105">
        <f t="shared" si="2389"/>
        <v>0</v>
      </c>
      <c r="GS30" s="17"/>
      <c r="GT30" s="6">
        <v>0</v>
      </c>
      <c r="GU30" s="90">
        <f t="shared" si="2390"/>
        <v>0</v>
      </c>
      <c r="GV30" s="123">
        <f t="shared" si="93"/>
        <v>14000</v>
      </c>
      <c r="GW30" s="6">
        <f t="shared" si="94"/>
        <v>0</v>
      </c>
      <c r="GX30" s="105">
        <f t="shared" si="2391"/>
        <v>14000</v>
      </c>
      <c r="GY30" s="17"/>
      <c r="GZ30" s="6">
        <v>0</v>
      </c>
      <c r="HA30" s="105">
        <f t="shared" si="2392"/>
        <v>0</v>
      </c>
      <c r="HB30" s="17"/>
      <c r="HC30" s="6">
        <v>0</v>
      </c>
      <c r="HD30" s="105">
        <f t="shared" si="2393"/>
        <v>0</v>
      </c>
      <c r="HE30" s="17"/>
      <c r="HF30" s="6">
        <v>0</v>
      </c>
      <c r="HG30" s="105">
        <f t="shared" si="2394"/>
        <v>0</v>
      </c>
      <c r="HH30" s="17"/>
      <c r="HI30" s="6">
        <v>0</v>
      </c>
      <c r="HJ30" s="105">
        <f t="shared" si="2395"/>
        <v>0</v>
      </c>
      <c r="HK30" s="123">
        <f t="shared" si="100"/>
        <v>0</v>
      </c>
      <c r="HL30" s="6">
        <f t="shared" si="101"/>
        <v>0</v>
      </c>
      <c r="HM30" s="105">
        <f t="shared" si="2396"/>
        <v>0</v>
      </c>
      <c r="HN30" s="17"/>
      <c r="HO30" s="6">
        <v>0</v>
      </c>
      <c r="HP30" s="105">
        <f t="shared" si="2397"/>
        <v>0</v>
      </c>
      <c r="HQ30" s="17"/>
      <c r="HR30" s="6">
        <v>0</v>
      </c>
      <c r="HS30" s="90">
        <f t="shared" si="2398"/>
        <v>0</v>
      </c>
      <c r="HT30" s="123">
        <f t="shared" si="11"/>
        <v>0</v>
      </c>
      <c r="HU30" s="6">
        <f t="shared" si="11"/>
        <v>0</v>
      </c>
      <c r="HV30" s="105">
        <f t="shared" si="2399"/>
        <v>0</v>
      </c>
      <c r="HW30" s="17">
        <f t="shared" si="106"/>
        <v>14000</v>
      </c>
      <c r="HX30" s="6">
        <f t="shared" si="107"/>
        <v>0</v>
      </c>
      <c r="HY30" s="105">
        <f t="shared" si="2400"/>
        <v>14000</v>
      </c>
      <c r="HZ30" s="17"/>
      <c r="IA30" s="6">
        <v>0</v>
      </c>
      <c r="IB30" s="105">
        <f t="shared" si="2401"/>
        <v>0</v>
      </c>
      <c r="IC30" s="17"/>
      <c r="ID30" s="6">
        <v>0</v>
      </c>
      <c r="IE30" s="105">
        <f t="shared" si="2402"/>
        <v>0</v>
      </c>
      <c r="IF30" s="17"/>
      <c r="IG30" s="6">
        <v>0</v>
      </c>
      <c r="IH30" s="105">
        <f t="shared" si="2403"/>
        <v>0</v>
      </c>
      <c r="II30" s="17"/>
      <c r="IJ30" s="6">
        <v>0</v>
      </c>
      <c r="IK30" s="105">
        <f t="shared" si="2404"/>
        <v>0</v>
      </c>
      <c r="IL30" s="123">
        <f t="shared" si="113"/>
        <v>0</v>
      </c>
      <c r="IM30" s="6">
        <f t="shared" si="114"/>
        <v>0</v>
      </c>
      <c r="IN30" s="105">
        <f t="shared" si="2405"/>
        <v>0</v>
      </c>
      <c r="IO30" s="17"/>
      <c r="IP30" s="6">
        <v>0</v>
      </c>
      <c r="IQ30" s="90">
        <f t="shared" si="2406"/>
        <v>0</v>
      </c>
      <c r="IR30" s="17"/>
      <c r="IS30" s="6">
        <v>0</v>
      </c>
      <c r="IT30" s="105">
        <f t="shared" si="2407"/>
        <v>0</v>
      </c>
      <c r="IU30" s="123">
        <f t="shared" si="12"/>
        <v>0</v>
      </c>
      <c r="IV30" s="6">
        <f t="shared" si="12"/>
        <v>0</v>
      </c>
      <c r="IW30" s="105">
        <f t="shared" si="2408"/>
        <v>0</v>
      </c>
      <c r="IX30" s="17"/>
      <c r="IY30" s="6">
        <v>0</v>
      </c>
      <c r="IZ30" s="105">
        <f t="shared" si="2409"/>
        <v>0</v>
      </c>
      <c r="JA30" s="17"/>
      <c r="JB30" s="6">
        <v>0</v>
      </c>
      <c r="JC30" s="105">
        <f t="shared" si="2410"/>
        <v>0</v>
      </c>
      <c r="JD30" s="17"/>
      <c r="JE30" s="6">
        <v>0</v>
      </c>
      <c r="JF30" s="105">
        <f t="shared" si="2411"/>
        <v>0</v>
      </c>
      <c r="JG30" s="17"/>
      <c r="JH30" s="6">
        <v>0</v>
      </c>
      <c r="JI30" s="105">
        <f t="shared" si="2412"/>
        <v>0</v>
      </c>
      <c r="JJ30" s="123">
        <f t="shared" si="13"/>
        <v>0</v>
      </c>
      <c r="JK30" s="6">
        <f t="shared" si="13"/>
        <v>0</v>
      </c>
      <c r="JL30" s="105">
        <f t="shared" si="2413"/>
        <v>0</v>
      </c>
      <c r="JM30" s="17"/>
      <c r="JN30" s="6">
        <v>0</v>
      </c>
      <c r="JO30" s="105">
        <f t="shared" si="2414"/>
        <v>0</v>
      </c>
      <c r="JP30" s="17"/>
      <c r="JQ30" s="6">
        <v>0</v>
      </c>
      <c r="JR30" s="90">
        <f t="shared" si="2415"/>
        <v>0</v>
      </c>
      <c r="JS30" s="17"/>
      <c r="JT30" s="6">
        <v>0</v>
      </c>
      <c r="JU30" s="105">
        <f t="shared" si="2416"/>
        <v>0</v>
      </c>
      <c r="JV30" s="123">
        <f t="shared" si="14"/>
        <v>0</v>
      </c>
      <c r="JW30" s="6">
        <f t="shared" si="14"/>
        <v>0</v>
      </c>
      <c r="JX30" s="105">
        <f t="shared" si="2417"/>
        <v>0</v>
      </c>
      <c r="JY30" s="17"/>
      <c r="JZ30" s="6">
        <v>0</v>
      </c>
      <c r="KA30" s="105">
        <f t="shared" si="2418"/>
        <v>0</v>
      </c>
      <c r="KB30" s="17"/>
      <c r="KC30" s="6">
        <v>0</v>
      </c>
      <c r="KD30" s="105">
        <f t="shared" si="2419"/>
        <v>0</v>
      </c>
      <c r="KE30" s="17"/>
      <c r="KF30" s="6">
        <v>0</v>
      </c>
      <c r="KG30" s="105">
        <f t="shared" si="2420"/>
        <v>0</v>
      </c>
      <c r="KH30" s="17"/>
      <c r="KI30" s="6">
        <v>0</v>
      </c>
      <c r="KJ30" s="105">
        <f t="shared" si="2421"/>
        <v>0</v>
      </c>
      <c r="KK30" s="123">
        <f t="shared" si="2491"/>
        <v>0</v>
      </c>
      <c r="KL30" s="6">
        <f t="shared" si="2491"/>
        <v>0</v>
      </c>
      <c r="KM30" s="90">
        <f t="shared" si="2422"/>
        <v>0</v>
      </c>
      <c r="KN30" s="17"/>
      <c r="KO30" s="6">
        <v>0</v>
      </c>
      <c r="KP30" s="105">
        <f t="shared" si="2423"/>
        <v>0</v>
      </c>
      <c r="KQ30" s="17"/>
      <c r="KR30" s="6">
        <v>0</v>
      </c>
      <c r="KS30" s="105">
        <f t="shared" si="2424"/>
        <v>0</v>
      </c>
      <c r="KT30" s="17"/>
      <c r="KU30" s="6">
        <v>0</v>
      </c>
      <c r="KV30" s="105">
        <f t="shared" si="2425"/>
        <v>0</v>
      </c>
      <c r="KW30" s="123">
        <f t="shared" si="211"/>
        <v>0</v>
      </c>
      <c r="KX30" s="6">
        <f t="shared" si="211"/>
        <v>0</v>
      </c>
      <c r="KY30" s="105">
        <f t="shared" si="2426"/>
        <v>0</v>
      </c>
      <c r="KZ30" s="17"/>
      <c r="LA30" s="6">
        <v>0</v>
      </c>
      <c r="LB30" s="105">
        <f t="shared" si="2427"/>
        <v>0</v>
      </c>
      <c r="LC30" s="17"/>
      <c r="LD30" s="6">
        <v>0</v>
      </c>
      <c r="LE30" s="105">
        <f t="shared" si="2428"/>
        <v>0</v>
      </c>
      <c r="LF30" s="17"/>
      <c r="LG30" s="6">
        <v>0</v>
      </c>
      <c r="LH30" s="105">
        <f t="shared" si="2429"/>
        <v>0</v>
      </c>
      <c r="LI30" s="17"/>
      <c r="LJ30" s="6">
        <v>0</v>
      </c>
      <c r="LK30" s="90">
        <f t="shared" si="2430"/>
        <v>0</v>
      </c>
      <c r="LL30" s="17"/>
      <c r="LM30" s="6">
        <v>0</v>
      </c>
      <c r="LN30" s="105">
        <f t="shared" si="2431"/>
        <v>0</v>
      </c>
      <c r="LO30" s="17"/>
      <c r="LP30" s="6">
        <v>0</v>
      </c>
      <c r="LQ30" s="105">
        <f t="shared" si="2432"/>
        <v>0</v>
      </c>
      <c r="LR30" s="17"/>
      <c r="LS30" s="6">
        <v>0</v>
      </c>
      <c r="LT30" s="105">
        <f t="shared" si="2433"/>
        <v>0</v>
      </c>
      <c r="LU30" s="17"/>
      <c r="LV30" s="6">
        <v>0</v>
      </c>
      <c r="LW30" s="105">
        <f t="shared" si="2434"/>
        <v>0</v>
      </c>
      <c r="LX30" s="17"/>
      <c r="LY30" s="6">
        <v>0</v>
      </c>
      <c r="LZ30" s="105">
        <f t="shared" si="2435"/>
        <v>0</v>
      </c>
      <c r="MA30" s="123">
        <f t="shared" si="17"/>
        <v>0</v>
      </c>
      <c r="MB30" s="6">
        <f t="shared" si="17"/>
        <v>0</v>
      </c>
      <c r="MC30" s="105">
        <f t="shared" si="2436"/>
        <v>0</v>
      </c>
      <c r="MD30" s="17"/>
      <c r="ME30" s="6">
        <v>0</v>
      </c>
      <c r="MF30" s="105">
        <f t="shared" si="2437"/>
        <v>0</v>
      </c>
      <c r="MG30" s="17"/>
      <c r="MH30" s="6">
        <v>0</v>
      </c>
      <c r="MI30" s="90">
        <f t="shared" si="2438"/>
        <v>0</v>
      </c>
      <c r="MJ30" s="123">
        <f t="shared" si="149"/>
        <v>0</v>
      </c>
      <c r="MK30" s="6">
        <f t="shared" si="150"/>
        <v>0</v>
      </c>
      <c r="ML30" s="105">
        <f t="shared" si="2439"/>
        <v>0</v>
      </c>
      <c r="MM30" s="17"/>
      <c r="MN30" s="6">
        <v>0</v>
      </c>
      <c r="MO30" s="105">
        <f t="shared" si="2440"/>
        <v>0</v>
      </c>
      <c r="MP30" s="123">
        <f t="shared" si="18"/>
        <v>0</v>
      </c>
      <c r="MQ30" s="6">
        <f t="shared" si="18"/>
        <v>0</v>
      </c>
      <c r="MR30" s="105">
        <f t="shared" si="2441"/>
        <v>0</v>
      </c>
      <c r="MS30" s="17"/>
      <c r="MT30" s="6">
        <v>0</v>
      </c>
      <c r="MU30" s="105">
        <f t="shared" si="2442"/>
        <v>0</v>
      </c>
      <c r="MV30" s="17"/>
      <c r="MW30" s="6">
        <v>0</v>
      </c>
      <c r="MX30" s="105">
        <f t="shared" si="2443"/>
        <v>0</v>
      </c>
      <c r="MY30" s="17"/>
      <c r="MZ30" s="6">
        <v>0</v>
      </c>
      <c r="NA30" s="105">
        <f t="shared" si="2444"/>
        <v>0</v>
      </c>
      <c r="NB30" s="17">
        <f t="shared" si="157"/>
        <v>0</v>
      </c>
      <c r="NC30" s="6">
        <f t="shared" si="158"/>
        <v>0</v>
      </c>
      <c r="ND30" s="105">
        <f t="shared" si="2445"/>
        <v>0</v>
      </c>
      <c r="NE30" s="17"/>
      <c r="NF30" s="6">
        <v>0</v>
      </c>
      <c r="NG30" s="105">
        <f t="shared" si="2446"/>
        <v>0</v>
      </c>
      <c r="NH30" s="17"/>
      <c r="NI30" s="6">
        <v>0</v>
      </c>
      <c r="NJ30" s="90">
        <f t="shared" si="2447"/>
        <v>0</v>
      </c>
      <c r="NK30" s="17"/>
      <c r="NL30" s="6">
        <v>0</v>
      </c>
      <c r="NM30" s="105">
        <f t="shared" si="2448"/>
        <v>0</v>
      </c>
      <c r="NN30" s="17"/>
      <c r="NO30" s="6">
        <v>0</v>
      </c>
      <c r="NP30" s="105">
        <f t="shared" si="2449"/>
        <v>0</v>
      </c>
      <c r="NQ30" s="17"/>
      <c r="NR30" s="6">
        <v>0</v>
      </c>
      <c r="NS30" s="105">
        <f t="shared" si="2450"/>
        <v>0</v>
      </c>
      <c r="NT30" s="17"/>
      <c r="NU30" s="6">
        <v>0</v>
      </c>
      <c r="NV30" s="105">
        <f t="shared" si="2451"/>
        <v>0</v>
      </c>
      <c r="NW30" s="17">
        <f t="shared" si="19"/>
        <v>0</v>
      </c>
      <c r="NX30" s="6">
        <f t="shared" si="19"/>
        <v>0</v>
      </c>
      <c r="NY30" s="105">
        <f t="shared" si="2452"/>
        <v>0</v>
      </c>
      <c r="NZ30" s="17"/>
      <c r="OA30" s="6">
        <v>0</v>
      </c>
      <c r="OB30" s="105">
        <f t="shared" si="2453"/>
        <v>0</v>
      </c>
      <c r="OC30" s="17"/>
      <c r="OD30" s="6">
        <v>0</v>
      </c>
      <c r="OE30" s="105">
        <f t="shared" si="2454"/>
        <v>0</v>
      </c>
      <c r="OF30" s="17"/>
      <c r="OG30" s="6">
        <v>0</v>
      </c>
      <c r="OH30" s="90">
        <f t="shared" si="2455"/>
        <v>0</v>
      </c>
      <c r="OI30" s="17">
        <f t="shared" si="20"/>
        <v>0</v>
      </c>
      <c r="OJ30" s="6">
        <f t="shared" si="20"/>
        <v>0</v>
      </c>
      <c r="OK30" s="105">
        <f t="shared" si="2456"/>
        <v>0</v>
      </c>
      <c r="OL30" s="17"/>
      <c r="OM30" s="6">
        <v>0</v>
      </c>
      <c r="ON30" s="105">
        <f t="shared" si="2457"/>
        <v>0</v>
      </c>
      <c r="OO30" s="17"/>
      <c r="OP30" s="6">
        <v>0</v>
      </c>
      <c r="OQ30" s="105">
        <f t="shared" si="2458"/>
        <v>0</v>
      </c>
      <c r="OR30" s="17"/>
      <c r="OS30" s="6">
        <v>0</v>
      </c>
      <c r="OT30" s="105">
        <f t="shared" si="2459"/>
        <v>0</v>
      </c>
      <c r="OU30" s="17"/>
      <c r="OV30" s="6">
        <v>0</v>
      </c>
      <c r="OW30" s="105">
        <f t="shared" si="2460"/>
        <v>0</v>
      </c>
      <c r="OX30" s="17"/>
      <c r="OY30" s="6">
        <v>0</v>
      </c>
      <c r="OZ30" s="105">
        <f t="shared" si="2461"/>
        <v>0</v>
      </c>
      <c r="PA30" s="17"/>
      <c r="PB30" s="6">
        <v>0</v>
      </c>
      <c r="PC30" s="105">
        <f t="shared" si="2462"/>
        <v>0</v>
      </c>
      <c r="PD30" s="17"/>
      <c r="PE30" s="6">
        <v>0</v>
      </c>
      <c r="PF30" s="105">
        <f t="shared" si="2463"/>
        <v>0</v>
      </c>
      <c r="PG30" s="17"/>
      <c r="PH30" s="6">
        <v>0</v>
      </c>
      <c r="PI30" s="90">
        <f t="shared" si="2464"/>
        <v>0</v>
      </c>
      <c r="PJ30" s="17"/>
      <c r="PK30" s="6">
        <v>0</v>
      </c>
      <c r="PL30" s="105">
        <f t="shared" si="2465"/>
        <v>0</v>
      </c>
      <c r="PM30" s="17"/>
      <c r="PN30" s="6">
        <v>0</v>
      </c>
      <c r="PO30" s="105">
        <f t="shared" si="2466"/>
        <v>0</v>
      </c>
      <c r="PP30" s="123">
        <f t="shared" si="21"/>
        <v>0</v>
      </c>
      <c r="PQ30" s="6">
        <f t="shared" si="21"/>
        <v>0</v>
      </c>
      <c r="PR30" s="105">
        <f t="shared" si="2467"/>
        <v>0</v>
      </c>
      <c r="PS30" s="17"/>
      <c r="PT30" s="6">
        <v>0</v>
      </c>
      <c r="PU30" s="105">
        <f t="shared" si="2468"/>
        <v>0</v>
      </c>
      <c r="PV30" s="17"/>
      <c r="PW30" s="6">
        <v>0</v>
      </c>
      <c r="PX30" s="105">
        <f t="shared" si="2469"/>
        <v>0</v>
      </c>
      <c r="PY30" s="17"/>
      <c r="PZ30" s="6">
        <v>0</v>
      </c>
      <c r="QA30" s="105">
        <f t="shared" si="2470"/>
        <v>0</v>
      </c>
      <c r="QB30" s="17"/>
      <c r="QC30" s="6">
        <v>0</v>
      </c>
      <c r="QD30" s="105">
        <f t="shared" si="2471"/>
        <v>0</v>
      </c>
      <c r="QE30" s="17"/>
      <c r="QF30" s="6">
        <v>0</v>
      </c>
      <c r="QG30" s="90">
        <f t="shared" si="2472"/>
        <v>0</v>
      </c>
      <c r="QH30" s="17"/>
      <c r="QI30" s="6">
        <v>0</v>
      </c>
      <c r="QJ30" s="105">
        <f t="shared" si="2473"/>
        <v>0</v>
      </c>
      <c r="QK30" s="17"/>
      <c r="QL30" s="6">
        <v>0</v>
      </c>
      <c r="QM30" s="105">
        <f t="shared" si="2474"/>
        <v>0</v>
      </c>
      <c r="QN30" s="17">
        <f t="shared" si="189"/>
        <v>0</v>
      </c>
      <c r="QO30" s="6">
        <f t="shared" si="190"/>
        <v>0</v>
      </c>
      <c r="QP30" s="105">
        <f t="shared" si="2475"/>
        <v>0</v>
      </c>
      <c r="QQ30" s="17"/>
      <c r="QR30" s="6">
        <v>0</v>
      </c>
      <c r="QS30" s="105">
        <f t="shared" si="2476"/>
        <v>0</v>
      </c>
      <c r="QT30" s="17"/>
      <c r="QU30" s="6">
        <v>0</v>
      </c>
      <c r="QV30" s="105">
        <f t="shared" si="2477"/>
        <v>0</v>
      </c>
      <c r="QW30" s="17"/>
      <c r="QX30" s="6">
        <v>0</v>
      </c>
      <c r="QY30" s="105">
        <f t="shared" si="2478"/>
        <v>0</v>
      </c>
      <c r="QZ30" s="17"/>
      <c r="RA30" s="6">
        <v>0</v>
      </c>
      <c r="RB30" s="105">
        <f t="shared" si="2479"/>
        <v>0</v>
      </c>
      <c r="RC30" s="17"/>
      <c r="RD30" s="6">
        <v>0</v>
      </c>
      <c r="RE30" s="90">
        <f t="shared" si="2480"/>
        <v>0</v>
      </c>
      <c r="RF30" s="17"/>
      <c r="RG30" s="6">
        <v>0</v>
      </c>
      <c r="RH30" s="105">
        <f t="shared" si="2481"/>
        <v>0</v>
      </c>
      <c r="RI30" s="17"/>
      <c r="RJ30" s="6">
        <v>0</v>
      </c>
      <c r="RK30" s="105">
        <f t="shared" si="2482"/>
        <v>0</v>
      </c>
      <c r="RL30" s="17"/>
      <c r="RM30" s="6">
        <v>0</v>
      </c>
      <c r="RN30" s="105">
        <f t="shared" si="2483"/>
        <v>0</v>
      </c>
      <c r="RO30" s="17">
        <f t="shared" si="200"/>
        <v>0</v>
      </c>
      <c r="RP30" s="6">
        <f t="shared" si="201"/>
        <v>0</v>
      </c>
      <c r="RQ30" s="105">
        <f t="shared" si="2484"/>
        <v>0</v>
      </c>
      <c r="RR30" s="123">
        <f t="shared" si="203"/>
        <v>0</v>
      </c>
      <c r="RS30" s="6">
        <f t="shared" si="204"/>
        <v>0</v>
      </c>
      <c r="RT30" s="105">
        <f t="shared" si="2485"/>
        <v>0</v>
      </c>
      <c r="RU30" s="17">
        <f t="shared" si="2311"/>
        <v>14000</v>
      </c>
      <c r="RV30" s="6">
        <f t="shared" si="206"/>
        <v>0</v>
      </c>
      <c r="RW30" s="105">
        <f t="shared" si="2486"/>
        <v>14000</v>
      </c>
      <c r="RX30" s="17"/>
      <c r="RY30" s="6">
        <v>0</v>
      </c>
      <c r="RZ30" s="105">
        <f t="shared" si="2487"/>
        <v>0</v>
      </c>
      <c r="SA30" s="17">
        <f t="shared" si="22"/>
        <v>14000</v>
      </c>
      <c r="SB30" s="6">
        <f t="shared" si="22"/>
        <v>0</v>
      </c>
      <c r="SC30" s="105">
        <f t="shared" si="2488"/>
        <v>14000</v>
      </c>
      <c r="SD30" s="17">
        <f t="shared" si="2489"/>
        <v>17498</v>
      </c>
      <c r="SE30" s="6">
        <f t="shared" si="532"/>
        <v>0</v>
      </c>
      <c r="SF30" s="105">
        <f t="shared" si="2490"/>
        <v>17498</v>
      </c>
      <c r="SG30" s="66"/>
    </row>
    <row r="31" spans="1:501" s="7" customFormat="1" ht="15.75" x14ac:dyDescent="0.25">
      <c r="A31" s="5">
        <v>21</v>
      </c>
      <c r="B31" s="1" t="s">
        <v>42</v>
      </c>
      <c r="C31" s="17">
        <v>0</v>
      </c>
      <c r="D31" s="6">
        <v>0</v>
      </c>
      <c r="E31" s="105">
        <f t="shared" si="24"/>
        <v>0</v>
      </c>
      <c r="F31" s="17"/>
      <c r="G31" s="6">
        <v>0</v>
      </c>
      <c r="H31" s="105">
        <f t="shared" si="2319"/>
        <v>0</v>
      </c>
      <c r="I31" s="17">
        <f t="shared" si="0"/>
        <v>0</v>
      </c>
      <c r="J31" s="6">
        <f t="shared" si="0"/>
        <v>0</v>
      </c>
      <c r="K31" s="105">
        <f t="shared" si="2320"/>
        <v>0</v>
      </c>
      <c r="L31" s="17"/>
      <c r="M31" s="6"/>
      <c r="N31" s="105">
        <f t="shared" si="2321"/>
        <v>0</v>
      </c>
      <c r="O31" s="17"/>
      <c r="P31" s="6">
        <v>0</v>
      </c>
      <c r="Q31" s="105">
        <f t="shared" si="2322"/>
        <v>0</v>
      </c>
      <c r="R31" s="17"/>
      <c r="S31" s="6">
        <v>0</v>
      </c>
      <c r="T31" s="105">
        <f t="shared" si="2323"/>
        <v>0</v>
      </c>
      <c r="U31" s="17">
        <f t="shared" si="2324"/>
        <v>0</v>
      </c>
      <c r="V31" s="6">
        <f t="shared" si="2324"/>
        <v>0</v>
      </c>
      <c r="W31" s="90">
        <f t="shared" si="2325"/>
        <v>0</v>
      </c>
      <c r="X31" s="17"/>
      <c r="Y31" s="6">
        <v>0</v>
      </c>
      <c r="Z31" s="105">
        <f t="shared" si="2326"/>
        <v>0</v>
      </c>
      <c r="AA31" s="17"/>
      <c r="AB31" s="6">
        <v>0</v>
      </c>
      <c r="AC31" s="105">
        <f t="shared" si="2327"/>
        <v>0</v>
      </c>
      <c r="AD31" s="17"/>
      <c r="AE31" s="6">
        <v>0</v>
      </c>
      <c r="AF31" s="105">
        <f t="shared" si="2328"/>
        <v>0</v>
      </c>
      <c r="AG31" s="17"/>
      <c r="AH31" s="6">
        <v>0</v>
      </c>
      <c r="AI31" s="105">
        <f t="shared" si="2329"/>
        <v>0</v>
      </c>
      <c r="AJ31" s="17"/>
      <c r="AK31" s="6">
        <v>0</v>
      </c>
      <c r="AL31" s="105">
        <f t="shared" si="2330"/>
        <v>0</v>
      </c>
      <c r="AM31" s="17"/>
      <c r="AN31" s="6">
        <v>0</v>
      </c>
      <c r="AO31" s="105">
        <f t="shared" si="2331"/>
        <v>0</v>
      </c>
      <c r="AP31" s="17">
        <v>633</v>
      </c>
      <c r="AQ31" s="6"/>
      <c r="AR31" s="105">
        <f t="shared" si="2332"/>
        <v>633</v>
      </c>
      <c r="AS31" s="17">
        <f t="shared" si="2333"/>
        <v>633</v>
      </c>
      <c r="AT31" s="6">
        <f t="shared" si="2333"/>
        <v>0</v>
      </c>
      <c r="AU31" s="105">
        <f t="shared" si="2334"/>
        <v>633</v>
      </c>
      <c r="AV31" s="17"/>
      <c r="AW31" s="6">
        <v>0</v>
      </c>
      <c r="AX31" s="105">
        <f t="shared" si="2335"/>
        <v>0</v>
      </c>
      <c r="AY31" s="17"/>
      <c r="AZ31" s="6">
        <v>0</v>
      </c>
      <c r="BA31" s="105">
        <f t="shared" si="2336"/>
        <v>0</v>
      </c>
      <c r="BB31" s="17"/>
      <c r="BC31" s="6">
        <v>0</v>
      </c>
      <c r="BD31" s="105">
        <f t="shared" si="2337"/>
        <v>0</v>
      </c>
      <c r="BE31" s="17">
        <f t="shared" si="2338"/>
        <v>633</v>
      </c>
      <c r="BF31" s="6">
        <f t="shared" si="2338"/>
        <v>0</v>
      </c>
      <c r="BG31" s="105">
        <f t="shared" si="2339"/>
        <v>633</v>
      </c>
      <c r="BH31" s="17"/>
      <c r="BI31" s="6">
        <v>0</v>
      </c>
      <c r="BJ31" s="105">
        <f t="shared" si="2340"/>
        <v>0</v>
      </c>
      <c r="BK31" s="17"/>
      <c r="BL31" s="6">
        <v>0</v>
      </c>
      <c r="BM31" s="105">
        <f t="shared" si="2341"/>
        <v>0</v>
      </c>
      <c r="BN31" s="17">
        <f t="shared" si="2342"/>
        <v>0</v>
      </c>
      <c r="BO31" s="6">
        <f t="shared" si="2342"/>
        <v>0</v>
      </c>
      <c r="BP31" s="105">
        <f t="shared" si="2343"/>
        <v>0</v>
      </c>
      <c r="BQ31" s="17">
        <f t="shared" si="2344"/>
        <v>633</v>
      </c>
      <c r="BR31" s="6">
        <f t="shared" si="2344"/>
        <v>0</v>
      </c>
      <c r="BS31" s="105">
        <f t="shared" si="2345"/>
        <v>633</v>
      </c>
      <c r="BT31" s="17"/>
      <c r="BU31" s="6">
        <v>0</v>
      </c>
      <c r="BV31" s="105">
        <f t="shared" si="2346"/>
        <v>0</v>
      </c>
      <c r="BW31" s="123">
        <f t="shared" si="2347"/>
        <v>633</v>
      </c>
      <c r="BX31" s="6">
        <f t="shared" si="2347"/>
        <v>0</v>
      </c>
      <c r="BY31" s="105">
        <f t="shared" si="2348"/>
        <v>633</v>
      </c>
      <c r="BZ31" s="17">
        <v>18415</v>
      </c>
      <c r="CA31" s="6"/>
      <c r="CB31" s="105">
        <f t="shared" si="2349"/>
        <v>18415</v>
      </c>
      <c r="CC31" s="17"/>
      <c r="CD31" s="6">
        <v>0</v>
      </c>
      <c r="CE31" s="105">
        <f t="shared" si="2350"/>
        <v>0</v>
      </c>
      <c r="CF31" s="17"/>
      <c r="CG31" s="6">
        <v>0</v>
      </c>
      <c r="CH31" s="105">
        <f t="shared" si="2351"/>
        <v>0</v>
      </c>
      <c r="CI31" s="17"/>
      <c r="CJ31" s="6">
        <v>0</v>
      </c>
      <c r="CK31" s="105">
        <f t="shared" si="2352"/>
        <v>0</v>
      </c>
      <c r="CL31" s="17"/>
      <c r="CM31" s="6">
        <v>0</v>
      </c>
      <c r="CN31" s="105">
        <f t="shared" si="2353"/>
        <v>0</v>
      </c>
      <c r="CO31" s="17"/>
      <c r="CP31" s="6">
        <v>0</v>
      </c>
      <c r="CQ31" s="105">
        <f t="shared" si="2354"/>
        <v>0</v>
      </c>
      <c r="CR31" s="17"/>
      <c r="CS31" s="6">
        <v>0</v>
      </c>
      <c r="CT31" s="105">
        <f t="shared" si="2355"/>
        <v>0</v>
      </c>
      <c r="CU31" s="17"/>
      <c r="CV31" s="6">
        <v>0</v>
      </c>
      <c r="CW31" s="105">
        <f t="shared" si="2356"/>
        <v>0</v>
      </c>
      <c r="CX31" s="17"/>
      <c r="CY31" s="6">
        <v>0</v>
      </c>
      <c r="CZ31" s="105">
        <f t="shared" si="2357"/>
        <v>0</v>
      </c>
      <c r="DA31" s="17"/>
      <c r="DB31" s="6">
        <v>0</v>
      </c>
      <c r="DC31" s="105">
        <f t="shared" si="2358"/>
        <v>0</v>
      </c>
      <c r="DD31" s="123">
        <f t="shared" si="59"/>
        <v>18415</v>
      </c>
      <c r="DE31" s="6">
        <f t="shared" si="59"/>
        <v>0</v>
      </c>
      <c r="DF31" s="105">
        <f t="shared" si="59"/>
        <v>18415</v>
      </c>
      <c r="DG31" s="17"/>
      <c r="DH31" s="6">
        <v>0</v>
      </c>
      <c r="DI31" s="105">
        <f t="shared" si="2359"/>
        <v>0</v>
      </c>
      <c r="DJ31" s="17"/>
      <c r="DK31" s="6">
        <v>0</v>
      </c>
      <c r="DL31" s="105">
        <f t="shared" si="2360"/>
        <v>0</v>
      </c>
      <c r="DM31" s="17"/>
      <c r="DN31" s="6">
        <v>0</v>
      </c>
      <c r="DO31" s="105">
        <f t="shared" si="2361"/>
        <v>0</v>
      </c>
      <c r="DP31" s="17"/>
      <c r="DQ31" s="6">
        <v>0</v>
      </c>
      <c r="DR31" s="105">
        <f t="shared" si="2362"/>
        <v>0</v>
      </c>
      <c r="DS31" s="17"/>
      <c r="DT31" s="6">
        <v>0</v>
      </c>
      <c r="DU31" s="105">
        <f t="shared" si="2363"/>
        <v>0</v>
      </c>
      <c r="DV31" s="17"/>
      <c r="DW31" s="6">
        <v>0</v>
      </c>
      <c r="DX31" s="105">
        <f t="shared" si="2364"/>
        <v>0</v>
      </c>
      <c r="DY31" s="17"/>
      <c r="DZ31" s="6">
        <v>0</v>
      </c>
      <c r="EA31" s="105">
        <f t="shared" si="2365"/>
        <v>0</v>
      </c>
      <c r="EB31" s="17">
        <f t="shared" si="67"/>
        <v>0</v>
      </c>
      <c r="EC31" s="6">
        <f t="shared" si="68"/>
        <v>0</v>
      </c>
      <c r="ED31" s="105">
        <f t="shared" si="2366"/>
        <v>0</v>
      </c>
      <c r="EE31" s="17"/>
      <c r="EF31" s="6">
        <v>0</v>
      </c>
      <c r="EG31" s="105">
        <f t="shared" si="2367"/>
        <v>0</v>
      </c>
      <c r="EH31" s="17"/>
      <c r="EI31" s="6">
        <v>0</v>
      </c>
      <c r="EJ31" s="105">
        <f t="shared" si="2368"/>
        <v>0</v>
      </c>
      <c r="EK31" s="17"/>
      <c r="EL31" s="6">
        <v>0</v>
      </c>
      <c r="EM31" s="105">
        <f t="shared" si="2369"/>
        <v>0</v>
      </c>
      <c r="EN31" s="17">
        <f t="shared" si="2492"/>
        <v>0</v>
      </c>
      <c r="EO31" s="6">
        <f t="shared" si="2492"/>
        <v>0</v>
      </c>
      <c r="EP31" s="105">
        <f t="shared" si="2370"/>
        <v>0</v>
      </c>
      <c r="EQ31" s="17"/>
      <c r="ER31" s="6">
        <v>0</v>
      </c>
      <c r="ES31" s="105">
        <f t="shared" si="2371"/>
        <v>0</v>
      </c>
      <c r="ET31" s="17"/>
      <c r="EU31" s="6">
        <v>0</v>
      </c>
      <c r="EV31" s="105">
        <f t="shared" si="2372"/>
        <v>0</v>
      </c>
      <c r="EW31" s="17"/>
      <c r="EX31" s="6">
        <v>0</v>
      </c>
      <c r="EY31" s="105">
        <f t="shared" si="2373"/>
        <v>0</v>
      </c>
      <c r="EZ31" s="17"/>
      <c r="FA31" s="6">
        <v>0</v>
      </c>
      <c r="FB31" s="105">
        <f t="shared" si="2374"/>
        <v>0</v>
      </c>
      <c r="FC31" s="123">
        <f t="shared" si="2375"/>
        <v>0</v>
      </c>
      <c r="FD31" s="6">
        <f t="shared" si="2375"/>
        <v>0</v>
      </c>
      <c r="FE31" s="90">
        <f t="shared" si="2376"/>
        <v>0</v>
      </c>
      <c r="FF31" s="17"/>
      <c r="FG31" s="6">
        <v>0</v>
      </c>
      <c r="FH31" s="105">
        <f t="shared" si="2377"/>
        <v>0</v>
      </c>
      <c r="FI31" s="17"/>
      <c r="FJ31" s="6">
        <v>0</v>
      </c>
      <c r="FK31" s="105">
        <f t="shared" si="2378"/>
        <v>0</v>
      </c>
      <c r="FL31" s="17"/>
      <c r="FM31" s="6">
        <v>0</v>
      </c>
      <c r="FN31" s="105">
        <f t="shared" si="2379"/>
        <v>0</v>
      </c>
      <c r="FO31" s="17"/>
      <c r="FP31" s="6">
        <v>0</v>
      </c>
      <c r="FQ31" s="105">
        <f t="shared" si="2380"/>
        <v>0</v>
      </c>
      <c r="FR31" s="17"/>
      <c r="FS31" s="6">
        <v>0</v>
      </c>
      <c r="FT31" s="105">
        <f t="shared" si="2381"/>
        <v>0</v>
      </c>
      <c r="FU31" s="17"/>
      <c r="FV31" s="6">
        <v>0</v>
      </c>
      <c r="FW31" s="105">
        <f t="shared" si="2382"/>
        <v>0</v>
      </c>
      <c r="FX31" s="17"/>
      <c r="FY31" s="6">
        <v>0</v>
      </c>
      <c r="FZ31" s="105">
        <f t="shared" si="2383"/>
        <v>0</v>
      </c>
      <c r="GA31" s="123">
        <f t="shared" si="10"/>
        <v>0</v>
      </c>
      <c r="GB31" s="6">
        <f t="shared" si="10"/>
        <v>0</v>
      </c>
      <c r="GC31" s="105">
        <f t="shared" si="2384"/>
        <v>0</v>
      </c>
      <c r="GD31" s="17"/>
      <c r="GE31" s="6">
        <v>0</v>
      </c>
      <c r="GF31" s="105">
        <f t="shared" si="2385"/>
        <v>0</v>
      </c>
      <c r="GG31" s="17"/>
      <c r="GH31" s="6">
        <v>0</v>
      </c>
      <c r="GI31" s="105">
        <f t="shared" si="2386"/>
        <v>0</v>
      </c>
      <c r="GJ31" s="17"/>
      <c r="GK31" s="6">
        <v>0</v>
      </c>
      <c r="GL31" s="105">
        <f t="shared" si="2387"/>
        <v>0</v>
      </c>
      <c r="GM31" s="17"/>
      <c r="GN31" s="6">
        <v>0</v>
      </c>
      <c r="GO31" s="105">
        <f t="shared" si="2388"/>
        <v>0</v>
      </c>
      <c r="GP31" s="17"/>
      <c r="GQ31" s="6">
        <v>0</v>
      </c>
      <c r="GR31" s="105">
        <f t="shared" si="2389"/>
        <v>0</v>
      </c>
      <c r="GS31" s="17"/>
      <c r="GT31" s="6">
        <v>0</v>
      </c>
      <c r="GU31" s="90">
        <f t="shared" si="2390"/>
        <v>0</v>
      </c>
      <c r="GV31" s="123">
        <f t="shared" si="93"/>
        <v>0</v>
      </c>
      <c r="GW31" s="6">
        <f t="shared" si="94"/>
        <v>0</v>
      </c>
      <c r="GX31" s="105">
        <f t="shared" si="2391"/>
        <v>0</v>
      </c>
      <c r="GY31" s="17"/>
      <c r="GZ31" s="6">
        <v>0</v>
      </c>
      <c r="HA31" s="105">
        <f t="shared" si="2392"/>
        <v>0</v>
      </c>
      <c r="HB31" s="17"/>
      <c r="HC31" s="6">
        <v>0</v>
      </c>
      <c r="HD31" s="105">
        <f t="shared" si="2393"/>
        <v>0</v>
      </c>
      <c r="HE31" s="17"/>
      <c r="HF31" s="6">
        <v>0</v>
      </c>
      <c r="HG31" s="105">
        <f t="shared" si="2394"/>
        <v>0</v>
      </c>
      <c r="HH31" s="17"/>
      <c r="HI31" s="6">
        <v>0</v>
      </c>
      <c r="HJ31" s="105">
        <f t="shared" si="2395"/>
        <v>0</v>
      </c>
      <c r="HK31" s="123">
        <f t="shared" si="100"/>
        <v>0</v>
      </c>
      <c r="HL31" s="6">
        <f t="shared" si="101"/>
        <v>0</v>
      </c>
      <c r="HM31" s="105">
        <f t="shared" si="2396"/>
        <v>0</v>
      </c>
      <c r="HN31" s="17"/>
      <c r="HO31" s="6">
        <v>0</v>
      </c>
      <c r="HP31" s="105">
        <f t="shared" si="2397"/>
        <v>0</v>
      </c>
      <c r="HQ31" s="17"/>
      <c r="HR31" s="6">
        <v>0</v>
      </c>
      <c r="HS31" s="90">
        <f t="shared" si="2398"/>
        <v>0</v>
      </c>
      <c r="HT31" s="123">
        <f t="shared" si="11"/>
        <v>0</v>
      </c>
      <c r="HU31" s="6">
        <f t="shared" si="11"/>
        <v>0</v>
      </c>
      <c r="HV31" s="105">
        <f t="shared" si="2399"/>
        <v>0</v>
      </c>
      <c r="HW31" s="17">
        <f t="shared" si="106"/>
        <v>0</v>
      </c>
      <c r="HX31" s="6">
        <f t="shared" si="107"/>
        <v>0</v>
      </c>
      <c r="HY31" s="105">
        <f t="shared" si="2400"/>
        <v>0</v>
      </c>
      <c r="HZ31" s="17"/>
      <c r="IA31" s="6">
        <v>0</v>
      </c>
      <c r="IB31" s="105">
        <f t="shared" si="2401"/>
        <v>0</v>
      </c>
      <c r="IC31" s="17"/>
      <c r="ID31" s="6">
        <v>0</v>
      </c>
      <c r="IE31" s="105">
        <f t="shared" si="2402"/>
        <v>0</v>
      </c>
      <c r="IF31" s="17"/>
      <c r="IG31" s="6">
        <v>0</v>
      </c>
      <c r="IH31" s="105">
        <f t="shared" si="2403"/>
        <v>0</v>
      </c>
      <c r="II31" s="17"/>
      <c r="IJ31" s="6">
        <v>0</v>
      </c>
      <c r="IK31" s="105">
        <f t="shared" si="2404"/>
        <v>0</v>
      </c>
      <c r="IL31" s="123">
        <f t="shared" si="113"/>
        <v>0</v>
      </c>
      <c r="IM31" s="6">
        <f t="shared" si="114"/>
        <v>0</v>
      </c>
      <c r="IN31" s="105">
        <f t="shared" si="2405"/>
        <v>0</v>
      </c>
      <c r="IO31" s="17"/>
      <c r="IP31" s="6">
        <v>0</v>
      </c>
      <c r="IQ31" s="90">
        <f t="shared" si="2406"/>
        <v>0</v>
      </c>
      <c r="IR31" s="17"/>
      <c r="IS31" s="6">
        <v>0</v>
      </c>
      <c r="IT31" s="105">
        <f t="shared" si="2407"/>
        <v>0</v>
      </c>
      <c r="IU31" s="123">
        <f t="shared" si="12"/>
        <v>0</v>
      </c>
      <c r="IV31" s="6">
        <f t="shared" si="12"/>
        <v>0</v>
      </c>
      <c r="IW31" s="105">
        <f t="shared" si="2408"/>
        <v>0</v>
      </c>
      <c r="IX31" s="17">
        <f>68801+381</f>
        <v>69182</v>
      </c>
      <c r="IY31" s="6"/>
      <c r="IZ31" s="105">
        <f t="shared" si="2409"/>
        <v>69182</v>
      </c>
      <c r="JA31" s="17">
        <v>9000</v>
      </c>
      <c r="JB31" s="6"/>
      <c r="JC31" s="105">
        <f t="shared" si="2410"/>
        <v>9000</v>
      </c>
      <c r="JD31" s="17">
        <f>590722-45450</f>
        <v>545272</v>
      </c>
      <c r="JE31" s="6"/>
      <c r="JF31" s="105">
        <f t="shared" si="2411"/>
        <v>545272</v>
      </c>
      <c r="JG31" s="17"/>
      <c r="JH31" s="6">
        <v>0</v>
      </c>
      <c r="JI31" s="105">
        <f t="shared" si="2412"/>
        <v>0</v>
      </c>
      <c r="JJ31" s="123">
        <f t="shared" si="13"/>
        <v>623454</v>
      </c>
      <c r="JK31" s="6">
        <f t="shared" si="13"/>
        <v>0</v>
      </c>
      <c r="JL31" s="105">
        <f t="shared" si="2413"/>
        <v>623454</v>
      </c>
      <c r="JM31" s="17"/>
      <c r="JN31" s="6">
        <v>0</v>
      </c>
      <c r="JO31" s="105">
        <f t="shared" si="2414"/>
        <v>0</v>
      </c>
      <c r="JP31" s="17"/>
      <c r="JQ31" s="6">
        <v>0</v>
      </c>
      <c r="JR31" s="90">
        <f t="shared" si="2415"/>
        <v>0</v>
      </c>
      <c r="JS31" s="17"/>
      <c r="JT31" s="6">
        <v>0</v>
      </c>
      <c r="JU31" s="105">
        <f t="shared" si="2416"/>
        <v>0</v>
      </c>
      <c r="JV31" s="123">
        <f t="shared" si="14"/>
        <v>0</v>
      </c>
      <c r="JW31" s="6">
        <f t="shared" si="14"/>
        <v>0</v>
      </c>
      <c r="JX31" s="105">
        <f t="shared" si="2417"/>
        <v>0</v>
      </c>
      <c r="JY31" s="17"/>
      <c r="JZ31" s="6">
        <v>0</v>
      </c>
      <c r="KA31" s="105">
        <f t="shared" si="2418"/>
        <v>0</v>
      </c>
      <c r="KB31" s="17"/>
      <c r="KC31" s="6">
        <v>0</v>
      </c>
      <c r="KD31" s="105">
        <f t="shared" si="2419"/>
        <v>0</v>
      </c>
      <c r="KE31" s="17"/>
      <c r="KF31" s="6">
        <v>0</v>
      </c>
      <c r="KG31" s="105">
        <f t="shared" si="2420"/>
        <v>0</v>
      </c>
      <c r="KH31" s="17"/>
      <c r="KI31" s="6">
        <v>0</v>
      </c>
      <c r="KJ31" s="105">
        <f t="shared" si="2421"/>
        <v>0</v>
      </c>
      <c r="KK31" s="123">
        <f t="shared" si="2491"/>
        <v>0</v>
      </c>
      <c r="KL31" s="6">
        <f t="shared" si="2491"/>
        <v>0</v>
      </c>
      <c r="KM31" s="90">
        <f t="shared" si="2422"/>
        <v>0</v>
      </c>
      <c r="KN31" s="17"/>
      <c r="KO31" s="6">
        <v>0</v>
      </c>
      <c r="KP31" s="105">
        <f t="shared" si="2423"/>
        <v>0</v>
      </c>
      <c r="KQ31" s="17"/>
      <c r="KR31" s="6">
        <v>0</v>
      </c>
      <c r="KS31" s="105">
        <f t="shared" si="2424"/>
        <v>0</v>
      </c>
      <c r="KT31" s="17"/>
      <c r="KU31" s="6">
        <v>0</v>
      </c>
      <c r="KV31" s="105">
        <f t="shared" si="2425"/>
        <v>0</v>
      </c>
      <c r="KW31" s="123">
        <f t="shared" si="211"/>
        <v>0</v>
      </c>
      <c r="KX31" s="6">
        <f t="shared" si="211"/>
        <v>0</v>
      </c>
      <c r="KY31" s="105">
        <f t="shared" si="2426"/>
        <v>0</v>
      </c>
      <c r="KZ31" s="17"/>
      <c r="LA31" s="6">
        <v>0</v>
      </c>
      <c r="LB31" s="105">
        <f t="shared" si="2427"/>
        <v>0</v>
      </c>
      <c r="LC31" s="17"/>
      <c r="LD31" s="6">
        <v>0</v>
      </c>
      <c r="LE31" s="105">
        <f t="shared" si="2428"/>
        <v>0</v>
      </c>
      <c r="LF31" s="17"/>
      <c r="LG31" s="6">
        <v>0</v>
      </c>
      <c r="LH31" s="105">
        <f t="shared" si="2429"/>
        <v>0</v>
      </c>
      <c r="LI31" s="17"/>
      <c r="LJ31" s="6">
        <v>0</v>
      </c>
      <c r="LK31" s="90">
        <f t="shared" si="2430"/>
        <v>0</v>
      </c>
      <c r="LL31" s="17"/>
      <c r="LM31" s="6">
        <v>0</v>
      </c>
      <c r="LN31" s="105">
        <f t="shared" si="2431"/>
        <v>0</v>
      </c>
      <c r="LO31" s="17"/>
      <c r="LP31" s="6">
        <v>0</v>
      </c>
      <c r="LQ31" s="105">
        <f t="shared" si="2432"/>
        <v>0</v>
      </c>
      <c r="LR31" s="17"/>
      <c r="LS31" s="6">
        <v>0</v>
      </c>
      <c r="LT31" s="105">
        <f t="shared" si="2433"/>
        <v>0</v>
      </c>
      <c r="LU31" s="17"/>
      <c r="LV31" s="6">
        <v>0</v>
      </c>
      <c r="LW31" s="105">
        <f t="shared" si="2434"/>
        <v>0</v>
      </c>
      <c r="LX31" s="17"/>
      <c r="LY31" s="6">
        <v>0</v>
      </c>
      <c r="LZ31" s="105">
        <f t="shared" si="2435"/>
        <v>0</v>
      </c>
      <c r="MA31" s="123">
        <f t="shared" si="17"/>
        <v>0</v>
      </c>
      <c r="MB31" s="6">
        <f t="shared" si="17"/>
        <v>0</v>
      </c>
      <c r="MC31" s="105">
        <f t="shared" si="2436"/>
        <v>0</v>
      </c>
      <c r="MD31" s="17"/>
      <c r="ME31" s="6">
        <v>0</v>
      </c>
      <c r="MF31" s="105">
        <f t="shared" si="2437"/>
        <v>0</v>
      </c>
      <c r="MG31" s="17"/>
      <c r="MH31" s="6">
        <v>0</v>
      </c>
      <c r="MI31" s="90">
        <f t="shared" si="2438"/>
        <v>0</v>
      </c>
      <c r="MJ31" s="123">
        <f t="shared" si="149"/>
        <v>0</v>
      </c>
      <c r="MK31" s="6">
        <f t="shared" si="150"/>
        <v>0</v>
      </c>
      <c r="ML31" s="105">
        <f t="shared" si="2439"/>
        <v>0</v>
      </c>
      <c r="MM31" s="17">
        <f>1610738+48879+113367</f>
        <v>1772984</v>
      </c>
      <c r="MN31" s="6"/>
      <c r="MO31" s="105">
        <f t="shared" si="2440"/>
        <v>1772984</v>
      </c>
      <c r="MP31" s="123">
        <f t="shared" si="18"/>
        <v>2396438</v>
      </c>
      <c r="MQ31" s="6">
        <f t="shared" si="18"/>
        <v>0</v>
      </c>
      <c r="MR31" s="105">
        <f t="shared" si="2441"/>
        <v>2396438</v>
      </c>
      <c r="MS31" s="17"/>
      <c r="MT31" s="6">
        <v>0</v>
      </c>
      <c r="MU31" s="105">
        <f>+MS31+MT31</f>
        <v>0</v>
      </c>
      <c r="MV31" s="17"/>
      <c r="MW31" s="6">
        <v>0</v>
      </c>
      <c r="MX31" s="105">
        <f t="shared" si="2443"/>
        <v>0</v>
      </c>
      <c r="MY31" s="17"/>
      <c r="MZ31" s="6">
        <v>0</v>
      </c>
      <c r="NA31" s="105">
        <f t="shared" si="2444"/>
        <v>0</v>
      </c>
      <c r="NB31" s="17">
        <f t="shared" si="157"/>
        <v>0</v>
      </c>
      <c r="NC31" s="6">
        <f t="shared" si="158"/>
        <v>0</v>
      </c>
      <c r="ND31" s="105">
        <f t="shared" si="2445"/>
        <v>0</v>
      </c>
      <c r="NE31" s="17"/>
      <c r="NF31" s="6">
        <v>0</v>
      </c>
      <c r="NG31" s="105">
        <f t="shared" si="2446"/>
        <v>0</v>
      </c>
      <c r="NH31" s="17"/>
      <c r="NI31" s="6">
        <v>0</v>
      </c>
      <c r="NJ31" s="90">
        <f t="shared" si="2447"/>
        <v>0</v>
      </c>
      <c r="NK31" s="17"/>
      <c r="NL31" s="6">
        <v>0</v>
      </c>
      <c r="NM31" s="105">
        <f t="shared" si="2448"/>
        <v>0</v>
      </c>
      <c r="NN31" s="17"/>
      <c r="NO31" s="6">
        <v>0</v>
      </c>
      <c r="NP31" s="105">
        <f t="shared" si="2449"/>
        <v>0</v>
      </c>
      <c r="NQ31" s="17"/>
      <c r="NR31" s="6">
        <v>0</v>
      </c>
      <c r="NS31" s="105">
        <f t="shared" si="2450"/>
        <v>0</v>
      </c>
      <c r="NT31" s="17"/>
      <c r="NU31" s="6">
        <v>0</v>
      </c>
      <c r="NV31" s="105">
        <f t="shared" si="2451"/>
        <v>0</v>
      </c>
      <c r="NW31" s="17">
        <f t="shared" si="19"/>
        <v>0</v>
      </c>
      <c r="NX31" s="6">
        <f t="shared" si="19"/>
        <v>0</v>
      </c>
      <c r="NY31" s="105">
        <f t="shared" si="2452"/>
        <v>0</v>
      </c>
      <c r="NZ31" s="17"/>
      <c r="OA31" s="6">
        <v>0</v>
      </c>
      <c r="OB31" s="105">
        <f t="shared" si="2453"/>
        <v>0</v>
      </c>
      <c r="OC31" s="17"/>
      <c r="OD31" s="6">
        <v>0</v>
      </c>
      <c r="OE31" s="105">
        <f t="shared" si="2454"/>
        <v>0</v>
      </c>
      <c r="OF31" s="17"/>
      <c r="OG31" s="6">
        <v>0</v>
      </c>
      <c r="OH31" s="90">
        <f t="shared" si="2455"/>
        <v>0</v>
      </c>
      <c r="OI31" s="17">
        <f t="shared" si="20"/>
        <v>0</v>
      </c>
      <c r="OJ31" s="6">
        <f t="shared" si="20"/>
        <v>0</v>
      </c>
      <c r="OK31" s="105">
        <f t="shared" si="2456"/>
        <v>0</v>
      </c>
      <c r="OL31" s="17"/>
      <c r="OM31" s="6">
        <v>0</v>
      </c>
      <c r="ON31" s="105">
        <f t="shared" si="2457"/>
        <v>0</v>
      </c>
      <c r="OO31" s="17"/>
      <c r="OP31" s="6">
        <v>0</v>
      </c>
      <c r="OQ31" s="105">
        <f t="shared" si="2458"/>
        <v>0</v>
      </c>
      <c r="OR31" s="17"/>
      <c r="OS31" s="6">
        <v>0</v>
      </c>
      <c r="OT31" s="105">
        <f t="shared" si="2459"/>
        <v>0</v>
      </c>
      <c r="OU31" s="17"/>
      <c r="OV31" s="6">
        <v>0</v>
      </c>
      <c r="OW31" s="105">
        <f t="shared" si="2460"/>
        <v>0</v>
      </c>
      <c r="OX31" s="17"/>
      <c r="OY31" s="6">
        <v>0</v>
      </c>
      <c r="OZ31" s="105">
        <f t="shared" si="2461"/>
        <v>0</v>
      </c>
      <c r="PA31" s="17"/>
      <c r="PB31" s="6">
        <v>0</v>
      </c>
      <c r="PC31" s="105">
        <f t="shared" si="2462"/>
        <v>0</v>
      </c>
      <c r="PD31" s="17"/>
      <c r="PE31" s="6">
        <v>0</v>
      </c>
      <c r="PF31" s="105">
        <f t="shared" si="2463"/>
        <v>0</v>
      </c>
      <c r="PG31" s="17"/>
      <c r="PH31" s="6">
        <v>0</v>
      </c>
      <c r="PI31" s="90">
        <f t="shared" si="2464"/>
        <v>0</v>
      </c>
      <c r="PJ31" s="17"/>
      <c r="PK31" s="6">
        <v>0</v>
      </c>
      <c r="PL31" s="105">
        <f t="shared" si="2465"/>
        <v>0</v>
      </c>
      <c r="PM31" s="17"/>
      <c r="PN31" s="6">
        <v>0</v>
      </c>
      <c r="PO31" s="105">
        <f t="shared" si="2466"/>
        <v>0</v>
      </c>
      <c r="PP31" s="123">
        <f t="shared" si="21"/>
        <v>0</v>
      </c>
      <c r="PQ31" s="6">
        <f t="shared" si="21"/>
        <v>0</v>
      </c>
      <c r="PR31" s="105">
        <f t="shared" si="2467"/>
        <v>0</v>
      </c>
      <c r="PS31" s="17">
        <f>239878+30000</f>
        <v>269878</v>
      </c>
      <c r="PT31" s="6"/>
      <c r="PU31" s="105">
        <f t="shared" si="2468"/>
        <v>269878</v>
      </c>
      <c r="PV31" s="17"/>
      <c r="PW31" s="6">
        <v>0</v>
      </c>
      <c r="PX31" s="105">
        <f t="shared" si="2469"/>
        <v>0</v>
      </c>
      <c r="PY31" s="17"/>
      <c r="PZ31" s="6">
        <v>0</v>
      </c>
      <c r="QA31" s="105">
        <f t="shared" si="2470"/>
        <v>0</v>
      </c>
      <c r="QB31" s="17"/>
      <c r="QC31" s="6"/>
      <c r="QD31" s="105">
        <f t="shared" si="2471"/>
        <v>0</v>
      </c>
      <c r="QE31" s="17"/>
      <c r="QF31" s="6">
        <v>0</v>
      </c>
      <c r="QG31" s="90">
        <f t="shared" si="2472"/>
        <v>0</v>
      </c>
      <c r="QH31" s="17"/>
      <c r="QI31" s="6">
        <v>0</v>
      </c>
      <c r="QJ31" s="105">
        <f t="shared" si="2473"/>
        <v>0</v>
      </c>
      <c r="QK31" s="17"/>
      <c r="QL31" s="6">
        <v>0</v>
      </c>
      <c r="QM31" s="105">
        <f t="shared" si="2474"/>
        <v>0</v>
      </c>
      <c r="QN31" s="17">
        <f t="shared" si="189"/>
        <v>269878</v>
      </c>
      <c r="QO31" s="6">
        <f t="shared" si="190"/>
        <v>0</v>
      </c>
      <c r="QP31" s="105">
        <f t="shared" si="2475"/>
        <v>269878</v>
      </c>
      <c r="QQ31" s="17"/>
      <c r="QR31" s="6">
        <v>0</v>
      </c>
      <c r="QS31" s="105">
        <f t="shared" si="2476"/>
        <v>0</v>
      </c>
      <c r="QT31" s="17"/>
      <c r="QU31" s="6">
        <v>0</v>
      </c>
      <c r="QV31" s="105">
        <f t="shared" si="2477"/>
        <v>0</v>
      </c>
      <c r="QW31" s="17"/>
      <c r="QX31" s="6">
        <v>0</v>
      </c>
      <c r="QY31" s="105">
        <f t="shared" si="2478"/>
        <v>0</v>
      </c>
      <c r="QZ31" s="17"/>
      <c r="RA31" s="6">
        <v>0</v>
      </c>
      <c r="RB31" s="105">
        <f t="shared" si="2479"/>
        <v>0</v>
      </c>
      <c r="RC31" s="17"/>
      <c r="RD31" s="6">
        <v>0</v>
      </c>
      <c r="RE31" s="90">
        <f t="shared" si="2480"/>
        <v>0</v>
      </c>
      <c r="RF31" s="17"/>
      <c r="RG31" s="6">
        <v>0</v>
      </c>
      <c r="RH31" s="105">
        <f t="shared" si="2481"/>
        <v>0</v>
      </c>
      <c r="RI31" s="17"/>
      <c r="RJ31" s="6">
        <v>0</v>
      </c>
      <c r="RK31" s="105">
        <f t="shared" si="2482"/>
        <v>0</v>
      </c>
      <c r="RL31" s="17"/>
      <c r="RM31" s="6">
        <v>0</v>
      </c>
      <c r="RN31" s="105">
        <f t="shared" si="2483"/>
        <v>0</v>
      </c>
      <c r="RO31" s="17">
        <f t="shared" si="200"/>
        <v>0</v>
      </c>
      <c r="RP31" s="6">
        <f t="shared" si="201"/>
        <v>0</v>
      </c>
      <c r="RQ31" s="105">
        <f t="shared" si="2484"/>
        <v>0</v>
      </c>
      <c r="RR31" s="123">
        <f t="shared" si="203"/>
        <v>269878</v>
      </c>
      <c r="RS31" s="6">
        <f t="shared" si="204"/>
        <v>0</v>
      </c>
      <c r="RT31" s="105">
        <f t="shared" si="2485"/>
        <v>269878</v>
      </c>
      <c r="RU31" s="17">
        <f t="shared" si="2311"/>
        <v>2666316</v>
      </c>
      <c r="RV31" s="6">
        <f t="shared" si="206"/>
        <v>0</v>
      </c>
      <c r="RW31" s="105">
        <f t="shared" si="2486"/>
        <v>2666316</v>
      </c>
      <c r="RX31" s="17"/>
      <c r="RY31" s="6">
        <v>0</v>
      </c>
      <c r="RZ31" s="105">
        <f t="shared" si="2487"/>
        <v>0</v>
      </c>
      <c r="SA31" s="17">
        <f t="shared" si="22"/>
        <v>2666316</v>
      </c>
      <c r="SB31" s="6">
        <f t="shared" si="22"/>
        <v>0</v>
      </c>
      <c r="SC31" s="105">
        <f t="shared" si="2488"/>
        <v>2666316</v>
      </c>
      <c r="SD31" s="17">
        <f t="shared" si="2489"/>
        <v>2685364</v>
      </c>
      <c r="SE31" s="6">
        <f t="shared" si="532"/>
        <v>0</v>
      </c>
      <c r="SF31" s="105">
        <f t="shared" si="2490"/>
        <v>2685364</v>
      </c>
      <c r="SG31" s="66"/>
    </row>
    <row r="32" spans="1:501" s="7" customFormat="1" ht="15.75" x14ac:dyDescent="0.25">
      <c r="A32" s="5">
        <v>22</v>
      </c>
      <c r="B32" s="1" t="s">
        <v>43</v>
      </c>
      <c r="C32" s="17">
        <v>0</v>
      </c>
      <c r="D32" s="6"/>
      <c r="E32" s="105">
        <f t="shared" si="24"/>
        <v>0</v>
      </c>
      <c r="F32" s="17">
        <v>756</v>
      </c>
      <c r="G32" s="6"/>
      <c r="H32" s="105">
        <f t="shared" si="2319"/>
        <v>756</v>
      </c>
      <c r="I32" s="17">
        <f t="shared" si="0"/>
        <v>756</v>
      </c>
      <c r="J32" s="6">
        <f t="shared" si="0"/>
        <v>0</v>
      </c>
      <c r="K32" s="105">
        <f t="shared" si="2320"/>
        <v>756</v>
      </c>
      <c r="L32" s="17">
        <v>1046</v>
      </c>
      <c r="M32" s="6"/>
      <c r="N32" s="105">
        <f t="shared" si="2321"/>
        <v>1046</v>
      </c>
      <c r="O32" s="17"/>
      <c r="P32" s="6">
        <v>0</v>
      </c>
      <c r="Q32" s="105">
        <f t="shared" si="2322"/>
        <v>0</v>
      </c>
      <c r="R32" s="17"/>
      <c r="S32" s="6">
        <v>0</v>
      </c>
      <c r="T32" s="105">
        <f t="shared" si="2323"/>
        <v>0</v>
      </c>
      <c r="U32" s="17">
        <f t="shared" si="2324"/>
        <v>1046</v>
      </c>
      <c r="V32" s="6">
        <f t="shared" si="2324"/>
        <v>0</v>
      </c>
      <c r="W32" s="90">
        <f t="shared" si="2325"/>
        <v>1046</v>
      </c>
      <c r="X32" s="17"/>
      <c r="Y32" s="6">
        <v>0</v>
      </c>
      <c r="Z32" s="105">
        <f t="shared" si="2326"/>
        <v>0</v>
      </c>
      <c r="AA32" s="17"/>
      <c r="AB32" s="6">
        <v>0</v>
      </c>
      <c r="AC32" s="105">
        <f t="shared" si="2327"/>
        <v>0</v>
      </c>
      <c r="AD32" s="17"/>
      <c r="AE32" s="6">
        <v>0</v>
      </c>
      <c r="AF32" s="105">
        <f t="shared" si="2328"/>
        <v>0</v>
      </c>
      <c r="AG32" s="17"/>
      <c r="AH32" s="6">
        <v>400</v>
      </c>
      <c r="AI32" s="105">
        <f t="shared" si="2329"/>
        <v>400</v>
      </c>
      <c r="AJ32" s="17"/>
      <c r="AK32" s="6">
        <v>0</v>
      </c>
      <c r="AL32" s="105">
        <f t="shared" si="2330"/>
        <v>0</v>
      </c>
      <c r="AM32" s="17"/>
      <c r="AN32" s="6">
        <v>0</v>
      </c>
      <c r="AO32" s="105">
        <f t="shared" si="2331"/>
        <v>0</v>
      </c>
      <c r="AP32" s="17"/>
      <c r="AQ32" s="6">
        <v>0</v>
      </c>
      <c r="AR32" s="105">
        <f t="shared" si="2332"/>
        <v>0</v>
      </c>
      <c r="AS32" s="17">
        <f t="shared" si="2333"/>
        <v>0</v>
      </c>
      <c r="AT32" s="6">
        <f t="shared" si="2333"/>
        <v>400</v>
      </c>
      <c r="AU32" s="105">
        <f t="shared" si="2334"/>
        <v>400</v>
      </c>
      <c r="AV32" s="17"/>
      <c r="AW32" s="6">
        <v>0</v>
      </c>
      <c r="AX32" s="105">
        <f t="shared" si="2335"/>
        <v>0</v>
      </c>
      <c r="AY32" s="17"/>
      <c r="AZ32" s="6">
        <v>0</v>
      </c>
      <c r="BA32" s="105">
        <f t="shared" si="2336"/>
        <v>0</v>
      </c>
      <c r="BB32" s="17"/>
      <c r="BC32" s="6">
        <v>0</v>
      </c>
      <c r="BD32" s="105">
        <f t="shared" si="2337"/>
        <v>0</v>
      </c>
      <c r="BE32" s="17">
        <f t="shared" si="2338"/>
        <v>1046</v>
      </c>
      <c r="BF32" s="6">
        <f t="shared" si="2338"/>
        <v>400</v>
      </c>
      <c r="BG32" s="105">
        <f t="shared" si="2339"/>
        <v>1446</v>
      </c>
      <c r="BH32" s="17"/>
      <c r="BI32" s="6">
        <v>0</v>
      </c>
      <c r="BJ32" s="105">
        <f t="shared" si="2340"/>
        <v>0</v>
      </c>
      <c r="BK32" s="17"/>
      <c r="BL32" s="6">
        <v>0</v>
      </c>
      <c r="BM32" s="105">
        <f t="shared" si="2341"/>
        <v>0</v>
      </c>
      <c r="BN32" s="17">
        <f t="shared" si="2342"/>
        <v>0</v>
      </c>
      <c r="BO32" s="6">
        <f t="shared" si="2342"/>
        <v>0</v>
      </c>
      <c r="BP32" s="105">
        <f t="shared" si="2343"/>
        <v>0</v>
      </c>
      <c r="BQ32" s="17">
        <f t="shared" si="2344"/>
        <v>1046</v>
      </c>
      <c r="BR32" s="6">
        <f t="shared" si="2344"/>
        <v>400</v>
      </c>
      <c r="BS32" s="105">
        <f t="shared" si="2345"/>
        <v>1446</v>
      </c>
      <c r="BT32" s="17">
        <f>10846+3791</f>
        <v>14637</v>
      </c>
      <c r="BU32" s="6"/>
      <c r="BV32" s="105">
        <f t="shared" si="2346"/>
        <v>14637</v>
      </c>
      <c r="BW32" s="123">
        <f t="shared" si="2347"/>
        <v>16439</v>
      </c>
      <c r="BX32" s="6">
        <f t="shared" si="2347"/>
        <v>400</v>
      </c>
      <c r="BY32" s="105">
        <f t="shared" si="2348"/>
        <v>16839</v>
      </c>
      <c r="BZ32" s="17">
        <v>45264</v>
      </c>
      <c r="CA32" s="6">
        <v>426</v>
      </c>
      <c r="CB32" s="105">
        <f t="shared" si="2349"/>
        <v>45690</v>
      </c>
      <c r="CC32" s="17"/>
      <c r="CD32" s="6">
        <v>0</v>
      </c>
      <c r="CE32" s="105">
        <f t="shared" si="2350"/>
        <v>0</v>
      </c>
      <c r="CF32" s="17"/>
      <c r="CG32" s="6">
        <v>0</v>
      </c>
      <c r="CH32" s="105">
        <f t="shared" si="2351"/>
        <v>0</v>
      </c>
      <c r="CI32" s="17"/>
      <c r="CJ32" s="6">
        <v>0</v>
      </c>
      <c r="CK32" s="105">
        <f t="shared" si="2352"/>
        <v>0</v>
      </c>
      <c r="CL32" s="17"/>
      <c r="CM32" s="6">
        <v>0</v>
      </c>
      <c r="CN32" s="105">
        <f t="shared" si="2353"/>
        <v>0</v>
      </c>
      <c r="CO32" s="17"/>
      <c r="CP32" s="6">
        <v>0</v>
      </c>
      <c r="CQ32" s="105">
        <f t="shared" si="2354"/>
        <v>0</v>
      </c>
      <c r="CR32" s="17"/>
      <c r="CS32" s="6">
        <v>0</v>
      </c>
      <c r="CT32" s="105">
        <f t="shared" si="2355"/>
        <v>0</v>
      </c>
      <c r="CU32" s="17"/>
      <c r="CV32" s="6">
        <v>0</v>
      </c>
      <c r="CW32" s="105">
        <f t="shared" si="2356"/>
        <v>0</v>
      </c>
      <c r="CX32" s="17"/>
      <c r="CY32" s="6">
        <v>0</v>
      </c>
      <c r="CZ32" s="105">
        <f t="shared" si="2357"/>
        <v>0</v>
      </c>
      <c r="DA32" s="17"/>
      <c r="DB32" s="6">
        <v>0</v>
      </c>
      <c r="DC32" s="105">
        <f t="shared" si="2358"/>
        <v>0</v>
      </c>
      <c r="DD32" s="123">
        <f t="shared" si="59"/>
        <v>45264</v>
      </c>
      <c r="DE32" s="6">
        <f t="shared" si="59"/>
        <v>426</v>
      </c>
      <c r="DF32" s="105">
        <f t="shared" si="59"/>
        <v>45690</v>
      </c>
      <c r="DG32" s="17"/>
      <c r="DH32" s="6">
        <v>0</v>
      </c>
      <c r="DI32" s="105">
        <f t="shared" si="2359"/>
        <v>0</v>
      </c>
      <c r="DJ32" s="17"/>
      <c r="DK32" s="6">
        <v>0</v>
      </c>
      <c r="DL32" s="105">
        <f t="shared" si="2360"/>
        <v>0</v>
      </c>
      <c r="DM32" s="17"/>
      <c r="DN32" s="6">
        <v>0</v>
      </c>
      <c r="DO32" s="105">
        <f t="shared" si="2361"/>
        <v>0</v>
      </c>
      <c r="DP32" s="17"/>
      <c r="DQ32" s="6">
        <v>0</v>
      </c>
      <c r="DR32" s="105">
        <f t="shared" si="2362"/>
        <v>0</v>
      </c>
      <c r="DS32" s="17"/>
      <c r="DT32" s="6">
        <v>0</v>
      </c>
      <c r="DU32" s="105">
        <f t="shared" si="2363"/>
        <v>0</v>
      </c>
      <c r="DV32" s="17"/>
      <c r="DW32" s="6">
        <v>0</v>
      </c>
      <c r="DX32" s="105">
        <f t="shared" si="2364"/>
        <v>0</v>
      </c>
      <c r="DY32" s="17"/>
      <c r="DZ32" s="6">
        <v>0</v>
      </c>
      <c r="EA32" s="105">
        <f t="shared" si="2365"/>
        <v>0</v>
      </c>
      <c r="EB32" s="17">
        <f t="shared" si="67"/>
        <v>0</v>
      </c>
      <c r="EC32" s="6">
        <f t="shared" si="68"/>
        <v>0</v>
      </c>
      <c r="ED32" s="105">
        <f t="shared" si="2366"/>
        <v>0</v>
      </c>
      <c r="EE32" s="17"/>
      <c r="EF32" s="6">
        <v>0</v>
      </c>
      <c r="EG32" s="105">
        <f t="shared" si="2367"/>
        <v>0</v>
      </c>
      <c r="EH32" s="17"/>
      <c r="EI32" s="6">
        <v>0</v>
      </c>
      <c r="EJ32" s="105">
        <f t="shared" si="2368"/>
        <v>0</v>
      </c>
      <c r="EK32" s="17"/>
      <c r="EL32" s="6">
        <v>0</v>
      </c>
      <c r="EM32" s="105">
        <f t="shared" si="2369"/>
        <v>0</v>
      </c>
      <c r="EN32" s="17">
        <f t="shared" si="2492"/>
        <v>0</v>
      </c>
      <c r="EO32" s="6">
        <f t="shared" si="2492"/>
        <v>0</v>
      </c>
      <c r="EP32" s="105">
        <f t="shared" si="2370"/>
        <v>0</v>
      </c>
      <c r="EQ32" s="17"/>
      <c r="ER32" s="6">
        <v>0</v>
      </c>
      <c r="ES32" s="105">
        <f t="shared" si="2371"/>
        <v>0</v>
      </c>
      <c r="ET32" s="17"/>
      <c r="EU32" s="6">
        <v>0</v>
      </c>
      <c r="EV32" s="105">
        <f t="shared" si="2372"/>
        <v>0</v>
      </c>
      <c r="EW32" s="17"/>
      <c r="EX32" s="6">
        <v>0</v>
      </c>
      <c r="EY32" s="105">
        <f t="shared" si="2373"/>
        <v>0</v>
      </c>
      <c r="EZ32" s="17"/>
      <c r="FA32" s="6">
        <v>0</v>
      </c>
      <c r="FB32" s="105">
        <f t="shared" si="2374"/>
        <v>0</v>
      </c>
      <c r="FC32" s="123">
        <f t="shared" si="2375"/>
        <v>0</v>
      </c>
      <c r="FD32" s="6">
        <f t="shared" si="2375"/>
        <v>0</v>
      </c>
      <c r="FE32" s="90">
        <f t="shared" si="2376"/>
        <v>0</v>
      </c>
      <c r="FF32" s="17"/>
      <c r="FG32" s="6">
        <v>0</v>
      </c>
      <c r="FH32" s="105">
        <f t="shared" si="2377"/>
        <v>0</v>
      </c>
      <c r="FI32" s="17"/>
      <c r="FJ32" s="6">
        <v>0</v>
      </c>
      <c r="FK32" s="105">
        <f t="shared" si="2378"/>
        <v>0</v>
      </c>
      <c r="FL32" s="17"/>
      <c r="FM32" s="6">
        <v>0</v>
      </c>
      <c r="FN32" s="105">
        <f t="shared" si="2379"/>
        <v>0</v>
      </c>
      <c r="FO32" s="17"/>
      <c r="FP32" s="6">
        <v>0</v>
      </c>
      <c r="FQ32" s="105">
        <f t="shared" si="2380"/>
        <v>0</v>
      </c>
      <c r="FR32" s="17"/>
      <c r="FS32" s="6">
        <v>0</v>
      </c>
      <c r="FT32" s="105">
        <f t="shared" si="2381"/>
        <v>0</v>
      </c>
      <c r="FU32" s="17"/>
      <c r="FV32" s="6">
        <v>0</v>
      </c>
      <c r="FW32" s="105">
        <f t="shared" si="2382"/>
        <v>0</v>
      </c>
      <c r="FX32" s="17"/>
      <c r="FY32" s="6">
        <v>0</v>
      </c>
      <c r="FZ32" s="105">
        <f t="shared" si="2383"/>
        <v>0</v>
      </c>
      <c r="GA32" s="123">
        <f t="shared" si="10"/>
        <v>0</v>
      </c>
      <c r="GB32" s="6">
        <f t="shared" si="10"/>
        <v>0</v>
      </c>
      <c r="GC32" s="105">
        <f t="shared" si="2384"/>
        <v>0</v>
      </c>
      <c r="GD32" s="17"/>
      <c r="GE32" s="6">
        <v>0</v>
      </c>
      <c r="GF32" s="105">
        <f t="shared" si="2385"/>
        <v>0</v>
      </c>
      <c r="GG32" s="17"/>
      <c r="GH32" s="6">
        <v>0</v>
      </c>
      <c r="GI32" s="105">
        <f t="shared" si="2386"/>
        <v>0</v>
      </c>
      <c r="GJ32" s="17"/>
      <c r="GK32" s="6">
        <v>0</v>
      </c>
      <c r="GL32" s="105">
        <f t="shared" si="2387"/>
        <v>0</v>
      </c>
      <c r="GM32" s="17"/>
      <c r="GN32" s="6">
        <v>0</v>
      </c>
      <c r="GO32" s="105">
        <f t="shared" si="2388"/>
        <v>0</v>
      </c>
      <c r="GP32" s="17"/>
      <c r="GQ32" s="6">
        <v>0</v>
      </c>
      <c r="GR32" s="105">
        <f t="shared" si="2389"/>
        <v>0</v>
      </c>
      <c r="GS32" s="17"/>
      <c r="GT32" s="6">
        <v>0</v>
      </c>
      <c r="GU32" s="90">
        <f t="shared" si="2390"/>
        <v>0</v>
      </c>
      <c r="GV32" s="123">
        <f t="shared" si="93"/>
        <v>0</v>
      </c>
      <c r="GW32" s="6">
        <f t="shared" si="94"/>
        <v>0</v>
      </c>
      <c r="GX32" s="105">
        <f t="shared" si="2391"/>
        <v>0</v>
      </c>
      <c r="GY32" s="17"/>
      <c r="GZ32" s="6">
        <v>0</v>
      </c>
      <c r="HA32" s="105">
        <f t="shared" si="2392"/>
        <v>0</v>
      </c>
      <c r="HB32" s="17"/>
      <c r="HC32" s="6">
        <v>0</v>
      </c>
      <c r="HD32" s="105">
        <f t="shared" si="2393"/>
        <v>0</v>
      </c>
      <c r="HE32" s="17"/>
      <c r="HF32" s="6">
        <v>0</v>
      </c>
      <c r="HG32" s="105">
        <f t="shared" si="2394"/>
        <v>0</v>
      </c>
      <c r="HH32" s="17"/>
      <c r="HI32" s="6">
        <v>0</v>
      </c>
      <c r="HJ32" s="105">
        <f t="shared" si="2395"/>
        <v>0</v>
      </c>
      <c r="HK32" s="123">
        <f t="shared" si="100"/>
        <v>0</v>
      </c>
      <c r="HL32" s="6">
        <f t="shared" si="101"/>
        <v>0</v>
      </c>
      <c r="HM32" s="105">
        <f t="shared" si="2396"/>
        <v>0</v>
      </c>
      <c r="HN32" s="17"/>
      <c r="HO32" s="6">
        <v>0</v>
      </c>
      <c r="HP32" s="105">
        <f t="shared" si="2397"/>
        <v>0</v>
      </c>
      <c r="HQ32" s="17"/>
      <c r="HR32" s="6">
        <v>0</v>
      </c>
      <c r="HS32" s="90">
        <f t="shared" si="2398"/>
        <v>0</v>
      </c>
      <c r="HT32" s="123">
        <f t="shared" si="11"/>
        <v>0</v>
      </c>
      <c r="HU32" s="6">
        <f t="shared" si="11"/>
        <v>0</v>
      </c>
      <c r="HV32" s="105">
        <f t="shared" si="2399"/>
        <v>0</v>
      </c>
      <c r="HW32" s="17">
        <f t="shared" si="106"/>
        <v>0</v>
      </c>
      <c r="HX32" s="6">
        <f t="shared" si="107"/>
        <v>0</v>
      </c>
      <c r="HY32" s="105">
        <f t="shared" si="2400"/>
        <v>0</v>
      </c>
      <c r="HZ32" s="17"/>
      <c r="IA32" s="6">
        <v>0</v>
      </c>
      <c r="IB32" s="105">
        <f t="shared" si="2401"/>
        <v>0</v>
      </c>
      <c r="IC32" s="17"/>
      <c r="ID32" s="6">
        <v>0</v>
      </c>
      <c r="IE32" s="105">
        <f t="shared" si="2402"/>
        <v>0</v>
      </c>
      <c r="IF32" s="17"/>
      <c r="IG32" s="6">
        <v>0</v>
      </c>
      <c r="IH32" s="105">
        <f t="shared" si="2403"/>
        <v>0</v>
      </c>
      <c r="II32" s="17"/>
      <c r="IJ32" s="6">
        <v>0</v>
      </c>
      <c r="IK32" s="105">
        <f t="shared" si="2404"/>
        <v>0</v>
      </c>
      <c r="IL32" s="123">
        <f t="shared" si="113"/>
        <v>0</v>
      </c>
      <c r="IM32" s="6">
        <f t="shared" si="114"/>
        <v>0</v>
      </c>
      <c r="IN32" s="105">
        <f t="shared" si="2405"/>
        <v>0</v>
      </c>
      <c r="IO32" s="17"/>
      <c r="IP32" s="6">
        <v>0</v>
      </c>
      <c r="IQ32" s="90">
        <f t="shared" si="2406"/>
        <v>0</v>
      </c>
      <c r="IR32" s="17"/>
      <c r="IS32" s="6">
        <v>0</v>
      </c>
      <c r="IT32" s="105">
        <f t="shared" si="2407"/>
        <v>0</v>
      </c>
      <c r="IU32" s="123">
        <f t="shared" si="12"/>
        <v>0</v>
      </c>
      <c r="IV32" s="6">
        <f t="shared" si="12"/>
        <v>0</v>
      </c>
      <c r="IW32" s="105">
        <f t="shared" si="2408"/>
        <v>0</v>
      </c>
      <c r="IX32" s="17"/>
      <c r="IY32" s="6">
        <v>0</v>
      </c>
      <c r="IZ32" s="105">
        <f t="shared" si="2409"/>
        <v>0</v>
      </c>
      <c r="JA32" s="17"/>
      <c r="JB32" s="6">
        <v>0</v>
      </c>
      <c r="JC32" s="105">
        <f t="shared" si="2410"/>
        <v>0</v>
      </c>
      <c r="JD32" s="17"/>
      <c r="JE32" s="6">
        <v>0</v>
      </c>
      <c r="JF32" s="105">
        <f t="shared" si="2411"/>
        <v>0</v>
      </c>
      <c r="JG32" s="17"/>
      <c r="JH32" s="6">
        <v>0</v>
      </c>
      <c r="JI32" s="105">
        <f t="shared" si="2412"/>
        <v>0</v>
      </c>
      <c r="JJ32" s="123">
        <f t="shared" si="13"/>
        <v>0</v>
      </c>
      <c r="JK32" s="6">
        <f t="shared" si="13"/>
        <v>0</v>
      </c>
      <c r="JL32" s="105">
        <f t="shared" si="2413"/>
        <v>0</v>
      </c>
      <c r="JM32" s="17">
        <f>254069-921</f>
        <v>253148</v>
      </c>
      <c r="JN32" s="6"/>
      <c r="JO32" s="105">
        <f t="shared" si="2414"/>
        <v>253148</v>
      </c>
      <c r="JP32" s="17"/>
      <c r="JQ32" s="6">
        <v>0</v>
      </c>
      <c r="JR32" s="90">
        <f t="shared" si="2415"/>
        <v>0</v>
      </c>
      <c r="JS32" s="17">
        <f>33020+6778</f>
        <v>39798</v>
      </c>
      <c r="JT32" s="6"/>
      <c r="JU32" s="105">
        <f t="shared" si="2416"/>
        <v>39798</v>
      </c>
      <c r="JV32" s="123">
        <f t="shared" ref="JV32:JW67" si="2493">+JM32+JP32+JS32</f>
        <v>292946</v>
      </c>
      <c r="JW32" s="6">
        <f t="shared" si="2493"/>
        <v>0</v>
      </c>
      <c r="JX32" s="105">
        <f t="shared" si="2417"/>
        <v>292946</v>
      </c>
      <c r="JY32" s="17"/>
      <c r="JZ32" s="6">
        <v>0</v>
      </c>
      <c r="KA32" s="105">
        <f t="shared" si="2418"/>
        <v>0</v>
      </c>
      <c r="KB32" s="17"/>
      <c r="KC32" s="6">
        <v>0</v>
      </c>
      <c r="KD32" s="105">
        <f t="shared" si="2419"/>
        <v>0</v>
      </c>
      <c r="KE32" s="17"/>
      <c r="KF32" s="6">
        <v>0</v>
      </c>
      <c r="KG32" s="105">
        <f t="shared" si="2420"/>
        <v>0</v>
      </c>
      <c r="KH32" s="17"/>
      <c r="KI32" s="6">
        <v>0</v>
      </c>
      <c r="KJ32" s="105">
        <f t="shared" si="2421"/>
        <v>0</v>
      </c>
      <c r="KK32" s="123">
        <f t="shared" si="2491"/>
        <v>0</v>
      </c>
      <c r="KL32" s="6">
        <f t="shared" si="2491"/>
        <v>0</v>
      </c>
      <c r="KM32" s="90">
        <f t="shared" si="2422"/>
        <v>0</v>
      </c>
      <c r="KN32" s="17"/>
      <c r="KO32" s="6">
        <v>0</v>
      </c>
      <c r="KP32" s="105">
        <f t="shared" si="2423"/>
        <v>0</v>
      </c>
      <c r="KQ32" s="17"/>
      <c r="KR32" s="6">
        <v>0</v>
      </c>
      <c r="KS32" s="105">
        <f t="shared" si="2424"/>
        <v>0</v>
      </c>
      <c r="KT32" s="17"/>
      <c r="KU32" s="6">
        <v>0</v>
      </c>
      <c r="KV32" s="105">
        <f t="shared" si="2425"/>
        <v>0</v>
      </c>
      <c r="KW32" s="123">
        <f t="shared" si="211"/>
        <v>0</v>
      </c>
      <c r="KX32" s="6">
        <f t="shared" si="211"/>
        <v>0</v>
      </c>
      <c r="KY32" s="105">
        <f t="shared" si="2426"/>
        <v>0</v>
      </c>
      <c r="KZ32" s="17"/>
      <c r="LA32" s="6">
        <v>0</v>
      </c>
      <c r="LB32" s="105">
        <f t="shared" si="2427"/>
        <v>0</v>
      </c>
      <c r="LC32" s="17"/>
      <c r="LD32" s="6">
        <v>0</v>
      </c>
      <c r="LE32" s="105">
        <f t="shared" si="2428"/>
        <v>0</v>
      </c>
      <c r="LF32" s="17"/>
      <c r="LG32" s="6">
        <v>0</v>
      </c>
      <c r="LH32" s="105">
        <f t="shared" si="2429"/>
        <v>0</v>
      </c>
      <c r="LI32" s="17"/>
      <c r="LJ32" s="6">
        <v>0</v>
      </c>
      <c r="LK32" s="90">
        <f t="shared" si="2430"/>
        <v>0</v>
      </c>
      <c r="LL32" s="17"/>
      <c r="LM32" s="6">
        <v>0</v>
      </c>
      <c r="LN32" s="105">
        <f t="shared" si="2431"/>
        <v>0</v>
      </c>
      <c r="LO32" s="17"/>
      <c r="LP32" s="6">
        <v>0</v>
      </c>
      <c r="LQ32" s="105">
        <f t="shared" si="2432"/>
        <v>0</v>
      </c>
      <c r="LR32" s="17"/>
      <c r="LS32" s="6">
        <v>0</v>
      </c>
      <c r="LT32" s="105">
        <f t="shared" si="2433"/>
        <v>0</v>
      </c>
      <c r="LU32" s="17"/>
      <c r="LV32" s="6">
        <v>0</v>
      </c>
      <c r="LW32" s="105">
        <f t="shared" si="2434"/>
        <v>0</v>
      </c>
      <c r="LX32" s="17"/>
      <c r="LY32" s="6">
        <v>0</v>
      </c>
      <c r="LZ32" s="105">
        <f t="shared" si="2435"/>
        <v>0</v>
      </c>
      <c r="MA32" s="123">
        <f t="shared" si="17"/>
        <v>0</v>
      </c>
      <c r="MB32" s="6">
        <f t="shared" si="17"/>
        <v>0</v>
      </c>
      <c r="MC32" s="105">
        <f t="shared" si="2436"/>
        <v>0</v>
      </c>
      <c r="MD32" s="17"/>
      <c r="ME32" s="6">
        <v>0</v>
      </c>
      <c r="MF32" s="105">
        <f t="shared" si="2437"/>
        <v>0</v>
      </c>
      <c r="MG32" s="17"/>
      <c r="MH32" s="6">
        <v>0</v>
      </c>
      <c r="MI32" s="90">
        <f t="shared" si="2438"/>
        <v>0</v>
      </c>
      <c r="MJ32" s="123">
        <f t="shared" si="149"/>
        <v>0</v>
      </c>
      <c r="MK32" s="6">
        <f t="shared" si="150"/>
        <v>0</v>
      </c>
      <c r="ML32" s="105">
        <f t="shared" si="2439"/>
        <v>0</v>
      </c>
      <c r="MM32" s="17"/>
      <c r="MN32" s="6">
        <v>0</v>
      </c>
      <c r="MO32" s="105">
        <f t="shared" si="2440"/>
        <v>0</v>
      </c>
      <c r="MP32" s="123">
        <f t="shared" si="18"/>
        <v>292946</v>
      </c>
      <c r="MQ32" s="6">
        <f t="shared" si="18"/>
        <v>0</v>
      </c>
      <c r="MR32" s="105">
        <f t="shared" si="2441"/>
        <v>292946</v>
      </c>
      <c r="MS32" s="17"/>
      <c r="MT32" s="6">
        <v>0</v>
      </c>
      <c r="MU32" s="105">
        <f t="shared" si="2442"/>
        <v>0</v>
      </c>
      <c r="MV32" s="17"/>
      <c r="MW32" s="6">
        <v>0</v>
      </c>
      <c r="MX32" s="105">
        <f t="shared" si="2443"/>
        <v>0</v>
      </c>
      <c r="MY32" s="17"/>
      <c r="MZ32" s="6">
        <v>0</v>
      </c>
      <c r="NA32" s="105">
        <f t="shared" si="2444"/>
        <v>0</v>
      </c>
      <c r="NB32" s="17">
        <f t="shared" si="157"/>
        <v>0</v>
      </c>
      <c r="NC32" s="6">
        <f t="shared" si="158"/>
        <v>0</v>
      </c>
      <c r="ND32" s="105">
        <f t="shared" si="2445"/>
        <v>0</v>
      </c>
      <c r="NE32" s="17"/>
      <c r="NF32" s="6">
        <v>0</v>
      </c>
      <c r="NG32" s="105">
        <f t="shared" si="2446"/>
        <v>0</v>
      </c>
      <c r="NH32" s="17"/>
      <c r="NI32" s="6">
        <v>0</v>
      </c>
      <c r="NJ32" s="90">
        <f t="shared" si="2447"/>
        <v>0</v>
      </c>
      <c r="NK32" s="17"/>
      <c r="NL32" s="6">
        <v>0</v>
      </c>
      <c r="NM32" s="105">
        <f t="shared" si="2448"/>
        <v>0</v>
      </c>
      <c r="NN32" s="17"/>
      <c r="NO32" s="6">
        <v>0</v>
      </c>
      <c r="NP32" s="105">
        <f t="shared" si="2449"/>
        <v>0</v>
      </c>
      <c r="NQ32" s="17"/>
      <c r="NR32" s="6">
        <v>0</v>
      </c>
      <c r="NS32" s="105">
        <f t="shared" si="2450"/>
        <v>0</v>
      </c>
      <c r="NT32" s="17"/>
      <c r="NU32" s="6">
        <v>0</v>
      </c>
      <c r="NV32" s="105">
        <f t="shared" si="2451"/>
        <v>0</v>
      </c>
      <c r="NW32" s="17">
        <f t="shared" si="19"/>
        <v>0</v>
      </c>
      <c r="NX32" s="6">
        <f t="shared" si="19"/>
        <v>0</v>
      </c>
      <c r="NY32" s="105">
        <f t="shared" si="2452"/>
        <v>0</v>
      </c>
      <c r="NZ32" s="17"/>
      <c r="OA32" s="6">
        <v>0</v>
      </c>
      <c r="OB32" s="105">
        <f t="shared" si="2453"/>
        <v>0</v>
      </c>
      <c r="OC32" s="17"/>
      <c r="OD32" s="6">
        <v>0</v>
      </c>
      <c r="OE32" s="105">
        <f t="shared" si="2454"/>
        <v>0</v>
      </c>
      <c r="OF32" s="17"/>
      <c r="OG32" s="6">
        <v>0</v>
      </c>
      <c r="OH32" s="90">
        <f t="shared" si="2455"/>
        <v>0</v>
      </c>
      <c r="OI32" s="17">
        <f t="shared" si="20"/>
        <v>0</v>
      </c>
      <c r="OJ32" s="6">
        <f t="shared" si="20"/>
        <v>0</v>
      </c>
      <c r="OK32" s="105">
        <f t="shared" si="2456"/>
        <v>0</v>
      </c>
      <c r="OL32" s="17"/>
      <c r="OM32" s="6">
        <v>0</v>
      </c>
      <c r="ON32" s="105">
        <f t="shared" si="2457"/>
        <v>0</v>
      </c>
      <c r="OO32" s="17"/>
      <c r="OP32" s="6">
        <v>0</v>
      </c>
      <c r="OQ32" s="105">
        <f t="shared" si="2458"/>
        <v>0</v>
      </c>
      <c r="OR32" s="17"/>
      <c r="OS32" s="6">
        <v>0</v>
      </c>
      <c r="OT32" s="105">
        <f t="shared" si="2459"/>
        <v>0</v>
      </c>
      <c r="OU32" s="17"/>
      <c r="OV32" s="6">
        <v>0</v>
      </c>
      <c r="OW32" s="105">
        <f t="shared" si="2460"/>
        <v>0</v>
      </c>
      <c r="OX32" s="17"/>
      <c r="OY32" s="6">
        <v>0</v>
      </c>
      <c r="OZ32" s="105">
        <f t="shared" si="2461"/>
        <v>0</v>
      </c>
      <c r="PA32" s="17"/>
      <c r="PB32" s="6">
        <v>0</v>
      </c>
      <c r="PC32" s="105">
        <f t="shared" si="2462"/>
        <v>0</v>
      </c>
      <c r="PD32" s="17"/>
      <c r="PE32" s="6">
        <v>0</v>
      </c>
      <c r="PF32" s="105">
        <f t="shared" si="2463"/>
        <v>0</v>
      </c>
      <c r="PG32" s="17"/>
      <c r="PH32" s="6">
        <v>0</v>
      </c>
      <c r="PI32" s="90">
        <f t="shared" si="2464"/>
        <v>0</v>
      </c>
      <c r="PJ32" s="17"/>
      <c r="PK32" s="6">
        <v>0</v>
      </c>
      <c r="PL32" s="105">
        <f t="shared" si="2465"/>
        <v>0</v>
      </c>
      <c r="PM32" s="17"/>
      <c r="PN32" s="6">
        <v>0</v>
      </c>
      <c r="PO32" s="105">
        <f t="shared" si="2466"/>
        <v>0</v>
      </c>
      <c r="PP32" s="123">
        <f t="shared" si="21"/>
        <v>0</v>
      </c>
      <c r="PQ32" s="6">
        <f t="shared" si="21"/>
        <v>0</v>
      </c>
      <c r="PR32" s="105">
        <f t="shared" si="2467"/>
        <v>0</v>
      </c>
      <c r="PS32" s="17">
        <v>38672</v>
      </c>
      <c r="PT32" s="6">
        <v>0</v>
      </c>
      <c r="PU32" s="105">
        <f t="shared" si="2468"/>
        <v>38672</v>
      </c>
      <c r="PV32" s="17"/>
      <c r="PW32" s="6">
        <v>0</v>
      </c>
      <c r="PX32" s="105">
        <f t="shared" si="2469"/>
        <v>0</v>
      </c>
      <c r="PY32" s="17">
        <v>246</v>
      </c>
      <c r="PZ32" s="6">
        <v>0</v>
      </c>
      <c r="QA32" s="105">
        <f t="shared" si="2470"/>
        <v>246</v>
      </c>
      <c r="QB32" s="17">
        <f>14079+2284</f>
        <v>16363</v>
      </c>
      <c r="QC32" s="6"/>
      <c r="QD32" s="105">
        <f t="shared" si="2471"/>
        <v>16363</v>
      </c>
      <c r="QE32" s="17"/>
      <c r="QF32" s="6">
        <v>0</v>
      </c>
      <c r="QG32" s="90">
        <f t="shared" si="2472"/>
        <v>0</v>
      </c>
      <c r="QH32" s="17">
        <v>21600</v>
      </c>
      <c r="QI32" s="6">
        <v>0</v>
      </c>
      <c r="QJ32" s="105">
        <f t="shared" si="2473"/>
        <v>21600</v>
      </c>
      <c r="QK32" s="17">
        <v>145190</v>
      </c>
      <c r="QL32" s="6">
        <v>0</v>
      </c>
      <c r="QM32" s="105">
        <f t="shared" si="2474"/>
        <v>145190</v>
      </c>
      <c r="QN32" s="17">
        <f t="shared" si="189"/>
        <v>222071</v>
      </c>
      <c r="QO32" s="6">
        <f t="shared" si="190"/>
        <v>0</v>
      </c>
      <c r="QP32" s="105">
        <f t="shared" si="2475"/>
        <v>222071</v>
      </c>
      <c r="QQ32" s="17"/>
      <c r="QR32" s="6">
        <v>0</v>
      </c>
      <c r="QS32" s="105">
        <f t="shared" si="2476"/>
        <v>0</v>
      </c>
      <c r="QT32" s="17"/>
      <c r="QU32" s="6">
        <v>0</v>
      </c>
      <c r="QV32" s="105">
        <f t="shared" si="2477"/>
        <v>0</v>
      </c>
      <c r="QW32" s="17"/>
      <c r="QX32" s="6">
        <v>0</v>
      </c>
      <c r="QY32" s="105">
        <f t="shared" si="2478"/>
        <v>0</v>
      </c>
      <c r="QZ32" s="17"/>
      <c r="RA32" s="6">
        <v>0</v>
      </c>
      <c r="RB32" s="105">
        <f t="shared" si="2479"/>
        <v>0</v>
      </c>
      <c r="RC32" s="17"/>
      <c r="RD32" s="6">
        <v>0</v>
      </c>
      <c r="RE32" s="90">
        <f t="shared" si="2480"/>
        <v>0</v>
      </c>
      <c r="RF32" s="17"/>
      <c r="RG32" s="6">
        <v>0</v>
      </c>
      <c r="RH32" s="105">
        <f t="shared" si="2481"/>
        <v>0</v>
      </c>
      <c r="RI32" s="17"/>
      <c r="RJ32" s="6">
        <v>0</v>
      </c>
      <c r="RK32" s="105">
        <f t="shared" si="2482"/>
        <v>0</v>
      </c>
      <c r="RL32" s="17"/>
      <c r="RM32" s="6">
        <v>0</v>
      </c>
      <c r="RN32" s="105">
        <f t="shared" si="2483"/>
        <v>0</v>
      </c>
      <c r="RO32" s="17">
        <f t="shared" si="200"/>
        <v>0</v>
      </c>
      <c r="RP32" s="6">
        <f t="shared" si="201"/>
        <v>0</v>
      </c>
      <c r="RQ32" s="105">
        <f t="shared" si="2484"/>
        <v>0</v>
      </c>
      <c r="RR32" s="123">
        <f t="shared" si="203"/>
        <v>222071</v>
      </c>
      <c r="RS32" s="6">
        <f t="shared" si="204"/>
        <v>0</v>
      </c>
      <c r="RT32" s="105">
        <f t="shared" si="2485"/>
        <v>222071</v>
      </c>
      <c r="RU32" s="17">
        <f t="shared" si="2311"/>
        <v>515017</v>
      </c>
      <c r="RV32" s="6">
        <f t="shared" si="206"/>
        <v>0</v>
      </c>
      <c r="RW32" s="105">
        <f t="shared" si="2486"/>
        <v>515017</v>
      </c>
      <c r="RX32" s="17"/>
      <c r="RY32" s="6">
        <v>0</v>
      </c>
      <c r="RZ32" s="105">
        <f t="shared" si="2487"/>
        <v>0</v>
      </c>
      <c r="SA32" s="17">
        <f t="shared" si="22"/>
        <v>515017</v>
      </c>
      <c r="SB32" s="6">
        <f t="shared" si="22"/>
        <v>0</v>
      </c>
      <c r="SC32" s="105">
        <f t="shared" si="2488"/>
        <v>515017</v>
      </c>
      <c r="SD32" s="17">
        <f t="shared" si="2489"/>
        <v>576720</v>
      </c>
      <c r="SE32" s="6">
        <f t="shared" si="532"/>
        <v>826</v>
      </c>
      <c r="SF32" s="105">
        <f>SD32+SE32</f>
        <v>577546</v>
      </c>
      <c r="SG32" s="66"/>
    </row>
    <row r="33" spans="1:501" s="10" customFormat="1" ht="16.5" thickBot="1" x14ac:dyDescent="0.3">
      <c r="A33" s="8">
        <v>23</v>
      </c>
      <c r="B33" s="57" t="s">
        <v>55</v>
      </c>
      <c r="C33" s="18">
        <v>0</v>
      </c>
      <c r="D33" s="9">
        <v>0</v>
      </c>
      <c r="E33" s="107">
        <f t="shared" si="24"/>
        <v>0</v>
      </c>
      <c r="F33" s="18"/>
      <c r="G33" s="9">
        <v>0</v>
      </c>
      <c r="H33" s="107">
        <f t="shared" si="2319"/>
        <v>0</v>
      </c>
      <c r="I33" s="18">
        <f t="shared" si="0"/>
        <v>0</v>
      </c>
      <c r="J33" s="9">
        <f t="shared" si="0"/>
        <v>0</v>
      </c>
      <c r="K33" s="107">
        <f t="shared" si="2320"/>
        <v>0</v>
      </c>
      <c r="L33" s="18"/>
      <c r="M33" s="9">
        <v>0</v>
      </c>
      <c r="N33" s="107">
        <f t="shared" si="2321"/>
        <v>0</v>
      </c>
      <c r="O33" s="18"/>
      <c r="P33" s="9">
        <v>0</v>
      </c>
      <c r="Q33" s="107">
        <f t="shared" si="2322"/>
        <v>0</v>
      </c>
      <c r="R33" s="18"/>
      <c r="S33" s="9">
        <v>0</v>
      </c>
      <c r="T33" s="107">
        <f t="shared" si="2323"/>
        <v>0</v>
      </c>
      <c r="U33" s="18">
        <f t="shared" si="2324"/>
        <v>0</v>
      </c>
      <c r="V33" s="9">
        <f t="shared" si="2324"/>
        <v>0</v>
      </c>
      <c r="W33" s="91">
        <f t="shared" si="2325"/>
        <v>0</v>
      </c>
      <c r="X33" s="18"/>
      <c r="Y33" s="9">
        <v>0</v>
      </c>
      <c r="Z33" s="107">
        <f t="shared" si="2326"/>
        <v>0</v>
      </c>
      <c r="AA33" s="18"/>
      <c r="AB33" s="9">
        <v>0</v>
      </c>
      <c r="AC33" s="107">
        <f t="shared" si="2327"/>
        <v>0</v>
      </c>
      <c r="AD33" s="18"/>
      <c r="AE33" s="9">
        <v>0</v>
      </c>
      <c r="AF33" s="107">
        <f t="shared" si="2328"/>
        <v>0</v>
      </c>
      <c r="AG33" s="18"/>
      <c r="AH33" s="9">
        <v>0</v>
      </c>
      <c r="AI33" s="107">
        <f t="shared" si="2329"/>
        <v>0</v>
      </c>
      <c r="AJ33" s="18"/>
      <c r="AK33" s="9">
        <v>0</v>
      </c>
      <c r="AL33" s="107">
        <f t="shared" si="2330"/>
        <v>0</v>
      </c>
      <c r="AM33" s="18"/>
      <c r="AN33" s="9">
        <v>0</v>
      </c>
      <c r="AO33" s="107">
        <f t="shared" si="2331"/>
        <v>0</v>
      </c>
      <c r="AP33" s="18"/>
      <c r="AQ33" s="9">
        <v>0</v>
      </c>
      <c r="AR33" s="107">
        <f t="shared" si="2332"/>
        <v>0</v>
      </c>
      <c r="AS33" s="18">
        <f t="shared" si="2333"/>
        <v>0</v>
      </c>
      <c r="AT33" s="9">
        <f t="shared" si="2333"/>
        <v>0</v>
      </c>
      <c r="AU33" s="107">
        <f t="shared" si="2334"/>
        <v>0</v>
      </c>
      <c r="AV33" s="18"/>
      <c r="AW33" s="9">
        <v>0</v>
      </c>
      <c r="AX33" s="107">
        <f t="shared" si="2335"/>
        <v>0</v>
      </c>
      <c r="AY33" s="18"/>
      <c r="AZ33" s="9">
        <v>0</v>
      </c>
      <c r="BA33" s="107">
        <f t="shared" si="2336"/>
        <v>0</v>
      </c>
      <c r="BB33" s="18"/>
      <c r="BC33" s="9">
        <v>0</v>
      </c>
      <c r="BD33" s="107">
        <f t="shared" si="2337"/>
        <v>0</v>
      </c>
      <c r="BE33" s="18">
        <f t="shared" si="2338"/>
        <v>0</v>
      </c>
      <c r="BF33" s="9">
        <f t="shared" si="2338"/>
        <v>0</v>
      </c>
      <c r="BG33" s="107">
        <f t="shared" si="2339"/>
        <v>0</v>
      </c>
      <c r="BH33" s="18"/>
      <c r="BI33" s="9">
        <v>0</v>
      </c>
      <c r="BJ33" s="107">
        <f t="shared" si="2340"/>
        <v>0</v>
      </c>
      <c r="BK33" s="18"/>
      <c r="BL33" s="9">
        <v>0</v>
      </c>
      <c r="BM33" s="107">
        <f t="shared" si="2341"/>
        <v>0</v>
      </c>
      <c r="BN33" s="18">
        <f t="shared" si="2342"/>
        <v>0</v>
      </c>
      <c r="BO33" s="9">
        <f t="shared" si="2342"/>
        <v>0</v>
      </c>
      <c r="BP33" s="107">
        <f t="shared" si="2343"/>
        <v>0</v>
      </c>
      <c r="BQ33" s="18">
        <f t="shared" si="2344"/>
        <v>0</v>
      </c>
      <c r="BR33" s="9">
        <f t="shared" si="2344"/>
        <v>0</v>
      </c>
      <c r="BS33" s="107">
        <f t="shared" si="2345"/>
        <v>0</v>
      </c>
      <c r="BT33" s="18"/>
      <c r="BU33" s="9">
        <v>0</v>
      </c>
      <c r="BV33" s="107">
        <f t="shared" si="2346"/>
        <v>0</v>
      </c>
      <c r="BW33" s="124">
        <f t="shared" si="2347"/>
        <v>0</v>
      </c>
      <c r="BX33" s="9">
        <f t="shared" si="2347"/>
        <v>0</v>
      </c>
      <c r="BY33" s="107">
        <f t="shared" si="2348"/>
        <v>0</v>
      </c>
      <c r="BZ33" s="18"/>
      <c r="CA33" s="9">
        <v>0</v>
      </c>
      <c r="CB33" s="107">
        <f t="shared" si="2349"/>
        <v>0</v>
      </c>
      <c r="CC33" s="18"/>
      <c r="CD33" s="9">
        <v>0</v>
      </c>
      <c r="CE33" s="107">
        <f t="shared" si="2350"/>
        <v>0</v>
      </c>
      <c r="CF33" s="18"/>
      <c r="CG33" s="9">
        <v>0</v>
      </c>
      <c r="CH33" s="107">
        <f t="shared" si="2351"/>
        <v>0</v>
      </c>
      <c r="CI33" s="18"/>
      <c r="CJ33" s="9">
        <v>0</v>
      </c>
      <c r="CK33" s="107">
        <f t="shared" si="2352"/>
        <v>0</v>
      </c>
      <c r="CL33" s="18"/>
      <c r="CM33" s="9">
        <v>0</v>
      </c>
      <c r="CN33" s="107">
        <f t="shared" si="2353"/>
        <v>0</v>
      </c>
      <c r="CO33" s="18"/>
      <c r="CP33" s="9">
        <v>0</v>
      </c>
      <c r="CQ33" s="107">
        <f t="shared" si="2354"/>
        <v>0</v>
      </c>
      <c r="CR33" s="18"/>
      <c r="CS33" s="9">
        <v>0</v>
      </c>
      <c r="CT33" s="107">
        <f t="shared" si="2355"/>
        <v>0</v>
      </c>
      <c r="CU33" s="18"/>
      <c r="CV33" s="9">
        <v>0</v>
      </c>
      <c r="CW33" s="107">
        <f t="shared" si="2356"/>
        <v>0</v>
      </c>
      <c r="CX33" s="18"/>
      <c r="CY33" s="9">
        <v>0</v>
      </c>
      <c r="CZ33" s="107">
        <f t="shared" si="2357"/>
        <v>0</v>
      </c>
      <c r="DA33" s="18"/>
      <c r="DB33" s="9">
        <v>0</v>
      </c>
      <c r="DC33" s="107">
        <f t="shared" si="2358"/>
        <v>0</v>
      </c>
      <c r="DD33" s="124">
        <f t="shared" si="59"/>
        <v>0</v>
      </c>
      <c r="DE33" s="9">
        <f t="shared" si="59"/>
        <v>0</v>
      </c>
      <c r="DF33" s="107">
        <f t="shared" si="59"/>
        <v>0</v>
      </c>
      <c r="DG33" s="18"/>
      <c r="DH33" s="9">
        <v>0</v>
      </c>
      <c r="DI33" s="107">
        <f t="shared" si="2359"/>
        <v>0</v>
      </c>
      <c r="DJ33" s="18"/>
      <c r="DK33" s="9">
        <v>0</v>
      </c>
      <c r="DL33" s="107">
        <f t="shared" si="2360"/>
        <v>0</v>
      </c>
      <c r="DM33" s="18"/>
      <c r="DN33" s="9">
        <v>0</v>
      </c>
      <c r="DO33" s="107">
        <f t="shared" si="2361"/>
        <v>0</v>
      </c>
      <c r="DP33" s="18"/>
      <c r="DQ33" s="9">
        <v>0</v>
      </c>
      <c r="DR33" s="107">
        <f t="shared" si="2362"/>
        <v>0</v>
      </c>
      <c r="DS33" s="18"/>
      <c r="DT33" s="9">
        <v>0</v>
      </c>
      <c r="DU33" s="107">
        <f t="shared" si="2363"/>
        <v>0</v>
      </c>
      <c r="DV33" s="18"/>
      <c r="DW33" s="9">
        <v>0</v>
      </c>
      <c r="DX33" s="107">
        <f t="shared" si="2364"/>
        <v>0</v>
      </c>
      <c r="DY33" s="18"/>
      <c r="DZ33" s="9">
        <v>0</v>
      </c>
      <c r="EA33" s="107">
        <f t="shared" si="2365"/>
        <v>0</v>
      </c>
      <c r="EB33" s="18">
        <f t="shared" si="67"/>
        <v>0</v>
      </c>
      <c r="EC33" s="9">
        <f t="shared" si="68"/>
        <v>0</v>
      </c>
      <c r="ED33" s="107">
        <f t="shared" si="2366"/>
        <v>0</v>
      </c>
      <c r="EE33" s="18"/>
      <c r="EF33" s="9">
        <v>0</v>
      </c>
      <c r="EG33" s="107">
        <f t="shared" si="2367"/>
        <v>0</v>
      </c>
      <c r="EH33" s="18"/>
      <c r="EI33" s="9">
        <v>0</v>
      </c>
      <c r="EJ33" s="107">
        <f t="shared" si="2368"/>
        <v>0</v>
      </c>
      <c r="EK33" s="18"/>
      <c r="EL33" s="9">
        <v>0</v>
      </c>
      <c r="EM33" s="107">
        <f t="shared" si="2369"/>
        <v>0</v>
      </c>
      <c r="EN33" s="18">
        <f t="shared" si="2492"/>
        <v>0</v>
      </c>
      <c r="EO33" s="9">
        <f t="shared" si="2492"/>
        <v>0</v>
      </c>
      <c r="EP33" s="107">
        <f t="shared" si="2370"/>
        <v>0</v>
      </c>
      <c r="EQ33" s="18"/>
      <c r="ER33" s="9">
        <v>0</v>
      </c>
      <c r="ES33" s="107">
        <f t="shared" si="2371"/>
        <v>0</v>
      </c>
      <c r="ET33" s="18"/>
      <c r="EU33" s="9">
        <v>0</v>
      </c>
      <c r="EV33" s="107">
        <f t="shared" si="2372"/>
        <v>0</v>
      </c>
      <c r="EW33" s="18"/>
      <c r="EX33" s="9">
        <v>0</v>
      </c>
      <c r="EY33" s="107">
        <f t="shared" si="2373"/>
        <v>0</v>
      </c>
      <c r="EZ33" s="18"/>
      <c r="FA33" s="9">
        <v>0</v>
      </c>
      <c r="FB33" s="107">
        <f t="shared" si="2374"/>
        <v>0</v>
      </c>
      <c r="FC33" s="124">
        <f t="shared" si="2375"/>
        <v>0</v>
      </c>
      <c r="FD33" s="9">
        <f t="shared" si="2375"/>
        <v>0</v>
      </c>
      <c r="FE33" s="91">
        <f t="shared" si="2376"/>
        <v>0</v>
      </c>
      <c r="FF33" s="18"/>
      <c r="FG33" s="9">
        <v>0</v>
      </c>
      <c r="FH33" s="107">
        <f t="shared" si="2377"/>
        <v>0</v>
      </c>
      <c r="FI33" s="18"/>
      <c r="FJ33" s="9">
        <v>0</v>
      </c>
      <c r="FK33" s="107">
        <f t="shared" si="2378"/>
        <v>0</v>
      </c>
      <c r="FL33" s="18"/>
      <c r="FM33" s="9">
        <v>0</v>
      </c>
      <c r="FN33" s="107">
        <f t="shared" si="2379"/>
        <v>0</v>
      </c>
      <c r="FO33" s="18"/>
      <c r="FP33" s="9">
        <v>0</v>
      </c>
      <c r="FQ33" s="107">
        <f t="shared" si="2380"/>
        <v>0</v>
      </c>
      <c r="FR33" s="18"/>
      <c r="FS33" s="9">
        <v>0</v>
      </c>
      <c r="FT33" s="107">
        <f t="shared" si="2381"/>
        <v>0</v>
      </c>
      <c r="FU33" s="18"/>
      <c r="FV33" s="9">
        <v>0</v>
      </c>
      <c r="FW33" s="107">
        <f t="shared" si="2382"/>
        <v>0</v>
      </c>
      <c r="FX33" s="18"/>
      <c r="FY33" s="9">
        <v>0</v>
      </c>
      <c r="FZ33" s="107">
        <f t="shared" si="2383"/>
        <v>0</v>
      </c>
      <c r="GA33" s="124">
        <f t="shared" si="10"/>
        <v>0</v>
      </c>
      <c r="GB33" s="9">
        <f t="shared" si="10"/>
        <v>0</v>
      </c>
      <c r="GC33" s="107">
        <f t="shared" si="2384"/>
        <v>0</v>
      </c>
      <c r="GD33" s="18"/>
      <c r="GE33" s="9">
        <v>0</v>
      </c>
      <c r="GF33" s="107">
        <f t="shared" si="2385"/>
        <v>0</v>
      </c>
      <c r="GG33" s="18"/>
      <c r="GH33" s="9">
        <v>0</v>
      </c>
      <c r="GI33" s="107">
        <f t="shared" si="2386"/>
        <v>0</v>
      </c>
      <c r="GJ33" s="18"/>
      <c r="GK33" s="9">
        <v>0</v>
      </c>
      <c r="GL33" s="107">
        <f t="shared" si="2387"/>
        <v>0</v>
      </c>
      <c r="GM33" s="18"/>
      <c r="GN33" s="9">
        <v>0</v>
      </c>
      <c r="GO33" s="107">
        <f t="shared" si="2388"/>
        <v>0</v>
      </c>
      <c r="GP33" s="18"/>
      <c r="GQ33" s="9">
        <v>0</v>
      </c>
      <c r="GR33" s="107">
        <f t="shared" si="2389"/>
        <v>0</v>
      </c>
      <c r="GS33" s="18"/>
      <c r="GT33" s="9">
        <v>0</v>
      </c>
      <c r="GU33" s="91">
        <f t="shared" si="2390"/>
        <v>0</v>
      </c>
      <c r="GV33" s="124">
        <f t="shared" si="93"/>
        <v>0</v>
      </c>
      <c r="GW33" s="9">
        <f t="shared" si="94"/>
        <v>0</v>
      </c>
      <c r="GX33" s="107">
        <f t="shared" si="2391"/>
        <v>0</v>
      </c>
      <c r="GY33" s="18"/>
      <c r="GZ33" s="9">
        <v>0</v>
      </c>
      <c r="HA33" s="107">
        <f t="shared" si="2392"/>
        <v>0</v>
      </c>
      <c r="HB33" s="18"/>
      <c r="HC33" s="9">
        <v>0</v>
      </c>
      <c r="HD33" s="107">
        <f t="shared" si="2393"/>
        <v>0</v>
      </c>
      <c r="HE33" s="18"/>
      <c r="HF33" s="9">
        <v>0</v>
      </c>
      <c r="HG33" s="107">
        <f t="shared" si="2394"/>
        <v>0</v>
      </c>
      <c r="HH33" s="18"/>
      <c r="HI33" s="9">
        <v>0</v>
      </c>
      <c r="HJ33" s="107">
        <f t="shared" si="2395"/>
        <v>0</v>
      </c>
      <c r="HK33" s="124">
        <f t="shared" si="100"/>
        <v>0</v>
      </c>
      <c r="HL33" s="9">
        <f t="shared" si="101"/>
        <v>0</v>
      </c>
      <c r="HM33" s="107">
        <f t="shared" si="2396"/>
        <v>0</v>
      </c>
      <c r="HN33" s="18"/>
      <c r="HO33" s="9">
        <v>0</v>
      </c>
      <c r="HP33" s="107">
        <f t="shared" si="2397"/>
        <v>0</v>
      </c>
      <c r="HQ33" s="18"/>
      <c r="HR33" s="9">
        <v>0</v>
      </c>
      <c r="HS33" s="91">
        <f t="shared" si="2398"/>
        <v>0</v>
      </c>
      <c r="HT33" s="124">
        <f t="shared" si="11"/>
        <v>0</v>
      </c>
      <c r="HU33" s="9">
        <f t="shared" si="11"/>
        <v>0</v>
      </c>
      <c r="HV33" s="107">
        <f t="shared" si="2399"/>
        <v>0</v>
      </c>
      <c r="HW33" s="18">
        <f t="shared" si="106"/>
        <v>0</v>
      </c>
      <c r="HX33" s="9">
        <f t="shared" si="107"/>
        <v>0</v>
      </c>
      <c r="HY33" s="107">
        <f t="shared" si="2400"/>
        <v>0</v>
      </c>
      <c r="HZ33" s="18"/>
      <c r="IA33" s="9">
        <v>0</v>
      </c>
      <c r="IB33" s="107">
        <f t="shared" si="2401"/>
        <v>0</v>
      </c>
      <c r="IC33" s="18"/>
      <c r="ID33" s="9">
        <v>0</v>
      </c>
      <c r="IE33" s="107">
        <f t="shared" si="2402"/>
        <v>0</v>
      </c>
      <c r="IF33" s="18"/>
      <c r="IG33" s="9">
        <v>0</v>
      </c>
      <c r="IH33" s="107">
        <f t="shared" si="2403"/>
        <v>0</v>
      </c>
      <c r="II33" s="18"/>
      <c r="IJ33" s="9">
        <v>0</v>
      </c>
      <c r="IK33" s="107">
        <f t="shared" si="2404"/>
        <v>0</v>
      </c>
      <c r="IL33" s="124">
        <f t="shared" si="113"/>
        <v>0</v>
      </c>
      <c r="IM33" s="9">
        <f t="shared" si="114"/>
        <v>0</v>
      </c>
      <c r="IN33" s="107">
        <f t="shared" si="2405"/>
        <v>0</v>
      </c>
      <c r="IO33" s="18"/>
      <c r="IP33" s="9">
        <v>0</v>
      </c>
      <c r="IQ33" s="91">
        <f t="shared" si="2406"/>
        <v>0</v>
      </c>
      <c r="IR33" s="18"/>
      <c r="IS33" s="9">
        <v>0</v>
      </c>
      <c r="IT33" s="107">
        <f t="shared" si="2407"/>
        <v>0</v>
      </c>
      <c r="IU33" s="124">
        <f t="shared" si="12"/>
        <v>0</v>
      </c>
      <c r="IV33" s="9">
        <f t="shared" si="12"/>
        <v>0</v>
      </c>
      <c r="IW33" s="107">
        <f t="shared" si="2408"/>
        <v>0</v>
      </c>
      <c r="IX33" s="18"/>
      <c r="IY33" s="9">
        <v>0</v>
      </c>
      <c r="IZ33" s="107">
        <f t="shared" si="2409"/>
        <v>0</v>
      </c>
      <c r="JA33" s="18"/>
      <c r="JB33" s="9">
        <v>0</v>
      </c>
      <c r="JC33" s="107">
        <f t="shared" si="2410"/>
        <v>0</v>
      </c>
      <c r="JD33" s="18"/>
      <c r="JE33" s="9">
        <v>0</v>
      </c>
      <c r="JF33" s="107">
        <f t="shared" si="2411"/>
        <v>0</v>
      </c>
      <c r="JG33" s="18"/>
      <c r="JH33" s="9">
        <v>0</v>
      </c>
      <c r="JI33" s="107">
        <f t="shared" si="2412"/>
        <v>0</v>
      </c>
      <c r="JJ33" s="124">
        <f t="shared" si="13"/>
        <v>0</v>
      </c>
      <c r="JK33" s="9">
        <f t="shared" si="13"/>
        <v>0</v>
      </c>
      <c r="JL33" s="107">
        <f t="shared" si="2413"/>
        <v>0</v>
      </c>
      <c r="JM33" s="18"/>
      <c r="JN33" s="9">
        <v>0</v>
      </c>
      <c r="JO33" s="107">
        <f t="shared" si="2414"/>
        <v>0</v>
      </c>
      <c r="JP33" s="18"/>
      <c r="JQ33" s="9">
        <v>0</v>
      </c>
      <c r="JR33" s="91">
        <f t="shared" si="2415"/>
        <v>0</v>
      </c>
      <c r="JS33" s="18"/>
      <c r="JT33" s="9">
        <v>0</v>
      </c>
      <c r="JU33" s="107">
        <f t="shared" si="2416"/>
        <v>0</v>
      </c>
      <c r="JV33" s="124">
        <f t="shared" si="2493"/>
        <v>0</v>
      </c>
      <c r="JW33" s="9">
        <f t="shared" si="2493"/>
        <v>0</v>
      </c>
      <c r="JX33" s="107">
        <f t="shared" si="2417"/>
        <v>0</v>
      </c>
      <c r="JY33" s="18"/>
      <c r="JZ33" s="9">
        <v>0</v>
      </c>
      <c r="KA33" s="107">
        <f t="shared" si="2418"/>
        <v>0</v>
      </c>
      <c r="KB33" s="18"/>
      <c r="KC33" s="9">
        <v>0</v>
      </c>
      <c r="KD33" s="107">
        <f t="shared" si="2419"/>
        <v>0</v>
      </c>
      <c r="KE33" s="18"/>
      <c r="KF33" s="9">
        <v>0</v>
      </c>
      <c r="KG33" s="107">
        <f t="shared" si="2420"/>
        <v>0</v>
      </c>
      <c r="KH33" s="18"/>
      <c r="KI33" s="9">
        <v>0</v>
      </c>
      <c r="KJ33" s="107">
        <f t="shared" si="2421"/>
        <v>0</v>
      </c>
      <c r="KK33" s="124">
        <f t="shared" si="2491"/>
        <v>0</v>
      </c>
      <c r="KL33" s="9">
        <f t="shared" si="2491"/>
        <v>0</v>
      </c>
      <c r="KM33" s="91">
        <f t="shared" si="2422"/>
        <v>0</v>
      </c>
      <c r="KN33" s="18"/>
      <c r="KO33" s="9">
        <v>0</v>
      </c>
      <c r="KP33" s="107">
        <f t="shared" si="2423"/>
        <v>0</v>
      </c>
      <c r="KQ33" s="18"/>
      <c r="KR33" s="9">
        <v>0</v>
      </c>
      <c r="KS33" s="107">
        <f t="shared" si="2424"/>
        <v>0</v>
      </c>
      <c r="KT33" s="18"/>
      <c r="KU33" s="9">
        <v>0</v>
      </c>
      <c r="KV33" s="107">
        <f t="shared" si="2425"/>
        <v>0</v>
      </c>
      <c r="KW33" s="124">
        <f t="shared" si="211"/>
        <v>0</v>
      </c>
      <c r="KX33" s="9">
        <f t="shared" si="211"/>
        <v>0</v>
      </c>
      <c r="KY33" s="107">
        <f t="shared" si="2426"/>
        <v>0</v>
      </c>
      <c r="KZ33" s="18"/>
      <c r="LA33" s="9">
        <v>0</v>
      </c>
      <c r="LB33" s="107">
        <f t="shared" si="2427"/>
        <v>0</v>
      </c>
      <c r="LC33" s="18"/>
      <c r="LD33" s="9">
        <v>0</v>
      </c>
      <c r="LE33" s="107">
        <f t="shared" si="2428"/>
        <v>0</v>
      </c>
      <c r="LF33" s="18"/>
      <c r="LG33" s="9">
        <v>0</v>
      </c>
      <c r="LH33" s="107">
        <f t="shared" si="2429"/>
        <v>0</v>
      </c>
      <c r="LI33" s="18"/>
      <c r="LJ33" s="9">
        <v>0</v>
      </c>
      <c r="LK33" s="91">
        <f t="shared" si="2430"/>
        <v>0</v>
      </c>
      <c r="LL33" s="18"/>
      <c r="LM33" s="9">
        <v>0</v>
      </c>
      <c r="LN33" s="107">
        <f t="shared" si="2431"/>
        <v>0</v>
      </c>
      <c r="LO33" s="18"/>
      <c r="LP33" s="9">
        <v>0</v>
      </c>
      <c r="LQ33" s="107">
        <f t="shared" si="2432"/>
        <v>0</v>
      </c>
      <c r="LR33" s="18"/>
      <c r="LS33" s="9">
        <v>0</v>
      </c>
      <c r="LT33" s="107">
        <f t="shared" si="2433"/>
        <v>0</v>
      </c>
      <c r="LU33" s="18"/>
      <c r="LV33" s="9">
        <v>0</v>
      </c>
      <c r="LW33" s="107">
        <f t="shared" si="2434"/>
        <v>0</v>
      </c>
      <c r="LX33" s="18"/>
      <c r="LY33" s="9">
        <v>0</v>
      </c>
      <c r="LZ33" s="107">
        <f t="shared" si="2435"/>
        <v>0</v>
      </c>
      <c r="MA33" s="124">
        <f t="shared" si="17"/>
        <v>0</v>
      </c>
      <c r="MB33" s="9">
        <f t="shared" si="17"/>
        <v>0</v>
      </c>
      <c r="MC33" s="107">
        <f t="shared" si="2436"/>
        <v>0</v>
      </c>
      <c r="MD33" s="18"/>
      <c r="ME33" s="9">
        <v>0</v>
      </c>
      <c r="MF33" s="107">
        <f t="shared" si="2437"/>
        <v>0</v>
      </c>
      <c r="MG33" s="18"/>
      <c r="MH33" s="9">
        <v>0</v>
      </c>
      <c r="MI33" s="91">
        <f t="shared" si="2438"/>
        <v>0</v>
      </c>
      <c r="MJ33" s="124">
        <f t="shared" si="149"/>
        <v>0</v>
      </c>
      <c r="MK33" s="9">
        <f t="shared" si="150"/>
        <v>0</v>
      </c>
      <c r="ML33" s="107">
        <f t="shared" si="2439"/>
        <v>0</v>
      </c>
      <c r="MM33" s="18"/>
      <c r="MN33" s="9">
        <v>0</v>
      </c>
      <c r="MO33" s="107">
        <f t="shared" si="2440"/>
        <v>0</v>
      </c>
      <c r="MP33" s="124">
        <f t="shared" si="18"/>
        <v>0</v>
      </c>
      <c r="MQ33" s="9">
        <f t="shared" si="18"/>
        <v>0</v>
      </c>
      <c r="MR33" s="107">
        <f t="shared" si="2441"/>
        <v>0</v>
      </c>
      <c r="MS33" s="18"/>
      <c r="MT33" s="9">
        <v>0</v>
      </c>
      <c r="MU33" s="107">
        <f t="shared" si="2442"/>
        <v>0</v>
      </c>
      <c r="MV33" s="18"/>
      <c r="MW33" s="9">
        <v>0</v>
      </c>
      <c r="MX33" s="107">
        <f t="shared" si="2443"/>
        <v>0</v>
      </c>
      <c r="MY33" s="18"/>
      <c r="MZ33" s="9">
        <v>0</v>
      </c>
      <c r="NA33" s="107">
        <f t="shared" si="2444"/>
        <v>0</v>
      </c>
      <c r="NB33" s="18">
        <f t="shared" si="157"/>
        <v>0</v>
      </c>
      <c r="NC33" s="9">
        <f t="shared" si="158"/>
        <v>0</v>
      </c>
      <c r="ND33" s="107">
        <f t="shared" si="2445"/>
        <v>0</v>
      </c>
      <c r="NE33" s="18"/>
      <c r="NF33" s="9">
        <v>0</v>
      </c>
      <c r="NG33" s="107">
        <f t="shared" si="2446"/>
        <v>0</v>
      </c>
      <c r="NH33" s="18"/>
      <c r="NI33" s="9">
        <v>0</v>
      </c>
      <c r="NJ33" s="91">
        <f t="shared" si="2447"/>
        <v>0</v>
      </c>
      <c r="NK33" s="18"/>
      <c r="NL33" s="9">
        <v>0</v>
      </c>
      <c r="NM33" s="107">
        <f t="shared" si="2448"/>
        <v>0</v>
      </c>
      <c r="NN33" s="18"/>
      <c r="NO33" s="9">
        <v>0</v>
      </c>
      <c r="NP33" s="107">
        <f t="shared" si="2449"/>
        <v>0</v>
      </c>
      <c r="NQ33" s="18"/>
      <c r="NR33" s="9">
        <v>0</v>
      </c>
      <c r="NS33" s="107">
        <f t="shared" si="2450"/>
        <v>0</v>
      </c>
      <c r="NT33" s="18"/>
      <c r="NU33" s="9">
        <v>0</v>
      </c>
      <c r="NV33" s="107">
        <f t="shared" si="2451"/>
        <v>0</v>
      </c>
      <c r="NW33" s="18">
        <f t="shared" si="19"/>
        <v>0</v>
      </c>
      <c r="NX33" s="9">
        <f t="shared" si="19"/>
        <v>0</v>
      </c>
      <c r="NY33" s="107">
        <f t="shared" si="2452"/>
        <v>0</v>
      </c>
      <c r="NZ33" s="18"/>
      <c r="OA33" s="9">
        <v>0</v>
      </c>
      <c r="OB33" s="107">
        <f t="shared" si="2453"/>
        <v>0</v>
      </c>
      <c r="OC33" s="18"/>
      <c r="OD33" s="9">
        <v>0</v>
      </c>
      <c r="OE33" s="107">
        <f t="shared" si="2454"/>
        <v>0</v>
      </c>
      <c r="OF33" s="18"/>
      <c r="OG33" s="9">
        <v>0</v>
      </c>
      <c r="OH33" s="91">
        <f t="shared" si="2455"/>
        <v>0</v>
      </c>
      <c r="OI33" s="18">
        <f t="shared" si="20"/>
        <v>0</v>
      </c>
      <c r="OJ33" s="9">
        <f t="shared" si="20"/>
        <v>0</v>
      </c>
      <c r="OK33" s="107">
        <f t="shared" si="2456"/>
        <v>0</v>
      </c>
      <c r="OL33" s="18"/>
      <c r="OM33" s="9">
        <v>0</v>
      </c>
      <c r="ON33" s="107">
        <f t="shared" si="2457"/>
        <v>0</v>
      </c>
      <c r="OO33" s="18"/>
      <c r="OP33" s="9">
        <v>0</v>
      </c>
      <c r="OQ33" s="107">
        <f t="shared" si="2458"/>
        <v>0</v>
      </c>
      <c r="OR33" s="18"/>
      <c r="OS33" s="9">
        <v>0</v>
      </c>
      <c r="OT33" s="107">
        <f t="shared" si="2459"/>
        <v>0</v>
      </c>
      <c r="OU33" s="18"/>
      <c r="OV33" s="9">
        <v>0</v>
      </c>
      <c r="OW33" s="107">
        <f t="shared" si="2460"/>
        <v>0</v>
      </c>
      <c r="OX33" s="18"/>
      <c r="OY33" s="9">
        <v>0</v>
      </c>
      <c r="OZ33" s="107">
        <f t="shared" si="2461"/>
        <v>0</v>
      </c>
      <c r="PA33" s="18"/>
      <c r="PB33" s="9">
        <v>0</v>
      </c>
      <c r="PC33" s="107">
        <f t="shared" si="2462"/>
        <v>0</v>
      </c>
      <c r="PD33" s="18"/>
      <c r="PE33" s="9">
        <v>0</v>
      </c>
      <c r="PF33" s="107">
        <f t="shared" si="2463"/>
        <v>0</v>
      </c>
      <c r="PG33" s="18"/>
      <c r="PH33" s="9">
        <v>0</v>
      </c>
      <c r="PI33" s="91">
        <f t="shared" si="2464"/>
        <v>0</v>
      </c>
      <c r="PJ33" s="18"/>
      <c r="PK33" s="9">
        <v>0</v>
      </c>
      <c r="PL33" s="107">
        <f t="shared" si="2465"/>
        <v>0</v>
      </c>
      <c r="PM33" s="18"/>
      <c r="PN33" s="9">
        <v>0</v>
      </c>
      <c r="PO33" s="107">
        <f t="shared" si="2466"/>
        <v>0</v>
      </c>
      <c r="PP33" s="124">
        <f t="shared" si="21"/>
        <v>0</v>
      </c>
      <c r="PQ33" s="9">
        <f t="shared" si="21"/>
        <v>0</v>
      </c>
      <c r="PR33" s="107">
        <f t="shared" si="2467"/>
        <v>0</v>
      </c>
      <c r="PS33" s="18"/>
      <c r="PT33" s="9">
        <v>0</v>
      </c>
      <c r="PU33" s="107">
        <f t="shared" si="2468"/>
        <v>0</v>
      </c>
      <c r="PV33" s="18"/>
      <c r="PW33" s="9">
        <v>0</v>
      </c>
      <c r="PX33" s="107">
        <f t="shared" si="2469"/>
        <v>0</v>
      </c>
      <c r="PY33" s="18"/>
      <c r="PZ33" s="9">
        <v>0</v>
      </c>
      <c r="QA33" s="107">
        <f t="shared" si="2470"/>
        <v>0</v>
      </c>
      <c r="QB33" s="18"/>
      <c r="QC33" s="9">
        <v>0</v>
      </c>
      <c r="QD33" s="107">
        <f t="shared" si="2471"/>
        <v>0</v>
      </c>
      <c r="QE33" s="18"/>
      <c r="QF33" s="9">
        <v>0</v>
      </c>
      <c r="QG33" s="91">
        <f t="shared" si="2472"/>
        <v>0</v>
      </c>
      <c r="QH33" s="18"/>
      <c r="QI33" s="9">
        <v>0</v>
      </c>
      <c r="QJ33" s="107">
        <f t="shared" si="2473"/>
        <v>0</v>
      </c>
      <c r="QK33" s="18"/>
      <c r="QL33" s="9">
        <v>0</v>
      </c>
      <c r="QM33" s="107">
        <f t="shared" si="2474"/>
        <v>0</v>
      </c>
      <c r="QN33" s="18">
        <f t="shared" si="189"/>
        <v>0</v>
      </c>
      <c r="QO33" s="9">
        <f t="shared" si="190"/>
        <v>0</v>
      </c>
      <c r="QP33" s="107">
        <f t="shared" si="2475"/>
        <v>0</v>
      </c>
      <c r="QQ33" s="18"/>
      <c r="QR33" s="9">
        <v>0</v>
      </c>
      <c r="QS33" s="107">
        <f t="shared" si="2476"/>
        <v>0</v>
      </c>
      <c r="QT33" s="18"/>
      <c r="QU33" s="9">
        <v>0</v>
      </c>
      <c r="QV33" s="107">
        <f t="shared" si="2477"/>
        <v>0</v>
      </c>
      <c r="QW33" s="18"/>
      <c r="QX33" s="9">
        <v>0</v>
      </c>
      <c r="QY33" s="107">
        <f t="shared" si="2478"/>
        <v>0</v>
      </c>
      <c r="QZ33" s="18"/>
      <c r="RA33" s="9">
        <v>0</v>
      </c>
      <c r="RB33" s="107">
        <f t="shared" si="2479"/>
        <v>0</v>
      </c>
      <c r="RC33" s="18"/>
      <c r="RD33" s="9">
        <v>0</v>
      </c>
      <c r="RE33" s="91">
        <f t="shared" si="2480"/>
        <v>0</v>
      </c>
      <c r="RF33" s="18"/>
      <c r="RG33" s="9">
        <v>0</v>
      </c>
      <c r="RH33" s="107">
        <f t="shared" si="2481"/>
        <v>0</v>
      </c>
      <c r="RI33" s="18"/>
      <c r="RJ33" s="9">
        <v>0</v>
      </c>
      <c r="RK33" s="107">
        <f t="shared" si="2482"/>
        <v>0</v>
      </c>
      <c r="RL33" s="18"/>
      <c r="RM33" s="9">
        <v>0</v>
      </c>
      <c r="RN33" s="107">
        <f t="shared" si="2483"/>
        <v>0</v>
      </c>
      <c r="RO33" s="18">
        <f t="shared" si="200"/>
        <v>0</v>
      </c>
      <c r="RP33" s="9">
        <f t="shared" si="201"/>
        <v>0</v>
      </c>
      <c r="RQ33" s="107">
        <f t="shared" si="2484"/>
        <v>0</v>
      </c>
      <c r="RR33" s="124">
        <f t="shared" si="203"/>
        <v>0</v>
      </c>
      <c r="RS33" s="9">
        <f t="shared" si="204"/>
        <v>0</v>
      </c>
      <c r="RT33" s="107">
        <f t="shared" si="2485"/>
        <v>0</v>
      </c>
      <c r="RU33" s="17">
        <f t="shared" si="2311"/>
        <v>0</v>
      </c>
      <c r="RV33" s="9">
        <f t="shared" si="206"/>
        <v>0</v>
      </c>
      <c r="RW33" s="107">
        <f t="shared" si="2486"/>
        <v>0</v>
      </c>
      <c r="RX33" s="18"/>
      <c r="RY33" s="9">
        <v>0</v>
      </c>
      <c r="RZ33" s="107">
        <f t="shared" si="2487"/>
        <v>0</v>
      </c>
      <c r="SA33" s="18">
        <f t="shared" si="22"/>
        <v>0</v>
      </c>
      <c r="SB33" s="9">
        <f t="shared" si="22"/>
        <v>0</v>
      </c>
      <c r="SC33" s="107">
        <f t="shared" si="2488"/>
        <v>0</v>
      </c>
      <c r="SD33" s="18">
        <f t="shared" si="2489"/>
        <v>0</v>
      </c>
      <c r="SE33" s="9">
        <f t="shared" si="532"/>
        <v>0</v>
      </c>
      <c r="SF33" s="107">
        <f t="shared" si="2490"/>
        <v>0</v>
      </c>
      <c r="SG33" s="67"/>
    </row>
    <row r="34" spans="1:501" s="162" customFormat="1" ht="16.5" thickBot="1" x14ac:dyDescent="0.3">
      <c r="A34" s="157">
        <v>24</v>
      </c>
      <c r="B34" s="158" t="s">
        <v>46</v>
      </c>
      <c r="C34" s="21">
        <f>+C31+C32+C33</f>
        <v>0</v>
      </c>
      <c r="D34" s="20">
        <f t="shared" ref="D34:E34" si="2494">+D31+D32+D33</f>
        <v>0</v>
      </c>
      <c r="E34" s="159">
        <f t="shared" si="2494"/>
        <v>0</v>
      </c>
      <c r="F34" s="21">
        <v>0</v>
      </c>
      <c r="G34" s="20">
        <f t="shared" ref="G34" si="2495">+G31+G32+G33</f>
        <v>0</v>
      </c>
      <c r="H34" s="159">
        <f t="shared" ref="H34" si="2496">+H31+H32+H33</f>
        <v>756</v>
      </c>
      <c r="I34" s="160">
        <f>+I31+I32+I33</f>
        <v>756</v>
      </c>
      <c r="J34" s="20">
        <f t="shared" si="0"/>
        <v>0</v>
      </c>
      <c r="K34" s="159">
        <f t="shared" ref="K34" si="2497">+K31+K32+K33</f>
        <v>756</v>
      </c>
      <c r="L34" s="21">
        <f>SUM(L31:L33)</f>
        <v>1046</v>
      </c>
      <c r="M34" s="20">
        <f t="shared" ref="M34" si="2498">+M31+M32+M33</f>
        <v>0</v>
      </c>
      <c r="N34" s="159">
        <f t="shared" ref="N34" si="2499">+N31+N32+N33</f>
        <v>1046</v>
      </c>
      <c r="O34" s="21">
        <f>SUM(O31:O33)</f>
        <v>0</v>
      </c>
      <c r="P34" s="20">
        <f t="shared" ref="P34" si="2500">+P31+P32+P33</f>
        <v>0</v>
      </c>
      <c r="Q34" s="159">
        <f t="shared" ref="Q34" si="2501">+Q31+Q32+Q33</f>
        <v>0</v>
      </c>
      <c r="R34" s="21">
        <f>SUM(R31:R33)</f>
        <v>0</v>
      </c>
      <c r="S34" s="20">
        <f t="shared" ref="S34" si="2502">+S31+S32+S33</f>
        <v>0</v>
      </c>
      <c r="T34" s="159">
        <f t="shared" ref="T34" si="2503">+T31+T32+T33</f>
        <v>0</v>
      </c>
      <c r="U34" s="21">
        <f t="shared" ref="U34" si="2504">+U31+U32+U33</f>
        <v>1046</v>
      </c>
      <c r="V34" s="20">
        <f t="shared" si="2324"/>
        <v>0</v>
      </c>
      <c r="W34" s="161">
        <f t="shared" ref="W34" si="2505">+W31+W32+W33</f>
        <v>1046</v>
      </c>
      <c r="X34" s="21">
        <f>SUM(X31:X33)</f>
        <v>0</v>
      </c>
      <c r="Y34" s="20">
        <f t="shared" ref="Y34" si="2506">+Y31+Y32+Y33</f>
        <v>0</v>
      </c>
      <c r="Z34" s="159">
        <f t="shared" ref="Z34" si="2507">+Z31+Z32+Z33</f>
        <v>0</v>
      </c>
      <c r="AA34" s="21">
        <f>SUM(AA31:AA33)</f>
        <v>0</v>
      </c>
      <c r="AB34" s="20">
        <f t="shared" ref="AB34" si="2508">+AB31+AB32+AB33</f>
        <v>0</v>
      </c>
      <c r="AC34" s="159">
        <f t="shared" ref="AC34" si="2509">+AC31+AC32+AC33</f>
        <v>0</v>
      </c>
      <c r="AD34" s="21">
        <f>SUM(AD31:AD33)</f>
        <v>0</v>
      </c>
      <c r="AE34" s="20">
        <f t="shared" ref="AE34" si="2510">+AE31+AE32+AE33</f>
        <v>0</v>
      </c>
      <c r="AF34" s="159">
        <f t="shared" ref="AF34" si="2511">+AF31+AF32+AF33</f>
        <v>0</v>
      </c>
      <c r="AG34" s="21">
        <f>SUM(AG31:AG33)</f>
        <v>0</v>
      </c>
      <c r="AH34" s="20">
        <f t="shared" ref="AH34" si="2512">+AH31+AH32+AH33</f>
        <v>400</v>
      </c>
      <c r="AI34" s="159">
        <f t="shared" ref="AI34" si="2513">+AI31+AI32+AI33</f>
        <v>400</v>
      </c>
      <c r="AJ34" s="21">
        <f>SUM(AJ31:AJ33)</f>
        <v>0</v>
      </c>
      <c r="AK34" s="20">
        <f t="shared" ref="AK34" si="2514">+AK31+AK32+AK33</f>
        <v>0</v>
      </c>
      <c r="AL34" s="159">
        <f t="shared" ref="AL34" si="2515">+AL31+AL32+AL33</f>
        <v>0</v>
      </c>
      <c r="AM34" s="21">
        <f>SUM(AM31:AM33)</f>
        <v>0</v>
      </c>
      <c r="AN34" s="20">
        <f t="shared" ref="AN34" si="2516">+AN31+AN32+AN33</f>
        <v>0</v>
      </c>
      <c r="AO34" s="159">
        <f t="shared" ref="AO34" si="2517">+AO31+AO32+AO33</f>
        <v>0</v>
      </c>
      <c r="AP34" s="21">
        <f>SUM(AP31:AP33)</f>
        <v>633</v>
      </c>
      <c r="AQ34" s="20">
        <f t="shared" ref="AQ34" si="2518">+AQ31+AQ32+AQ33</f>
        <v>0</v>
      </c>
      <c r="AR34" s="159">
        <f t="shared" ref="AR34" si="2519">+AR31+AR32+AR33</f>
        <v>633</v>
      </c>
      <c r="AS34" s="21">
        <f t="shared" ref="AS34" si="2520">+AS31+AS32+AS33</f>
        <v>633</v>
      </c>
      <c r="AT34" s="20">
        <f t="shared" si="2333"/>
        <v>400</v>
      </c>
      <c r="AU34" s="159">
        <f t="shared" ref="AU34" si="2521">+AU31+AU32+AU33</f>
        <v>1033</v>
      </c>
      <c r="AV34" s="21">
        <f>SUM(AV31:AV33)</f>
        <v>0</v>
      </c>
      <c r="AW34" s="20">
        <f t="shared" ref="AW34" si="2522">+AW31+AW32+AW33</f>
        <v>0</v>
      </c>
      <c r="AX34" s="159">
        <f t="shared" ref="AX34" si="2523">+AX31+AX32+AX33</f>
        <v>0</v>
      </c>
      <c r="AY34" s="21">
        <f>SUM(AY31:AY33)</f>
        <v>0</v>
      </c>
      <c r="AZ34" s="20">
        <f t="shared" ref="AZ34" si="2524">+AZ31+AZ32+AZ33</f>
        <v>0</v>
      </c>
      <c r="BA34" s="159">
        <f t="shared" ref="BA34" si="2525">+BA31+BA32+BA33</f>
        <v>0</v>
      </c>
      <c r="BB34" s="160">
        <f>SUM(BB31:BB33)</f>
        <v>0</v>
      </c>
      <c r="BC34" s="20">
        <f t="shared" ref="BC34" si="2526">+BC31+BC32+BC33</f>
        <v>0</v>
      </c>
      <c r="BD34" s="159">
        <f t="shared" ref="BD34" si="2527">+BD31+BD32+BD33</f>
        <v>0</v>
      </c>
      <c r="BE34" s="21">
        <f t="shared" ref="BE34" si="2528">+BE31+BE32+BE33</f>
        <v>1679</v>
      </c>
      <c r="BF34" s="20">
        <f t="shared" si="2338"/>
        <v>400</v>
      </c>
      <c r="BG34" s="159">
        <f t="shared" ref="BG34" si="2529">+BG31+BG32+BG33</f>
        <v>2079</v>
      </c>
      <c r="BH34" s="21">
        <f>SUM(BH31:BH33)</f>
        <v>0</v>
      </c>
      <c r="BI34" s="20">
        <f t="shared" ref="BI34" si="2530">+BI31+BI32+BI33</f>
        <v>0</v>
      </c>
      <c r="BJ34" s="159">
        <f t="shared" ref="BJ34" si="2531">+BJ31+BJ32+BJ33</f>
        <v>0</v>
      </c>
      <c r="BK34" s="21">
        <f>SUM(BK31:BK33)</f>
        <v>0</v>
      </c>
      <c r="BL34" s="20">
        <f t="shared" ref="BL34" si="2532">+BL31+BL32+BL33</f>
        <v>0</v>
      </c>
      <c r="BM34" s="159">
        <f t="shared" ref="BM34" si="2533">+BM31+BM32+BM33</f>
        <v>0</v>
      </c>
      <c r="BN34" s="21">
        <f t="shared" ref="BN34" si="2534">+BN31+BN32+BN33</f>
        <v>0</v>
      </c>
      <c r="BO34" s="20">
        <f t="shared" si="2342"/>
        <v>0</v>
      </c>
      <c r="BP34" s="159">
        <f t="shared" ref="BP34" si="2535">+BP31+BP32+BP33</f>
        <v>0</v>
      </c>
      <c r="BQ34" s="21">
        <f t="shared" ref="BQ34" si="2536">+BQ31+BQ32+BQ33</f>
        <v>1679</v>
      </c>
      <c r="BR34" s="20">
        <f t="shared" si="2344"/>
        <v>400</v>
      </c>
      <c r="BS34" s="159">
        <f t="shared" ref="BS34" si="2537">+BS31+BS32+BS33</f>
        <v>2079</v>
      </c>
      <c r="BT34" s="160">
        <f>SUM(BT31:BT33)</f>
        <v>14637</v>
      </c>
      <c r="BU34" s="20">
        <f t="shared" ref="BU34" si="2538">+BU31+BU32+BU33</f>
        <v>0</v>
      </c>
      <c r="BV34" s="159">
        <f t="shared" ref="BV34" si="2539">+BV31+BV32+BV33</f>
        <v>14637</v>
      </c>
      <c r="BW34" s="160">
        <f t="shared" ref="BW34" si="2540">+BW31+BW32+BW33</f>
        <v>17072</v>
      </c>
      <c r="BX34" s="20">
        <f t="shared" si="2347"/>
        <v>400</v>
      </c>
      <c r="BY34" s="159">
        <f t="shared" ref="BY34" si="2541">+BY31+BY32+BY33</f>
        <v>17472</v>
      </c>
      <c r="BZ34" s="160">
        <f>SUM(BZ31:BZ33)</f>
        <v>63679</v>
      </c>
      <c r="CA34" s="20">
        <f t="shared" ref="CA34" si="2542">+CA31+CA32+CA33</f>
        <v>426</v>
      </c>
      <c r="CB34" s="159">
        <f t="shared" ref="CB34" si="2543">+CB31+CB32+CB33</f>
        <v>64105</v>
      </c>
      <c r="CC34" s="160">
        <f>SUM(CC31:CC33)</f>
        <v>0</v>
      </c>
      <c r="CD34" s="20">
        <f t="shared" ref="CD34" si="2544">+CD31+CD32+CD33</f>
        <v>0</v>
      </c>
      <c r="CE34" s="159">
        <f t="shared" ref="CE34" si="2545">+CE31+CE32+CE33</f>
        <v>0</v>
      </c>
      <c r="CF34" s="160">
        <f>SUM(CF31:CF33)</f>
        <v>0</v>
      </c>
      <c r="CG34" s="20">
        <f t="shared" ref="CG34" si="2546">+CG31+CG32+CG33</f>
        <v>0</v>
      </c>
      <c r="CH34" s="159">
        <f t="shared" ref="CH34" si="2547">+CH31+CH32+CH33</f>
        <v>0</v>
      </c>
      <c r="CI34" s="160">
        <f>SUM(CI31:CI33)</f>
        <v>0</v>
      </c>
      <c r="CJ34" s="20">
        <f t="shared" ref="CJ34:CK34" si="2548">+CJ31+CJ32+CJ33</f>
        <v>0</v>
      </c>
      <c r="CK34" s="159">
        <f t="shared" si="2548"/>
        <v>0</v>
      </c>
      <c r="CL34" s="160">
        <f>SUM(CL31:CL33)</f>
        <v>0</v>
      </c>
      <c r="CM34" s="20">
        <f t="shared" ref="CM34:CN34" si="2549">+CM31+CM32+CM33</f>
        <v>0</v>
      </c>
      <c r="CN34" s="159">
        <f t="shared" si="2549"/>
        <v>0</v>
      </c>
      <c r="CO34" s="160">
        <f>SUM(CO31:CO33)</f>
        <v>0</v>
      </c>
      <c r="CP34" s="20">
        <f t="shared" ref="CP34:CQ34" si="2550">+CP31+CP32+CP33</f>
        <v>0</v>
      </c>
      <c r="CQ34" s="159">
        <f t="shared" si="2550"/>
        <v>0</v>
      </c>
      <c r="CR34" s="160">
        <f>SUM(CR31:CR33)</f>
        <v>0</v>
      </c>
      <c r="CS34" s="20">
        <f t="shared" ref="CS34:CT34" si="2551">+CS31+CS32+CS33</f>
        <v>0</v>
      </c>
      <c r="CT34" s="159">
        <f t="shared" si="2551"/>
        <v>0</v>
      </c>
      <c r="CU34" s="160">
        <f>SUM(CU31:CU33)</f>
        <v>0</v>
      </c>
      <c r="CV34" s="20">
        <f t="shared" ref="CV34:CW34" si="2552">+CV31+CV32+CV33</f>
        <v>0</v>
      </c>
      <c r="CW34" s="159">
        <f t="shared" si="2552"/>
        <v>0</v>
      </c>
      <c r="CX34" s="160">
        <f>SUM(CX31:CX33)</f>
        <v>0</v>
      </c>
      <c r="CY34" s="20">
        <f t="shared" ref="CY34:CZ34" si="2553">+CY31+CY32+CY33</f>
        <v>0</v>
      </c>
      <c r="CZ34" s="159">
        <f t="shared" si="2553"/>
        <v>0</v>
      </c>
      <c r="DA34" s="160">
        <f>SUM(DA31:DA33)</f>
        <v>0</v>
      </c>
      <c r="DB34" s="20">
        <f t="shared" ref="DB34" si="2554">+DB31+DB32+DB33</f>
        <v>0</v>
      </c>
      <c r="DC34" s="159">
        <f t="shared" ref="DC34" si="2555">+DC31+DC32+DC33</f>
        <v>0</v>
      </c>
      <c r="DD34" s="160">
        <f t="shared" si="59"/>
        <v>63679</v>
      </c>
      <c r="DE34" s="20">
        <f t="shared" si="59"/>
        <v>426</v>
      </c>
      <c r="DF34" s="159">
        <f t="shared" si="59"/>
        <v>64105</v>
      </c>
      <c r="DG34" s="160">
        <f>SUM(DG31:DG33)</f>
        <v>0</v>
      </c>
      <c r="DH34" s="20">
        <f t="shared" ref="DH34" si="2556">+DH31+DH32+DH33</f>
        <v>0</v>
      </c>
      <c r="DI34" s="159">
        <f t="shared" ref="DI34" si="2557">+DI31+DI32+DI33</f>
        <v>0</v>
      </c>
      <c r="DJ34" s="160">
        <f>SUM(DJ31:DJ33)</f>
        <v>0</v>
      </c>
      <c r="DK34" s="20">
        <f t="shared" ref="DK34" si="2558">+DK31+DK32+DK33</f>
        <v>0</v>
      </c>
      <c r="DL34" s="159">
        <f t="shared" ref="DL34" si="2559">+DL31+DL32+DL33</f>
        <v>0</v>
      </c>
      <c r="DM34" s="160">
        <f>SUM(DM31:DM33)</f>
        <v>0</v>
      </c>
      <c r="DN34" s="20">
        <f t="shared" ref="DN34" si="2560">+DN31+DN32+DN33</f>
        <v>0</v>
      </c>
      <c r="DO34" s="159">
        <f t="shared" ref="DO34" si="2561">+DO31+DO32+DO33</f>
        <v>0</v>
      </c>
      <c r="DP34" s="160">
        <f>SUM(DP31:DP33)</f>
        <v>0</v>
      </c>
      <c r="DQ34" s="20">
        <f t="shared" ref="DQ34" si="2562">+DQ31+DQ32+DQ33</f>
        <v>0</v>
      </c>
      <c r="DR34" s="159">
        <f t="shared" ref="DR34" si="2563">+DR31+DR32+DR33</f>
        <v>0</v>
      </c>
      <c r="DS34" s="160">
        <f>SUM(DS31:DS33)</f>
        <v>0</v>
      </c>
      <c r="DT34" s="20">
        <f t="shared" ref="DT34" si="2564">+DT31+DT32+DT33</f>
        <v>0</v>
      </c>
      <c r="DU34" s="159">
        <f t="shared" ref="DU34" si="2565">+DU31+DU32+DU33</f>
        <v>0</v>
      </c>
      <c r="DV34" s="160">
        <f>SUM(DV31:DV33)</f>
        <v>0</v>
      </c>
      <c r="DW34" s="20">
        <f t="shared" ref="DW34" si="2566">+DW31+DW32+DW33</f>
        <v>0</v>
      </c>
      <c r="DX34" s="159">
        <f t="shared" ref="DX34" si="2567">+DX31+DX32+DX33</f>
        <v>0</v>
      </c>
      <c r="DY34" s="160">
        <f>SUM(DY31:DY33)</f>
        <v>0</v>
      </c>
      <c r="DZ34" s="20">
        <f t="shared" ref="DZ34" si="2568">+DZ31+DZ32+DZ33</f>
        <v>0</v>
      </c>
      <c r="EA34" s="159">
        <f t="shared" ref="EA34" si="2569">+EA31+EA32+EA33</f>
        <v>0</v>
      </c>
      <c r="EB34" s="160">
        <f t="shared" ref="EB34" si="2570">+EB31+EB32+EB33</f>
        <v>0</v>
      </c>
      <c r="EC34" s="20">
        <f t="shared" si="68"/>
        <v>0</v>
      </c>
      <c r="ED34" s="159">
        <f t="shared" ref="ED34" si="2571">+ED31+ED32+ED33</f>
        <v>0</v>
      </c>
      <c r="EE34" s="160">
        <f>SUM(EE31:EE33)</f>
        <v>0</v>
      </c>
      <c r="EF34" s="20">
        <f t="shared" ref="EF34" si="2572">+EF31+EF32+EF33</f>
        <v>0</v>
      </c>
      <c r="EG34" s="159">
        <f t="shared" ref="EG34" si="2573">+EG31+EG32+EG33</f>
        <v>0</v>
      </c>
      <c r="EH34" s="160">
        <f>SUM(EH31:EH33)</f>
        <v>0</v>
      </c>
      <c r="EI34" s="20">
        <f t="shared" ref="EI34" si="2574">+EI31+EI32+EI33</f>
        <v>0</v>
      </c>
      <c r="EJ34" s="159">
        <f t="shared" ref="EJ34" si="2575">+EJ31+EJ32+EJ33</f>
        <v>0</v>
      </c>
      <c r="EK34" s="160">
        <f>SUM(EK31:EK33)</f>
        <v>0</v>
      </c>
      <c r="EL34" s="20">
        <f t="shared" ref="EL34" si="2576">+EL31+EL32+EL33</f>
        <v>0</v>
      </c>
      <c r="EM34" s="159">
        <f t="shared" ref="EM34" si="2577">+EM31+EM32+EM33</f>
        <v>0</v>
      </c>
      <c r="EN34" s="160">
        <f t="shared" ref="EN34" si="2578">+EN31+EN32+EN33</f>
        <v>0</v>
      </c>
      <c r="EO34" s="20">
        <f t="shared" si="2492"/>
        <v>0</v>
      </c>
      <c r="EP34" s="159">
        <f t="shared" ref="EP34" si="2579">+EP31+EP32+EP33</f>
        <v>0</v>
      </c>
      <c r="EQ34" s="160">
        <f>SUM(EQ31:EQ33)</f>
        <v>0</v>
      </c>
      <c r="ER34" s="20">
        <f t="shared" ref="ER34" si="2580">+ER31+ER32+ER33</f>
        <v>0</v>
      </c>
      <c r="ES34" s="159">
        <f t="shared" ref="ES34" si="2581">+ES31+ES32+ES33</f>
        <v>0</v>
      </c>
      <c r="ET34" s="160">
        <f>SUM(ET31:ET33)</f>
        <v>0</v>
      </c>
      <c r="EU34" s="20">
        <f t="shared" ref="EU34" si="2582">+EU31+EU32+EU33</f>
        <v>0</v>
      </c>
      <c r="EV34" s="159">
        <f t="shared" ref="EV34" si="2583">+EV31+EV32+EV33</f>
        <v>0</v>
      </c>
      <c r="EW34" s="160">
        <f>SUM(EW31:EW33)</f>
        <v>0</v>
      </c>
      <c r="EX34" s="20">
        <f t="shared" ref="EX34" si="2584">+EX31+EX32+EX33</f>
        <v>0</v>
      </c>
      <c r="EY34" s="159">
        <f t="shared" ref="EY34" si="2585">+EY31+EY32+EY33</f>
        <v>0</v>
      </c>
      <c r="EZ34" s="160">
        <f>SUM(EZ31:EZ33)</f>
        <v>0</v>
      </c>
      <c r="FA34" s="20">
        <f t="shared" ref="FA34" si="2586">+FA31+FA32+FA33</f>
        <v>0</v>
      </c>
      <c r="FB34" s="159">
        <f t="shared" ref="FB34" si="2587">+FB31+FB32+FB33</f>
        <v>0</v>
      </c>
      <c r="FC34" s="160">
        <f t="shared" ref="FC34" si="2588">+FC31+FC32+FC33</f>
        <v>0</v>
      </c>
      <c r="FD34" s="20">
        <f t="shared" si="2375"/>
        <v>0</v>
      </c>
      <c r="FE34" s="161">
        <f t="shared" ref="FE34" si="2589">+FE31+FE32+FE33</f>
        <v>0</v>
      </c>
      <c r="FF34" s="160">
        <f>SUM(FF31:FF33)</f>
        <v>0</v>
      </c>
      <c r="FG34" s="20">
        <f t="shared" ref="FG34" si="2590">+FG31+FG32+FG33</f>
        <v>0</v>
      </c>
      <c r="FH34" s="159">
        <f t="shared" ref="FH34" si="2591">+FH31+FH32+FH33</f>
        <v>0</v>
      </c>
      <c r="FI34" s="160">
        <f>SUM(FI31:FI33)</f>
        <v>0</v>
      </c>
      <c r="FJ34" s="20">
        <f t="shared" ref="FJ34" si="2592">+FJ31+FJ32+FJ33</f>
        <v>0</v>
      </c>
      <c r="FK34" s="159">
        <f t="shared" ref="FK34" si="2593">+FK31+FK32+FK33</f>
        <v>0</v>
      </c>
      <c r="FL34" s="160">
        <f>SUM(FL31:FL33)</f>
        <v>0</v>
      </c>
      <c r="FM34" s="20">
        <f t="shared" ref="FM34" si="2594">+FM31+FM32+FM33</f>
        <v>0</v>
      </c>
      <c r="FN34" s="159">
        <f t="shared" ref="FN34" si="2595">+FN31+FN32+FN33</f>
        <v>0</v>
      </c>
      <c r="FO34" s="160">
        <f>SUM(FO31:FO33)</f>
        <v>0</v>
      </c>
      <c r="FP34" s="20">
        <f t="shared" ref="FP34" si="2596">+FP31+FP32+FP33</f>
        <v>0</v>
      </c>
      <c r="FQ34" s="159">
        <f t="shared" ref="FQ34" si="2597">+FQ31+FQ32+FQ33</f>
        <v>0</v>
      </c>
      <c r="FR34" s="160">
        <f>SUM(FR31:FR33)</f>
        <v>0</v>
      </c>
      <c r="FS34" s="20">
        <f t="shared" ref="FS34" si="2598">+FS31+FS32+FS33</f>
        <v>0</v>
      </c>
      <c r="FT34" s="159">
        <f t="shared" ref="FT34" si="2599">+FT31+FT32+FT33</f>
        <v>0</v>
      </c>
      <c r="FU34" s="160">
        <f>SUM(FU31:FU33)</f>
        <v>0</v>
      </c>
      <c r="FV34" s="20">
        <f t="shared" ref="FV34" si="2600">+FV31+FV32+FV33</f>
        <v>0</v>
      </c>
      <c r="FW34" s="159">
        <f t="shared" ref="FW34" si="2601">+FW31+FW32+FW33</f>
        <v>0</v>
      </c>
      <c r="FX34" s="160">
        <f>SUM(FX31:FX33)</f>
        <v>0</v>
      </c>
      <c r="FY34" s="20">
        <f t="shared" ref="FY34" si="2602">+FY31+FY32+FY33</f>
        <v>0</v>
      </c>
      <c r="FZ34" s="159">
        <f t="shared" ref="FZ34" si="2603">+FZ31+FZ32+FZ33</f>
        <v>0</v>
      </c>
      <c r="GA34" s="160">
        <f t="shared" ref="GA34" si="2604">+GA31+GA32+GA33</f>
        <v>0</v>
      </c>
      <c r="GB34" s="20">
        <f t="shared" si="10"/>
        <v>0</v>
      </c>
      <c r="GC34" s="159">
        <f t="shared" ref="GC34" si="2605">+GC31+GC32+GC33</f>
        <v>0</v>
      </c>
      <c r="GD34" s="160">
        <f>SUM(GD31:GD33)</f>
        <v>0</v>
      </c>
      <c r="GE34" s="20">
        <f t="shared" ref="GE34" si="2606">+GE31+GE32+GE33</f>
        <v>0</v>
      </c>
      <c r="GF34" s="159">
        <f t="shared" ref="GF34" si="2607">+GF31+GF32+GF33</f>
        <v>0</v>
      </c>
      <c r="GG34" s="160">
        <f>SUM(GG31:GG33)</f>
        <v>0</v>
      </c>
      <c r="GH34" s="20">
        <f t="shared" ref="GH34" si="2608">+GH31+GH32+GH33</f>
        <v>0</v>
      </c>
      <c r="GI34" s="159">
        <f t="shared" ref="GI34" si="2609">+GI31+GI32+GI33</f>
        <v>0</v>
      </c>
      <c r="GJ34" s="160">
        <f>SUM(GJ31:GJ33)</f>
        <v>0</v>
      </c>
      <c r="GK34" s="20">
        <f t="shared" ref="GK34" si="2610">+GK31+GK32+GK33</f>
        <v>0</v>
      </c>
      <c r="GL34" s="159">
        <f t="shared" ref="GL34" si="2611">+GL31+GL32+GL33</f>
        <v>0</v>
      </c>
      <c r="GM34" s="160">
        <f>SUM(GM31:GM33)</f>
        <v>0</v>
      </c>
      <c r="GN34" s="20">
        <f t="shared" ref="GN34" si="2612">+GN31+GN32+GN33</f>
        <v>0</v>
      </c>
      <c r="GO34" s="159">
        <f t="shared" ref="GO34" si="2613">+GO31+GO32+GO33</f>
        <v>0</v>
      </c>
      <c r="GP34" s="160">
        <f>SUM(GP31:GP33)</f>
        <v>0</v>
      </c>
      <c r="GQ34" s="20">
        <f t="shared" ref="GQ34" si="2614">+GQ31+GQ32+GQ33</f>
        <v>0</v>
      </c>
      <c r="GR34" s="159">
        <f t="shared" ref="GR34" si="2615">+GR31+GR32+GR33</f>
        <v>0</v>
      </c>
      <c r="GS34" s="160">
        <f>SUM(GS31:GS33)</f>
        <v>0</v>
      </c>
      <c r="GT34" s="20">
        <f t="shared" ref="GT34" si="2616">+GT31+GT32+GT33</f>
        <v>0</v>
      </c>
      <c r="GU34" s="161">
        <f t="shared" ref="GU34" si="2617">+GU31+GU32+GU33</f>
        <v>0</v>
      </c>
      <c r="GV34" s="160">
        <f t="shared" ref="GV34" si="2618">+GV31+GV32+GV33</f>
        <v>0</v>
      </c>
      <c r="GW34" s="20">
        <f t="shared" si="94"/>
        <v>0</v>
      </c>
      <c r="GX34" s="159">
        <f t="shared" ref="GX34" si="2619">+GX31+GX32+GX33</f>
        <v>0</v>
      </c>
      <c r="GY34" s="160">
        <f>SUM(GY31:GY33)</f>
        <v>0</v>
      </c>
      <c r="GZ34" s="20">
        <f t="shared" ref="GZ34" si="2620">+GZ31+GZ32+GZ33</f>
        <v>0</v>
      </c>
      <c r="HA34" s="159">
        <f t="shared" ref="HA34" si="2621">+HA31+HA32+HA33</f>
        <v>0</v>
      </c>
      <c r="HB34" s="160">
        <f>SUM(HB31:HB33)</f>
        <v>0</v>
      </c>
      <c r="HC34" s="20">
        <f t="shared" ref="HC34" si="2622">+HC31+HC32+HC33</f>
        <v>0</v>
      </c>
      <c r="HD34" s="159">
        <f t="shared" ref="HD34" si="2623">+HD31+HD32+HD33</f>
        <v>0</v>
      </c>
      <c r="HE34" s="160">
        <f>SUM(HE31:HE33)</f>
        <v>0</v>
      </c>
      <c r="HF34" s="20">
        <f t="shared" ref="HF34" si="2624">+HF31+HF32+HF33</f>
        <v>0</v>
      </c>
      <c r="HG34" s="159">
        <f t="shared" ref="HG34" si="2625">+HG31+HG32+HG33</f>
        <v>0</v>
      </c>
      <c r="HH34" s="160">
        <f>SUM(HH31:HH33)</f>
        <v>0</v>
      </c>
      <c r="HI34" s="20">
        <f t="shared" ref="HI34" si="2626">+HI31+HI32+HI33</f>
        <v>0</v>
      </c>
      <c r="HJ34" s="159">
        <f t="shared" ref="HJ34" si="2627">+HJ31+HJ32+HJ33</f>
        <v>0</v>
      </c>
      <c r="HK34" s="160">
        <f t="shared" ref="HK34" si="2628">+HK31+HK32+HK33</f>
        <v>0</v>
      </c>
      <c r="HL34" s="20">
        <f t="shared" si="101"/>
        <v>0</v>
      </c>
      <c r="HM34" s="159">
        <f t="shared" ref="HM34" si="2629">+HM31+HM32+HM33</f>
        <v>0</v>
      </c>
      <c r="HN34" s="160">
        <f>SUM(HN31:HN33)</f>
        <v>0</v>
      </c>
      <c r="HO34" s="20">
        <f t="shared" ref="HO34" si="2630">+HO31+HO32+HO33</f>
        <v>0</v>
      </c>
      <c r="HP34" s="159">
        <f t="shared" ref="HP34" si="2631">+HP31+HP32+HP33</f>
        <v>0</v>
      </c>
      <c r="HQ34" s="160">
        <f>SUM(HQ31:HQ33)</f>
        <v>0</v>
      </c>
      <c r="HR34" s="20">
        <f t="shared" ref="HR34" si="2632">+HR31+HR32+HR33</f>
        <v>0</v>
      </c>
      <c r="HS34" s="161">
        <f t="shared" ref="HS34" si="2633">+HS31+HS32+HS33</f>
        <v>0</v>
      </c>
      <c r="HT34" s="160">
        <f t="shared" ref="HT34" si="2634">+HT31+HT32+HT33</f>
        <v>0</v>
      </c>
      <c r="HU34" s="20">
        <f t="shared" si="11"/>
        <v>0</v>
      </c>
      <c r="HV34" s="159">
        <f t="shared" ref="HV34" si="2635">+HV31+HV32+HV33</f>
        <v>0</v>
      </c>
      <c r="HW34" s="160">
        <f t="shared" ref="HW34" si="2636">+HW31+HW32+HW33</f>
        <v>0</v>
      </c>
      <c r="HX34" s="20">
        <f t="shared" si="107"/>
        <v>0</v>
      </c>
      <c r="HY34" s="159">
        <f t="shared" ref="HY34" si="2637">+HY31+HY32+HY33</f>
        <v>0</v>
      </c>
      <c r="HZ34" s="160">
        <f>SUM(HZ31:HZ33)</f>
        <v>0</v>
      </c>
      <c r="IA34" s="20">
        <f t="shared" ref="IA34" si="2638">+IA31+IA32+IA33</f>
        <v>0</v>
      </c>
      <c r="IB34" s="159">
        <f t="shared" ref="IB34" si="2639">+IB31+IB32+IB33</f>
        <v>0</v>
      </c>
      <c r="IC34" s="160">
        <f>SUM(IC31:IC33)</f>
        <v>0</v>
      </c>
      <c r="ID34" s="20">
        <f t="shared" ref="ID34" si="2640">+ID31+ID32+ID33</f>
        <v>0</v>
      </c>
      <c r="IE34" s="159">
        <f t="shared" ref="IE34" si="2641">+IE31+IE32+IE33</f>
        <v>0</v>
      </c>
      <c r="IF34" s="160">
        <f>SUM(IF31:IF33)</f>
        <v>0</v>
      </c>
      <c r="IG34" s="20">
        <f t="shared" ref="IG34" si="2642">+IG31+IG32+IG33</f>
        <v>0</v>
      </c>
      <c r="IH34" s="159">
        <f t="shared" ref="IH34" si="2643">+IH31+IH32+IH33</f>
        <v>0</v>
      </c>
      <c r="II34" s="160">
        <f>SUM(II31:II33)</f>
        <v>0</v>
      </c>
      <c r="IJ34" s="20">
        <f t="shared" ref="IJ34" si="2644">+IJ31+IJ32+IJ33</f>
        <v>0</v>
      </c>
      <c r="IK34" s="159">
        <f t="shared" ref="IK34" si="2645">+IK31+IK32+IK33</f>
        <v>0</v>
      </c>
      <c r="IL34" s="160">
        <f t="shared" ref="IL34" si="2646">+IL31+IL32+IL33</f>
        <v>0</v>
      </c>
      <c r="IM34" s="20">
        <f t="shared" si="114"/>
        <v>0</v>
      </c>
      <c r="IN34" s="159">
        <f t="shared" ref="IN34" si="2647">+IN31+IN32+IN33</f>
        <v>0</v>
      </c>
      <c r="IO34" s="160">
        <f>SUM(IO31:IO33)</f>
        <v>0</v>
      </c>
      <c r="IP34" s="20">
        <f t="shared" ref="IP34" si="2648">+IP31+IP32+IP33</f>
        <v>0</v>
      </c>
      <c r="IQ34" s="161">
        <f t="shared" ref="IQ34" si="2649">+IQ31+IQ32+IQ33</f>
        <v>0</v>
      </c>
      <c r="IR34" s="160">
        <f>SUM(IR31:IR33)</f>
        <v>0</v>
      </c>
      <c r="IS34" s="20">
        <f t="shared" ref="IS34" si="2650">+IS31+IS32+IS33</f>
        <v>0</v>
      </c>
      <c r="IT34" s="159">
        <f t="shared" ref="IT34" si="2651">+IT31+IT32+IT33</f>
        <v>0</v>
      </c>
      <c r="IU34" s="160">
        <f t="shared" ref="IU34" si="2652">+IU31+IU32+IU33</f>
        <v>0</v>
      </c>
      <c r="IV34" s="20">
        <f t="shared" si="12"/>
        <v>0</v>
      </c>
      <c r="IW34" s="159">
        <f t="shared" ref="IW34" si="2653">+IW31+IW32+IW33</f>
        <v>0</v>
      </c>
      <c r="IX34" s="160">
        <f>SUM(IX31:IX33)</f>
        <v>69182</v>
      </c>
      <c r="IY34" s="20">
        <f t="shared" ref="IY34" si="2654">+IY31+IY32+IY33</f>
        <v>0</v>
      </c>
      <c r="IZ34" s="159">
        <f t="shared" ref="IZ34" si="2655">+IZ31+IZ32+IZ33</f>
        <v>69182</v>
      </c>
      <c r="JA34" s="160">
        <f>SUM(JA31:JA33)</f>
        <v>9000</v>
      </c>
      <c r="JB34" s="20">
        <f t="shared" ref="JB34" si="2656">+JB31+JB32+JB33</f>
        <v>0</v>
      </c>
      <c r="JC34" s="159">
        <f t="shared" ref="JC34" si="2657">+JC31+JC32+JC33</f>
        <v>9000</v>
      </c>
      <c r="JD34" s="160">
        <f>SUM(JD31:JD33)</f>
        <v>545272</v>
      </c>
      <c r="JE34" s="20">
        <f t="shared" ref="JE34" si="2658">+JE31+JE32+JE33</f>
        <v>0</v>
      </c>
      <c r="JF34" s="159">
        <f t="shared" ref="JF34" si="2659">+JF31+JF32+JF33</f>
        <v>545272</v>
      </c>
      <c r="JG34" s="160">
        <f>SUM(JG31:JG33)</f>
        <v>0</v>
      </c>
      <c r="JH34" s="20">
        <f t="shared" ref="JH34" si="2660">+JH31+JH32+JH33</f>
        <v>0</v>
      </c>
      <c r="JI34" s="159">
        <f t="shared" ref="JI34" si="2661">+JI31+JI32+JI33</f>
        <v>0</v>
      </c>
      <c r="JJ34" s="160">
        <f t="shared" ref="JJ34" si="2662">+JJ31+JJ32+JJ33</f>
        <v>623454</v>
      </c>
      <c r="JK34" s="20">
        <f t="shared" si="13"/>
        <v>0</v>
      </c>
      <c r="JL34" s="159">
        <f t="shared" ref="JL34" si="2663">+JL31+JL32+JL33</f>
        <v>623454</v>
      </c>
      <c r="JM34" s="160">
        <f>SUM(JM31:JM33)</f>
        <v>253148</v>
      </c>
      <c r="JN34" s="20">
        <f t="shared" ref="JN34" si="2664">+JN31+JN32+JN33</f>
        <v>0</v>
      </c>
      <c r="JO34" s="159">
        <f t="shared" ref="JO34" si="2665">+JO31+JO32+JO33</f>
        <v>253148</v>
      </c>
      <c r="JP34" s="160">
        <f>SUM(JP31:JP33)</f>
        <v>0</v>
      </c>
      <c r="JQ34" s="20">
        <f t="shared" ref="JQ34" si="2666">+JQ31+JQ32+JQ33</f>
        <v>0</v>
      </c>
      <c r="JR34" s="161">
        <f t="shared" ref="JR34" si="2667">+JR31+JR32+JR33</f>
        <v>0</v>
      </c>
      <c r="JS34" s="160">
        <f>SUM(JS31:JS33)</f>
        <v>39798</v>
      </c>
      <c r="JT34" s="20">
        <f t="shared" ref="JT34" si="2668">+JT31+JT32+JT33</f>
        <v>0</v>
      </c>
      <c r="JU34" s="159">
        <f t="shared" ref="JU34" si="2669">+JU31+JU32+JU33</f>
        <v>39798</v>
      </c>
      <c r="JV34" s="160">
        <f t="shared" ref="JV34" si="2670">+JV31+JV32+JV33</f>
        <v>292946</v>
      </c>
      <c r="JW34" s="20">
        <f t="shared" si="2493"/>
        <v>0</v>
      </c>
      <c r="JX34" s="159">
        <f t="shared" ref="JX34" si="2671">+JX31+JX32+JX33</f>
        <v>292946</v>
      </c>
      <c r="JY34" s="160">
        <f>SUM(JY31:JY33)</f>
        <v>0</v>
      </c>
      <c r="JZ34" s="20">
        <f t="shared" ref="JZ34" si="2672">+JZ31+JZ32+JZ33</f>
        <v>0</v>
      </c>
      <c r="KA34" s="159">
        <f t="shared" ref="KA34" si="2673">+KA31+KA32+KA33</f>
        <v>0</v>
      </c>
      <c r="KB34" s="160">
        <f>SUM(KB31:KB33)</f>
        <v>0</v>
      </c>
      <c r="KC34" s="20">
        <f t="shared" ref="KC34" si="2674">+KC31+KC32+KC33</f>
        <v>0</v>
      </c>
      <c r="KD34" s="159">
        <f t="shared" ref="KD34" si="2675">+KD31+KD32+KD33</f>
        <v>0</v>
      </c>
      <c r="KE34" s="160">
        <f>SUM(KE31:KE33)</f>
        <v>0</v>
      </c>
      <c r="KF34" s="20">
        <f t="shared" ref="KF34" si="2676">+KF31+KF32+KF33</f>
        <v>0</v>
      </c>
      <c r="KG34" s="159">
        <f t="shared" ref="KG34" si="2677">+KG31+KG32+KG33</f>
        <v>0</v>
      </c>
      <c r="KH34" s="160">
        <f>SUM(KH31:KH33)</f>
        <v>0</v>
      </c>
      <c r="KI34" s="20">
        <f t="shared" ref="KI34" si="2678">+KI31+KI32+KI33</f>
        <v>0</v>
      </c>
      <c r="KJ34" s="159">
        <f t="shared" ref="KJ34" si="2679">+KJ31+KJ32+KJ33</f>
        <v>0</v>
      </c>
      <c r="KK34" s="160">
        <f t="shared" ref="KK34" si="2680">+KK31+KK32+KK33</f>
        <v>0</v>
      </c>
      <c r="KL34" s="20">
        <f t="shared" si="2491"/>
        <v>0</v>
      </c>
      <c r="KM34" s="161">
        <f t="shared" ref="KM34" si="2681">+KM31+KM32+KM33</f>
        <v>0</v>
      </c>
      <c r="KN34" s="160">
        <f>SUM(KN31:KN33)</f>
        <v>0</v>
      </c>
      <c r="KO34" s="20">
        <f t="shared" ref="KO34" si="2682">+KO31+KO32+KO33</f>
        <v>0</v>
      </c>
      <c r="KP34" s="159">
        <f t="shared" ref="KP34" si="2683">+KP31+KP32+KP33</f>
        <v>0</v>
      </c>
      <c r="KQ34" s="160">
        <f>SUM(KQ31:KQ33)</f>
        <v>0</v>
      </c>
      <c r="KR34" s="20">
        <f t="shared" ref="KR34" si="2684">+KR31+KR32+KR33</f>
        <v>0</v>
      </c>
      <c r="KS34" s="159">
        <f t="shared" ref="KS34" si="2685">+KS31+KS32+KS33</f>
        <v>0</v>
      </c>
      <c r="KT34" s="160">
        <f>SUM(KT31:KT33)</f>
        <v>0</v>
      </c>
      <c r="KU34" s="20">
        <f t="shared" ref="KU34" si="2686">+KU31+KU32+KU33</f>
        <v>0</v>
      </c>
      <c r="KV34" s="159">
        <f t="shared" ref="KV34" si="2687">+KV31+KV32+KV33</f>
        <v>0</v>
      </c>
      <c r="KW34" s="160">
        <f t="shared" ref="KW34" si="2688">+KW31+KW32+KW33</f>
        <v>0</v>
      </c>
      <c r="KX34" s="20">
        <f t="shared" si="211"/>
        <v>0</v>
      </c>
      <c r="KY34" s="159">
        <f t="shared" ref="KY34" si="2689">+KY31+KY32+KY33</f>
        <v>0</v>
      </c>
      <c r="KZ34" s="160">
        <f>SUM(KZ31:KZ33)</f>
        <v>0</v>
      </c>
      <c r="LA34" s="20">
        <f t="shared" ref="LA34" si="2690">+LA31+LA32+LA33</f>
        <v>0</v>
      </c>
      <c r="LB34" s="159">
        <f t="shared" ref="LB34" si="2691">+LB31+LB32+LB33</f>
        <v>0</v>
      </c>
      <c r="LC34" s="160">
        <f>SUM(LC31:LC33)</f>
        <v>0</v>
      </c>
      <c r="LD34" s="20">
        <f t="shared" ref="LD34" si="2692">+LD31+LD32+LD33</f>
        <v>0</v>
      </c>
      <c r="LE34" s="159">
        <f t="shared" ref="LE34" si="2693">+LE31+LE32+LE33</f>
        <v>0</v>
      </c>
      <c r="LF34" s="160">
        <f>SUM(LF31:LF33)</f>
        <v>0</v>
      </c>
      <c r="LG34" s="20">
        <f t="shared" ref="LG34" si="2694">+LG31+LG32+LG33</f>
        <v>0</v>
      </c>
      <c r="LH34" s="159">
        <f t="shared" ref="LH34" si="2695">+LH31+LH32+LH33</f>
        <v>0</v>
      </c>
      <c r="LI34" s="160">
        <f>SUM(LI31:LI33)</f>
        <v>0</v>
      </c>
      <c r="LJ34" s="20">
        <f t="shared" ref="LJ34" si="2696">+LJ31+LJ32+LJ33</f>
        <v>0</v>
      </c>
      <c r="LK34" s="161">
        <f t="shared" ref="LK34" si="2697">+LK31+LK32+LK33</f>
        <v>0</v>
      </c>
      <c r="LL34" s="160">
        <f>SUM(LL31:LL33)</f>
        <v>0</v>
      </c>
      <c r="LM34" s="20">
        <f t="shared" ref="LM34" si="2698">+LM31+LM32+LM33</f>
        <v>0</v>
      </c>
      <c r="LN34" s="159">
        <f t="shared" ref="LN34" si="2699">+LN31+LN32+LN33</f>
        <v>0</v>
      </c>
      <c r="LO34" s="160">
        <f>SUM(LO31:LO33)</f>
        <v>0</v>
      </c>
      <c r="LP34" s="20">
        <f t="shared" ref="LP34" si="2700">+LP31+LP32+LP33</f>
        <v>0</v>
      </c>
      <c r="LQ34" s="159">
        <f t="shared" ref="LQ34" si="2701">+LQ31+LQ32+LQ33</f>
        <v>0</v>
      </c>
      <c r="LR34" s="160">
        <f>SUM(LR31:LR33)</f>
        <v>0</v>
      </c>
      <c r="LS34" s="20">
        <f t="shared" ref="LS34" si="2702">+LS31+LS32+LS33</f>
        <v>0</v>
      </c>
      <c r="LT34" s="159">
        <f t="shared" ref="LT34" si="2703">+LT31+LT32+LT33</f>
        <v>0</v>
      </c>
      <c r="LU34" s="160">
        <f>SUM(LU31:LU33)</f>
        <v>0</v>
      </c>
      <c r="LV34" s="20">
        <f t="shared" ref="LV34" si="2704">+LV31+LV32+LV33</f>
        <v>0</v>
      </c>
      <c r="LW34" s="159">
        <f t="shared" ref="LW34" si="2705">+LW31+LW32+LW33</f>
        <v>0</v>
      </c>
      <c r="LX34" s="160">
        <f>SUM(LX31:LX33)</f>
        <v>0</v>
      </c>
      <c r="LY34" s="20">
        <f t="shared" ref="LY34" si="2706">+LY31+LY32+LY33</f>
        <v>0</v>
      </c>
      <c r="LZ34" s="159">
        <f t="shared" ref="LZ34" si="2707">+LZ31+LZ32+LZ33</f>
        <v>0</v>
      </c>
      <c r="MA34" s="160">
        <f t="shared" ref="MA34" si="2708">+MA31+MA32+MA33</f>
        <v>0</v>
      </c>
      <c r="MB34" s="20">
        <f t="shared" si="17"/>
        <v>0</v>
      </c>
      <c r="MC34" s="159">
        <f t="shared" ref="MC34" si="2709">+MC31+MC32+MC33</f>
        <v>0</v>
      </c>
      <c r="MD34" s="160">
        <f>SUM(MD31:MD33)</f>
        <v>0</v>
      </c>
      <c r="ME34" s="20">
        <f t="shared" ref="ME34" si="2710">+ME31+ME32+ME33</f>
        <v>0</v>
      </c>
      <c r="MF34" s="159">
        <f t="shared" ref="MF34" si="2711">+MF31+MF32+MF33</f>
        <v>0</v>
      </c>
      <c r="MG34" s="160">
        <f>SUM(MG31:MG33)</f>
        <v>0</v>
      </c>
      <c r="MH34" s="20">
        <f t="shared" ref="MH34" si="2712">+MH31+MH32+MH33</f>
        <v>0</v>
      </c>
      <c r="MI34" s="161">
        <f t="shared" ref="MI34" si="2713">+MI31+MI32+MI33</f>
        <v>0</v>
      </c>
      <c r="MJ34" s="160">
        <f t="shared" ref="MJ34" si="2714">+MJ31+MJ32+MJ33</f>
        <v>0</v>
      </c>
      <c r="MK34" s="20">
        <f t="shared" si="150"/>
        <v>0</v>
      </c>
      <c r="ML34" s="159">
        <f t="shared" ref="ML34" si="2715">+ML31+ML32+ML33</f>
        <v>0</v>
      </c>
      <c r="MM34" s="160">
        <f>SUM(MM31:MM33)</f>
        <v>1772984</v>
      </c>
      <c r="MN34" s="20">
        <f t="shared" ref="MN34" si="2716">+MN31+MN32+MN33</f>
        <v>0</v>
      </c>
      <c r="MO34" s="159">
        <f t="shared" ref="MO34" si="2717">+MO31+MO32+MO33</f>
        <v>1772984</v>
      </c>
      <c r="MP34" s="160">
        <f t="shared" ref="MP34" si="2718">+MP31+MP32+MP33</f>
        <v>2689384</v>
      </c>
      <c r="MQ34" s="20">
        <f t="shared" si="18"/>
        <v>0</v>
      </c>
      <c r="MR34" s="159">
        <f t="shared" ref="MR34" si="2719">+MR31+MR32+MR33</f>
        <v>2689384</v>
      </c>
      <c r="MS34" s="160">
        <f>SUM(MS31:MS33)</f>
        <v>0</v>
      </c>
      <c r="MT34" s="20">
        <f t="shared" ref="MT34" si="2720">+MT31+MT32+MT33</f>
        <v>0</v>
      </c>
      <c r="MU34" s="159">
        <f t="shared" ref="MU34" si="2721">+MU31+MU32+MU33</f>
        <v>0</v>
      </c>
      <c r="MV34" s="160">
        <f>SUM(MV31:MV33)</f>
        <v>0</v>
      </c>
      <c r="MW34" s="20">
        <f t="shared" ref="MW34" si="2722">+MW31+MW32+MW33</f>
        <v>0</v>
      </c>
      <c r="MX34" s="159">
        <f t="shared" ref="MX34" si="2723">+MX31+MX32+MX33</f>
        <v>0</v>
      </c>
      <c r="MY34" s="160">
        <f>SUM(MY31:MY33)</f>
        <v>0</v>
      </c>
      <c r="MZ34" s="20">
        <f t="shared" ref="MZ34" si="2724">+MZ31+MZ32+MZ33</f>
        <v>0</v>
      </c>
      <c r="NA34" s="159">
        <f t="shared" ref="NA34" si="2725">+NA31+NA32+NA33</f>
        <v>0</v>
      </c>
      <c r="NB34" s="160">
        <f t="shared" ref="NB34" si="2726">+NB31+NB32+NB33</f>
        <v>0</v>
      </c>
      <c r="NC34" s="20">
        <f t="shared" si="158"/>
        <v>0</v>
      </c>
      <c r="ND34" s="159">
        <f t="shared" ref="ND34" si="2727">+ND31+ND32+ND33</f>
        <v>0</v>
      </c>
      <c r="NE34" s="160">
        <f>SUM(NE31:NE33)</f>
        <v>0</v>
      </c>
      <c r="NF34" s="20">
        <f t="shared" ref="NF34" si="2728">+NF31+NF32+NF33</f>
        <v>0</v>
      </c>
      <c r="NG34" s="159">
        <f t="shared" ref="NG34" si="2729">+NG31+NG32+NG33</f>
        <v>0</v>
      </c>
      <c r="NH34" s="160">
        <f>SUM(NH31:NH33)</f>
        <v>0</v>
      </c>
      <c r="NI34" s="20">
        <f t="shared" ref="NI34" si="2730">+NI31+NI32+NI33</f>
        <v>0</v>
      </c>
      <c r="NJ34" s="161">
        <f t="shared" ref="NJ34" si="2731">+NJ31+NJ32+NJ33</f>
        <v>0</v>
      </c>
      <c r="NK34" s="160">
        <f>SUM(NK31:NK33)</f>
        <v>0</v>
      </c>
      <c r="NL34" s="20">
        <f t="shared" ref="NL34" si="2732">+NL31+NL32+NL33</f>
        <v>0</v>
      </c>
      <c r="NM34" s="159">
        <f t="shared" ref="NM34" si="2733">+NM31+NM32+NM33</f>
        <v>0</v>
      </c>
      <c r="NN34" s="160">
        <f>SUM(NN31:NN33)</f>
        <v>0</v>
      </c>
      <c r="NO34" s="20">
        <f t="shared" ref="NO34" si="2734">+NO31+NO32+NO33</f>
        <v>0</v>
      </c>
      <c r="NP34" s="159">
        <f t="shared" ref="NP34" si="2735">+NP31+NP32+NP33</f>
        <v>0</v>
      </c>
      <c r="NQ34" s="160">
        <f>SUM(NQ31:NQ33)</f>
        <v>0</v>
      </c>
      <c r="NR34" s="20">
        <f t="shared" ref="NR34" si="2736">+NR31+NR32+NR33</f>
        <v>0</v>
      </c>
      <c r="NS34" s="159">
        <f t="shared" ref="NS34" si="2737">+NS31+NS32+NS33</f>
        <v>0</v>
      </c>
      <c r="NT34" s="160">
        <f>SUM(NT31:NT33)</f>
        <v>0</v>
      </c>
      <c r="NU34" s="20">
        <f t="shared" ref="NU34" si="2738">+NU31+NU32+NU33</f>
        <v>0</v>
      </c>
      <c r="NV34" s="159">
        <f t="shared" ref="NV34" si="2739">+NV31+NV32+NV33</f>
        <v>0</v>
      </c>
      <c r="NW34" s="160">
        <f t="shared" ref="NW34" si="2740">+NW31+NW32+NW33</f>
        <v>0</v>
      </c>
      <c r="NX34" s="20">
        <f t="shared" si="19"/>
        <v>0</v>
      </c>
      <c r="NY34" s="159">
        <f t="shared" ref="NY34" si="2741">+NY31+NY32+NY33</f>
        <v>0</v>
      </c>
      <c r="NZ34" s="160">
        <f>SUM(NZ31:NZ33)</f>
        <v>0</v>
      </c>
      <c r="OA34" s="20">
        <f t="shared" ref="OA34" si="2742">+OA31+OA32+OA33</f>
        <v>0</v>
      </c>
      <c r="OB34" s="159">
        <f t="shared" ref="OB34" si="2743">+OB31+OB32+OB33</f>
        <v>0</v>
      </c>
      <c r="OC34" s="160">
        <f>SUM(OC31:OC33)</f>
        <v>0</v>
      </c>
      <c r="OD34" s="20">
        <f t="shared" ref="OD34" si="2744">+OD31+OD32+OD33</f>
        <v>0</v>
      </c>
      <c r="OE34" s="159">
        <f t="shared" ref="OE34" si="2745">+OE31+OE32+OE33</f>
        <v>0</v>
      </c>
      <c r="OF34" s="160">
        <f>SUM(OF31:OF33)</f>
        <v>0</v>
      </c>
      <c r="OG34" s="20">
        <f t="shared" ref="OG34" si="2746">+OG31+OG32+OG33</f>
        <v>0</v>
      </c>
      <c r="OH34" s="161">
        <f t="shared" ref="OH34" si="2747">+OH31+OH32+OH33</f>
        <v>0</v>
      </c>
      <c r="OI34" s="160">
        <f t="shared" ref="OI34" si="2748">+OI31+OI32+OI33</f>
        <v>0</v>
      </c>
      <c r="OJ34" s="20">
        <f t="shared" si="20"/>
        <v>0</v>
      </c>
      <c r="OK34" s="159">
        <f t="shared" ref="OK34" si="2749">+OK31+OK32+OK33</f>
        <v>0</v>
      </c>
      <c r="OL34" s="160">
        <f>SUM(OL31:OL33)</f>
        <v>0</v>
      </c>
      <c r="OM34" s="20">
        <f t="shared" ref="OM34" si="2750">+OM31+OM32+OM33</f>
        <v>0</v>
      </c>
      <c r="ON34" s="159">
        <f t="shared" ref="ON34" si="2751">+ON31+ON32+ON33</f>
        <v>0</v>
      </c>
      <c r="OO34" s="160">
        <f>SUM(OO31:OO33)</f>
        <v>0</v>
      </c>
      <c r="OP34" s="20">
        <f t="shared" ref="OP34" si="2752">+OP31+OP32+OP33</f>
        <v>0</v>
      </c>
      <c r="OQ34" s="159">
        <f t="shared" ref="OQ34" si="2753">+OQ31+OQ32+OQ33</f>
        <v>0</v>
      </c>
      <c r="OR34" s="160">
        <f>SUM(OR31:OR33)</f>
        <v>0</v>
      </c>
      <c r="OS34" s="20">
        <f t="shared" ref="OS34" si="2754">+OS31+OS32+OS33</f>
        <v>0</v>
      </c>
      <c r="OT34" s="159">
        <f t="shared" ref="OT34" si="2755">+OT31+OT32+OT33</f>
        <v>0</v>
      </c>
      <c r="OU34" s="160">
        <f>SUM(OU31:OU33)</f>
        <v>0</v>
      </c>
      <c r="OV34" s="20">
        <f t="shared" ref="OV34" si="2756">+OV31+OV32+OV33</f>
        <v>0</v>
      </c>
      <c r="OW34" s="159">
        <f t="shared" ref="OW34" si="2757">+OW31+OW32+OW33</f>
        <v>0</v>
      </c>
      <c r="OX34" s="160">
        <f>SUM(OX31:OX33)</f>
        <v>0</v>
      </c>
      <c r="OY34" s="20">
        <f t="shared" ref="OY34" si="2758">+OY31+OY32+OY33</f>
        <v>0</v>
      </c>
      <c r="OZ34" s="159">
        <f t="shared" ref="OZ34" si="2759">+OZ31+OZ32+OZ33</f>
        <v>0</v>
      </c>
      <c r="PA34" s="160">
        <f>SUM(PA31:PA33)</f>
        <v>0</v>
      </c>
      <c r="PB34" s="20">
        <f t="shared" ref="PB34" si="2760">+PB31+PB32+PB33</f>
        <v>0</v>
      </c>
      <c r="PC34" s="159">
        <f t="shared" ref="PC34" si="2761">+PC31+PC32+PC33</f>
        <v>0</v>
      </c>
      <c r="PD34" s="160">
        <f>SUM(PD31:PD33)</f>
        <v>0</v>
      </c>
      <c r="PE34" s="20">
        <f t="shared" ref="PE34" si="2762">+PE31+PE32+PE33</f>
        <v>0</v>
      </c>
      <c r="PF34" s="159">
        <f t="shared" ref="PF34" si="2763">+PF31+PF32+PF33</f>
        <v>0</v>
      </c>
      <c r="PG34" s="160">
        <f>SUM(PG31:PG33)</f>
        <v>0</v>
      </c>
      <c r="PH34" s="20">
        <f t="shared" ref="PH34" si="2764">+PH31+PH32+PH33</f>
        <v>0</v>
      </c>
      <c r="PI34" s="161">
        <f t="shared" ref="PI34" si="2765">+PI31+PI32+PI33</f>
        <v>0</v>
      </c>
      <c r="PJ34" s="160">
        <f>SUM(PJ31:PJ33)</f>
        <v>0</v>
      </c>
      <c r="PK34" s="20">
        <f t="shared" ref="PK34" si="2766">+PK31+PK32+PK33</f>
        <v>0</v>
      </c>
      <c r="PL34" s="159">
        <f t="shared" ref="PL34" si="2767">+PL31+PL32+PL33</f>
        <v>0</v>
      </c>
      <c r="PM34" s="160">
        <f>SUM(PM31:PM33)</f>
        <v>0</v>
      </c>
      <c r="PN34" s="20">
        <f t="shared" ref="PN34" si="2768">+PN31+PN32+PN33</f>
        <v>0</v>
      </c>
      <c r="PO34" s="159">
        <f t="shared" ref="PO34" si="2769">+PO31+PO32+PO33</f>
        <v>0</v>
      </c>
      <c r="PP34" s="160">
        <f t="shared" ref="PP34" si="2770">+PP31+PP32+PP33</f>
        <v>0</v>
      </c>
      <c r="PQ34" s="20">
        <f t="shared" si="21"/>
        <v>0</v>
      </c>
      <c r="PR34" s="159">
        <f t="shared" ref="PR34" si="2771">+PR31+PR32+PR33</f>
        <v>0</v>
      </c>
      <c r="PS34" s="160">
        <f>SUM(PS31:PS33)</f>
        <v>308550</v>
      </c>
      <c r="PT34" s="20">
        <f t="shared" ref="PT34" si="2772">+PT31+PT32+PT33</f>
        <v>0</v>
      </c>
      <c r="PU34" s="159">
        <f t="shared" ref="PU34" si="2773">+PU31+PU32+PU33</f>
        <v>308550</v>
      </c>
      <c r="PV34" s="160">
        <f>SUM(PV31:PV33)</f>
        <v>0</v>
      </c>
      <c r="PW34" s="20">
        <f t="shared" ref="PW34" si="2774">+PW31+PW32+PW33</f>
        <v>0</v>
      </c>
      <c r="PX34" s="159">
        <f t="shared" ref="PX34" si="2775">+PX31+PX32+PX33</f>
        <v>0</v>
      </c>
      <c r="PY34" s="160">
        <f>SUM(PY31:PY33)</f>
        <v>246</v>
      </c>
      <c r="PZ34" s="20">
        <f t="shared" ref="PZ34" si="2776">+PZ31+PZ32+PZ33</f>
        <v>0</v>
      </c>
      <c r="QA34" s="159">
        <f t="shared" ref="QA34" si="2777">+QA31+QA32+QA33</f>
        <v>246</v>
      </c>
      <c r="QB34" s="160">
        <f>SUM(QB31:QB33)</f>
        <v>16363</v>
      </c>
      <c r="QC34" s="20">
        <f t="shared" ref="QC34" si="2778">+QC31+QC32+QC33</f>
        <v>0</v>
      </c>
      <c r="QD34" s="159">
        <f t="shared" ref="QD34" si="2779">+QD31+QD32+QD33</f>
        <v>16363</v>
      </c>
      <c r="QE34" s="160">
        <f>SUM(QE31:QE33)</f>
        <v>0</v>
      </c>
      <c r="QF34" s="20">
        <f t="shared" ref="QF34" si="2780">+QF31+QF32+QF33</f>
        <v>0</v>
      </c>
      <c r="QG34" s="161">
        <f t="shared" ref="QG34" si="2781">+QG31+QG32+QG33</f>
        <v>0</v>
      </c>
      <c r="QH34" s="160">
        <f>SUM(QH31:QH33)</f>
        <v>21600</v>
      </c>
      <c r="QI34" s="20">
        <f t="shared" ref="QI34" si="2782">+QI31+QI32+QI33</f>
        <v>0</v>
      </c>
      <c r="QJ34" s="159">
        <f t="shared" ref="QJ34" si="2783">+QJ31+QJ32+QJ33</f>
        <v>21600</v>
      </c>
      <c r="QK34" s="160">
        <f>SUM(QK31:QK33)</f>
        <v>145190</v>
      </c>
      <c r="QL34" s="20">
        <f t="shared" ref="QL34" si="2784">+QL31+QL32+QL33</f>
        <v>0</v>
      </c>
      <c r="QM34" s="159">
        <f t="shared" ref="QM34" si="2785">+QM31+QM32+QM33</f>
        <v>145190</v>
      </c>
      <c r="QN34" s="160">
        <f t="shared" ref="QN34" si="2786">+QN31+QN32+QN33</f>
        <v>491949</v>
      </c>
      <c r="QO34" s="20">
        <f t="shared" si="190"/>
        <v>0</v>
      </c>
      <c r="QP34" s="159">
        <f t="shared" ref="QP34" si="2787">+QP31+QP32+QP33</f>
        <v>491949</v>
      </c>
      <c r="QQ34" s="160">
        <f>SUM(QQ31:QQ33)</f>
        <v>0</v>
      </c>
      <c r="QR34" s="20">
        <f t="shared" ref="QR34" si="2788">+QR31+QR32+QR33</f>
        <v>0</v>
      </c>
      <c r="QS34" s="159">
        <f t="shared" ref="QS34" si="2789">+QS31+QS32+QS33</f>
        <v>0</v>
      </c>
      <c r="QT34" s="160">
        <f>SUM(QT31:QT33)</f>
        <v>0</v>
      </c>
      <c r="QU34" s="20">
        <f t="shared" ref="QU34" si="2790">+QU31+QU32+QU33</f>
        <v>0</v>
      </c>
      <c r="QV34" s="159">
        <f t="shared" ref="QV34" si="2791">+QV31+QV32+QV33</f>
        <v>0</v>
      </c>
      <c r="QW34" s="160">
        <f>SUM(QW31:QW33)</f>
        <v>0</v>
      </c>
      <c r="QX34" s="20">
        <f t="shared" ref="QX34" si="2792">+QX31+QX32+QX33</f>
        <v>0</v>
      </c>
      <c r="QY34" s="159">
        <f t="shared" ref="QY34" si="2793">+QY31+QY32+QY33</f>
        <v>0</v>
      </c>
      <c r="QZ34" s="160">
        <f>SUM(QZ31:QZ33)</f>
        <v>0</v>
      </c>
      <c r="RA34" s="20">
        <f t="shared" ref="RA34" si="2794">+RA31+RA32+RA33</f>
        <v>0</v>
      </c>
      <c r="RB34" s="159">
        <f t="shared" ref="RB34" si="2795">+RB31+RB32+RB33</f>
        <v>0</v>
      </c>
      <c r="RC34" s="160">
        <f>SUM(RC31:RC33)</f>
        <v>0</v>
      </c>
      <c r="RD34" s="20">
        <f t="shared" ref="RD34" si="2796">+RD31+RD32+RD33</f>
        <v>0</v>
      </c>
      <c r="RE34" s="161">
        <f t="shared" ref="RE34" si="2797">+RE31+RE32+RE33</f>
        <v>0</v>
      </c>
      <c r="RF34" s="160">
        <f>SUM(RF31:RF33)</f>
        <v>0</v>
      </c>
      <c r="RG34" s="20">
        <f t="shared" ref="RG34" si="2798">+RG31+RG32+RG33</f>
        <v>0</v>
      </c>
      <c r="RH34" s="159">
        <f t="shared" ref="RH34" si="2799">+RH31+RH32+RH33</f>
        <v>0</v>
      </c>
      <c r="RI34" s="160">
        <f>SUM(RI31:RI33)</f>
        <v>0</v>
      </c>
      <c r="RJ34" s="20">
        <f t="shared" ref="RJ34" si="2800">+RJ31+RJ32+RJ33</f>
        <v>0</v>
      </c>
      <c r="RK34" s="159">
        <f t="shared" ref="RK34" si="2801">+RK31+RK32+RK33</f>
        <v>0</v>
      </c>
      <c r="RL34" s="160">
        <f>SUM(RL31:RL33)</f>
        <v>0</v>
      </c>
      <c r="RM34" s="20">
        <f t="shared" ref="RM34" si="2802">+RM31+RM32+RM33</f>
        <v>0</v>
      </c>
      <c r="RN34" s="159">
        <f t="shared" ref="RN34" si="2803">+RN31+RN32+RN33</f>
        <v>0</v>
      </c>
      <c r="RO34" s="160">
        <f t="shared" ref="RO34" si="2804">+RO31+RO32+RO33</f>
        <v>0</v>
      </c>
      <c r="RP34" s="20">
        <f t="shared" si="201"/>
        <v>0</v>
      </c>
      <c r="RQ34" s="159">
        <f t="shared" ref="RQ34" si="2805">+RQ31+RQ32+RQ33</f>
        <v>0</v>
      </c>
      <c r="RR34" s="160">
        <f t="shared" ref="RR34" si="2806">+RR31+RR32+RR33</f>
        <v>491949</v>
      </c>
      <c r="RS34" s="20">
        <f t="shared" si="204"/>
        <v>0</v>
      </c>
      <c r="RT34" s="159">
        <f t="shared" ref="RT34" si="2807">+RT31+RT32+RT33</f>
        <v>491949</v>
      </c>
      <c r="RU34" s="160">
        <f t="shared" ref="RU34:RU46" si="2808">+HW34+MP34+OI34+PP34+RR34</f>
        <v>3181333</v>
      </c>
      <c r="RV34" s="20">
        <f t="shared" si="206"/>
        <v>0</v>
      </c>
      <c r="RW34" s="159">
        <f t="shared" ref="RW34" si="2809">+RW31+RW32+RW33</f>
        <v>3181333</v>
      </c>
      <c r="RX34" s="160">
        <f t="shared" ref="RX34:RY34" si="2810">+RX31+RX32+RX33</f>
        <v>0</v>
      </c>
      <c r="RY34" s="20">
        <f t="shared" si="2810"/>
        <v>0</v>
      </c>
      <c r="RZ34" s="159">
        <f t="shared" ref="RZ34" si="2811">+RZ31+RZ32+RZ33</f>
        <v>0</v>
      </c>
      <c r="SA34" s="160">
        <f t="shared" ref="SA34" si="2812">+SA31+SA32+SA33</f>
        <v>3181333</v>
      </c>
      <c r="SB34" s="20">
        <f t="shared" si="22"/>
        <v>0</v>
      </c>
      <c r="SC34" s="159">
        <f t="shared" ref="SC34" si="2813">+SC31+SC32+SC33</f>
        <v>3181333</v>
      </c>
      <c r="SD34" s="160">
        <f t="shared" ref="SD34" si="2814">+SD31+SD32+SD33</f>
        <v>3262084</v>
      </c>
      <c r="SE34" s="20">
        <f t="shared" si="532"/>
        <v>826</v>
      </c>
      <c r="SF34" s="159">
        <f t="shared" ref="SF34" si="2815">+SF31+SF32+SF33</f>
        <v>3262910</v>
      </c>
    </row>
    <row r="35" spans="1:501" s="15" customFormat="1" ht="16.5" thickBot="1" x14ac:dyDescent="0.3">
      <c r="A35" s="146">
        <v>25</v>
      </c>
      <c r="B35" s="54" t="s">
        <v>37</v>
      </c>
      <c r="C35" s="19">
        <v>0</v>
      </c>
      <c r="D35" s="14">
        <v>0</v>
      </c>
      <c r="E35" s="108">
        <f t="shared" si="24"/>
        <v>0</v>
      </c>
      <c r="F35" s="19"/>
      <c r="G35" s="14">
        <v>0</v>
      </c>
      <c r="H35" s="108">
        <f t="shared" ref="H35:H37" si="2816">+F35+G35</f>
        <v>0</v>
      </c>
      <c r="I35" s="19">
        <f t="shared" si="0"/>
        <v>0</v>
      </c>
      <c r="J35" s="14">
        <f t="shared" si="0"/>
        <v>0</v>
      </c>
      <c r="K35" s="108">
        <f t="shared" ref="K35:K37" si="2817">+I35+J35</f>
        <v>0</v>
      </c>
      <c r="L35" s="19"/>
      <c r="M35" s="14">
        <v>0</v>
      </c>
      <c r="N35" s="108">
        <f t="shared" ref="N35:N37" si="2818">+L35+M35</f>
        <v>0</v>
      </c>
      <c r="O35" s="19"/>
      <c r="P35" s="14">
        <v>0</v>
      </c>
      <c r="Q35" s="108">
        <f t="shared" ref="Q35:Q37" si="2819">+O35+P35</f>
        <v>0</v>
      </c>
      <c r="R35" s="19"/>
      <c r="S35" s="14">
        <v>0</v>
      </c>
      <c r="T35" s="108">
        <f t="shared" ref="T35:T37" si="2820">+R35+S35</f>
        <v>0</v>
      </c>
      <c r="U35" s="19">
        <f t="shared" si="2324"/>
        <v>0</v>
      </c>
      <c r="V35" s="14">
        <f t="shared" si="2324"/>
        <v>0</v>
      </c>
      <c r="W35" s="92">
        <f t="shared" ref="W35:W37" si="2821">+U35+V35</f>
        <v>0</v>
      </c>
      <c r="X35" s="19"/>
      <c r="Y35" s="14">
        <v>0</v>
      </c>
      <c r="Z35" s="108">
        <f t="shared" ref="Z35:Z37" si="2822">+X35+Y35</f>
        <v>0</v>
      </c>
      <c r="AA35" s="19"/>
      <c r="AB35" s="14">
        <v>0</v>
      </c>
      <c r="AC35" s="108">
        <f t="shared" ref="AC35:AC37" si="2823">+AA35+AB35</f>
        <v>0</v>
      </c>
      <c r="AD35" s="19"/>
      <c r="AE35" s="14">
        <v>0</v>
      </c>
      <c r="AF35" s="108">
        <f t="shared" ref="AF35:AF37" si="2824">+AD35+AE35</f>
        <v>0</v>
      </c>
      <c r="AG35" s="19"/>
      <c r="AH35" s="14">
        <v>0</v>
      </c>
      <c r="AI35" s="108">
        <f t="shared" ref="AI35:AI37" si="2825">+AG35+AH35</f>
        <v>0</v>
      </c>
      <c r="AJ35" s="19"/>
      <c r="AK35" s="14">
        <v>0</v>
      </c>
      <c r="AL35" s="108">
        <f t="shared" ref="AL35:AL37" si="2826">+AJ35+AK35</f>
        <v>0</v>
      </c>
      <c r="AM35" s="19"/>
      <c r="AN35" s="14">
        <v>0</v>
      </c>
      <c r="AO35" s="108">
        <f t="shared" ref="AO35:AO37" si="2827">+AM35+AN35</f>
        <v>0</v>
      </c>
      <c r="AP35" s="19"/>
      <c r="AQ35" s="14">
        <v>0</v>
      </c>
      <c r="AR35" s="108">
        <f t="shared" ref="AR35:AR37" si="2828">+AP35+AQ35</f>
        <v>0</v>
      </c>
      <c r="AS35" s="19">
        <f t="shared" si="2333"/>
        <v>0</v>
      </c>
      <c r="AT35" s="14">
        <f t="shared" si="2333"/>
        <v>0</v>
      </c>
      <c r="AU35" s="108">
        <f t="shared" ref="AU35:AU37" si="2829">+AS35+AT35</f>
        <v>0</v>
      </c>
      <c r="AV35" s="19"/>
      <c r="AW35" s="14">
        <v>0</v>
      </c>
      <c r="AX35" s="108">
        <f t="shared" ref="AX35:AX37" si="2830">+AV35+AW35</f>
        <v>0</v>
      </c>
      <c r="AY35" s="19"/>
      <c r="AZ35" s="14">
        <v>0</v>
      </c>
      <c r="BA35" s="108">
        <f t="shared" ref="BA35:BA37" si="2831">+AY35+AZ35</f>
        <v>0</v>
      </c>
      <c r="BB35" s="19"/>
      <c r="BC35" s="14">
        <v>0</v>
      </c>
      <c r="BD35" s="108">
        <f t="shared" ref="BD35:BD37" si="2832">+BB35+BC35</f>
        <v>0</v>
      </c>
      <c r="BE35" s="19">
        <f t="shared" si="2338"/>
        <v>0</v>
      </c>
      <c r="BF35" s="14">
        <f t="shared" si="2338"/>
        <v>0</v>
      </c>
      <c r="BG35" s="108">
        <f t="shared" ref="BG35:BG37" si="2833">+BE35+BF35</f>
        <v>0</v>
      </c>
      <c r="BH35" s="19"/>
      <c r="BI35" s="14">
        <v>0</v>
      </c>
      <c r="BJ35" s="108">
        <f t="shared" ref="BJ35:BJ37" si="2834">+BH35+BI35</f>
        <v>0</v>
      </c>
      <c r="BK35" s="19"/>
      <c r="BL35" s="14">
        <v>0</v>
      </c>
      <c r="BM35" s="108">
        <f t="shared" ref="BM35:BM37" si="2835">+BK35+BL35</f>
        <v>0</v>
      </c>
      <c r="BN35" s="19">
        <f t="shared" si="2342"/>
        <v>0</v>
      </c>
      <c r="BO35" s="14">
        <f t="shared" si="2342"/>
        <v>0</v>
      </c>
      <c r="BP35" s="108">
        <f t="shared" ref="BP35:BP37" si="2836">+BN35+BO35</f>
        <v>0</v>
      </c>
      <c r="BQ35" s="19">
        <f t="shared" si="2344"/>
        <v>0</v>
      </c>
      <c r="BR35" s="14">
        <f t="shared" si="2344"/>
        <v>0</v>
      </c>
      <c r="BS35" s="108">
        <f t="shared" ref="BS35:BS37" si="2837">+BQ35+BR35</f>
        <v>0</v>
      </c>
      <c r="BT35" s="19"/>
      <c r="BU35" s="14">
        <v>0</v>
      </c>
      <c r="BV35" s="108">
        <f t="shared" ref="BV35:BV37" si="2838">+BT35+BU35</f>
        <v>0</v>
      </c>
      <c r="BW35" s="125">
        <f t="shared" si="2347"/>
        <v>0</v>
      </c>
      <c r="BX35" s="14">
        <f t="shared" si="2347"/>
        <v>0</v>
      </c>
      <c r="BY35" s="108">
        <f t="shared" ref="BY35:BY37" si="2839">+BW35+BX35</f>
        <v>0</v>
      </c>
      <c r="BZ35" s="19"/>
      <c r="CA35" s="14">
        <v>0</v>
      </c>
      <c r="CB35" s="108">
        <f t="shared" ref="CB35:CB37" si="2840">+BZ35+CA35</f>
        <v>0</v>
      </c>
      <c r="CC35" s="19"/>
      <c r="CD35" s="14">
        <v>0</v>
      </c>
      <c r="CE35" s="108">
        <f t="shared" ref="CE35:CE37" si="2841">+CC35+CD35</f>
        <v>0</v>
      </c>
      <c r="CF35" s="19"/>
      <c r="CG35" s="14">
        <v>0</v>
      </c>
      <c r="CH35" s="108">
        <f t="shared" ref="CH35:CH37" si="2842">+CF35+CG35</f>
        <v>0</v>
      </c>
      <c r="CI35" s="19"/>
      <c r="CJ35" s="14">
        <v>0</v>
      </c>
      <c r="CK35" s="108">
        <f t="shared" ref="CK35:CK37" si="2843">+CI35+CJ35</f>
        <v>0</v>
      </c>
      <c r="CL35" s="19"/>
      <c r="CM35" s="14">
        <v>0</v>
      </c>
      <c r="CN35" s="108">
        <f t="shared" ref="CN35:CN37" si="2844">+CL35+CM35</f>
        <v>0</v>
      </c>
      <c r="CO35" s="19"/>
      <c r="CP35" s="14">
        <v>0</v>
      </c>
      <c r="CQ35" s="108">
        <f t="shared" ref="CQ35:CQ37" si="2845">+CO35+CP35</f>
        <v>0</v>
      </c>
      <c r="CR35" s="19"/>
      <c r="CS35" s="14">
        <v>0</v>
      </c>
      <c r="CT35" s="108">
        <f t="shared" ref="CT35:CT37" si="2846">+CR35+CS35</f>
        <v>0</v>
      </c>
      <c r="CU35" s="19"/>
      <c r="CV35" s="14">
        <v>0</v>
      </c>
      <c r="CW35" s="108">
        <f t="shared" ref="CW35:CW37" si="2847">+CU35+CV35</f>
        <v>0</v>
      </c>
      <c r="CX35" s="19"/>
      <c r="CY35" s="14">
        <v>0</v>
      </c>
      <c r="CZ35" s="108">
        <f t="shared" ref="CZ35:CZ37" si="2848">+CX35+CY35</f>
        <v>0</v>
      </c>
      <c r="DA35" s="19"/>
      <c r="DB35" s="14">
        <v>0</v>
      </c>
      <c r="DC35" s="108">
        <f t="shared" ref="DC35:DC37" si="2849">+DA35+DB35</f>
        <v>0</v>
      </c>
      <c r="DD35" s="125">
        <f t="shared" si="59"/>
        <v>0</v>
      </c>
      <c r="DE35" s="14">
        <f t="shared" si="59"/>
        <v>0</v>
      </c>
      <c r="DF35" s="108">
        <f t="shared" si="59"/>
        <v>0</v>
      </c>
      <c r="DG35" s="19"/>
      <c r="DH35" s="14">
        <v>0</v>
      </c>
      <c r="DI35" s="108">
        <f t="shared" ref="DI35:DI37" si="2850">+DG35+DH35</f>
        <v>0</v>
      </c>
      <c r="DJ35" s="19"/>
      <c r="DK35" s="14">
        <v>0</v>
      </c>
      <c r="DL35" s="108">
        <f t="shared" ref="DL35:DL37" si="2851">+DJ35+DK35</f>
        <v>0</v>
      </c>
      <c r="DM35" s="19"/>
      <c r="DN35" s="14">
        <v>0</v>
      </c>
      <c r="DO35" s="108">
        <f t="shared" ref="DO35:DO37" si="2852">+DM35+DN35</f>
        <v>0</v>
      </c>
      <c r="DP35" s="19"/>
      <c r="DQ35" s="14">
        <v>0</v>
      </c>
      <c r="DR35" s="108">
        <f t="shared" ref="DR35:DR37" si="2853">+DP35+DQ35</f>
        <v>0</v>
      </c>
      <c r="DS35" s="19"/>
      <c r="DT35" s="14">
        <v>0</v>
      </c>
      <c r="DU35" s="108">
        <f t="shared" ref="DU35:DU37" si="2854">+DS35+DT35</f>
        <v>0</v>
      </c>
      <c r="DV35" s="19"/>
      <c r="DW35" s="14">
        <v>0</v>
      </c>
      <c r="DX35" s="108">
        <f t="shared" ref="DX35:DX37" si="2855">+DV35+DW35</f>
        <v>0</v>
      </c>
      <c r="DY35" s="19"/>
      <c r="DZ35" s="14">
        <v>0</v>
      </c>
      <c r="EA35" s="108">
        <f t="shared" ref="EA35:EA37" si="2856">+DY35+DZ35</f>
        <v>0</v>
      </c>
      <c r="EB35" s="19">
        <f t="shared" si="67"/>
        <v>0</v>
      </c>
      <c r="EC35" s="14">
        <f t="shared" si="68"/>
        <v>0</v>
      </c>
      <c r="ED35" s="108">
        <f t="shared" ref="ED35:ED37" si="2857">+EB35+EC35</f>
        <v>0</v>
      </c>
      <c r="EE35" s="19"/>
      <c r="EF35" s="14">
        <v>0</v>
      </c>
      <c r="EG35" s="108">
        <f t="shared" ref="EG35:EG37" si="2858">+EE35+EF35</f>
        <v>0</v>
      </c>
      <c r="EH35" s="19"/>
      <c r="EI35" s="14">
        <v>0</v>
      </c>
      <c r="EJ35" s="108">
        <f t="shared" ref="EJ35:EJ37" si="2859">+EH35+EI35</f>
        <v>0</v>
      </c>
      <c r="EK35" s="19"/>
      <c r="EL35" s="14">
        <v>0</v>
      </c>
      <c r="EM35" s="108">
        <f t="shared" ref="EM35:EM37" si="2860">+EK35+EL35</f>
        <v>0</v>
      </c>
      <c r="EN35" s="19">
        <f t="shared" si="2492"/>
        <v>0</v>
      </c>
      <c r="EO35" s="14">
        <f t="shared" si="2492"/>
        <v>0</v>
      </c>
      <c r="EP35" s="108">
        <f t="shared" ref="EP35:EP37" si="2861">+EN35+EO35</f>
        <v>0</v>
      </c>
      <c r="EQ35" s="19"/>
      <c r="ER35" s="14">
        <v>0</v>
      </c>
      <c r="ES35" s="108">
        <f t="shared" ref="ES35:ES37" si="2862">+EQ35+ER35</f>
        <v>0</v>
      </c>
      <c r="ET35" s="19"/>
      <c r="EU35" s="14">
        <v>0</v>
      </c>
      <c r="EV35" s="108">
        <f t="shared" ref="EV35:EV37" si="2863">+ET35+EU35</f>
        <v>0</v>
      </c>
      <c r="EW35" s="19"/>
      <c r="EX35" s="14">
        <v>0</v>
      </c>
      <c r="EY35" s="108">
        <f t="shared" ref="EY35:EY37" si="2864">+EW35+EX35</f>
        <v>0</v>
      </c>
      <c r="EZ35" s="19"/>
      <c r="FA35" s="14">
        <v>0</v>
      </c>
      <c r="FB35" s="108">
        <f t="shared" ref="FB35:FB37" si="2865">+EZ35+FA35</f>
        <v>0</v>
      </c>
      <c r="FC35" s="125">
        <f t="shared" si="2375"/>
        <v>0</v>
      </c>
      <c r="FD35" s="14">
        <f t="shared" si="2375"/>
        <v>0</v>
      </c>
      <c r="FE35" s="92">
        <f t="shared" ref="FE35:FE37" si="2866">+FC35+FD35</f>
        <v>0</v>
      </c>
      <c r="FF35" s="19"/>
      <c r="FG35" s="14">
        <v>0</v>
      </c>
      <c r="FH35" s="108">
        <f t="shared" ref="FH35:FH37" si="2867">+FF35+FG35</f>
        <v>0</v>
      </c>
      <c r="FI35" s="19"/>
      <c r="FJ35" s="14">
        <v>0</v>
      </c>
      <c r="FK35" s="108">
        <f t="shared" ref="FK35:FK37" si="2868">+FI35+FJ35</f>
        <v>0</v>
      </c>
      <c r="FL35" s="19"/>
      <c r="FM35" s="14">
        <v>0</v>
      </c>
      <c r="FN35" s="108">
        <f t="shared" ref="FN35:FN37" si="2869">+FL35+FM35</f>
        <v>0</v>
      </c>
      <c r="FO35" s="19"/>
      <c r="FP35" s="14">
        <v>0</v>
      </c>
      <c r="FQ35" s="108">
        <f t="shared" ref="FQ35:FQ37" si="2870">+FO35+FP35</f>
        <v>0</v>
      </c>
      <c r="FR35" s="19"/>
      <c r="FS35" s="14">
        <v>0</v>
      </c>
      <c r="FT35" s="108">
        <f t="shared" ref="FT35:FT37" si="2871">+FR35+FS35</f>
        <v>0</v>
      </c>
      <c r="FU35" s="19"/>
      <c r="FV35" s="14">
        <v>0</v>
      </c>
      <c r="FW35" s="108">
        <f t="shared" ref="FW35:FW37" si="2872">+FU35+FV35</f>
        <v>0</v>
      </c>
      <c r="FX35" s="19"/>
      <c r="FY35" s="14">
        <v>0</v>
      </c>
      <c r="FZ35" s="108">
        <f t="shared" ref="FZ35:FZ37" si="2873">+FX35+FY35</f>
        <v>0</v>
      </c>
      <c r="GA35" s="125">
        <f t="shared" si="10"/>
        <v>0</v>
      </c>
      <c r="GB35" s="14">
        <f t="shared" si="10"/>
        <v>0</v>
      </c>
      <c r="GC35" s="108">
        <f t="shared" ref="GC35:GC37" si="2874">+GA35+GB35</f>
        <v>0</v>
      </c>
      <c r="GD35" s="19"/>
      <c r="GE35" s="14">
        <v>0</v>
      </c>
      <c r="GF35" s="108">
        <f t="shared" ref="GF35:GF37" si="2875">+GD35+GE35</f>
        <v>0</v>
      </c>
      <c r="GG35" s="19"/>
      <c r="GH35" s="14">
        <v>0</v>
      </c>
      <c r="GI35" s="108">
        <f t="shared" ref="GI35:GI37" si="2876">+GG35+GH35</f>
        <v>0</v>
      </c>
      <c r="GJ35" s="19"/>
      <c r="GK35" s="14">
        <v>0</v>
      </c>
      <c r="GL35" s="108">
        <f t="shared" ref="GL35:GL37" si="2877">+GJ35+GK35</f>
        <v>0</v>
      </c>
      <c r="GM35" s="19"/>
      <c r="GN35" s="14">
        <v>0</v>
      </c>
      <c r="GO35" s="108">
        <f t="shared" ref="GO35:GO37" si="2878">+GM35+GN35</f>
        <v>0</v>
      </c>
      <c r="GP35" s="19"/>
      <c r="GQ35" s="14">
        <v>0</v>
      </c>
      <c r="GR35" s="108">
        <f t="shared" ref="GR35:GR37" si="2879">+GP35+GQ35</f>
        <v>0</v>
      </c>
      <c r="GS35" s="19"/>
      <c r="GT35" s="14">
        <v>0</v>
      </c>
      <c r="GU35" s="92">
        <f t="shared" ref="GU35:GU37" si="2880">+GS35+GT35</f>
        <v>0</v>
      </c>
      <c r="GV35" s="125">
        <f t="shared" si="93"/>
        <v>0</v>
      </c>
      <c r="GW35" s="14">
        <f t="shared" si="94"/>
        <v>0</v>
      </c>
      <c r="GX35" s="108">
        <f t="shared" ref="GX35:GX37" si="2881">+GV35+GW35</f>
        <v>0</v>
      </c>
      <c r="GY35" s="19"/>
      <c r="GZ35" s="14">
        <v>0</v>
      </c>
      <c r="HA35" s="108">
        <f t="shared" ref="HA35:HA37" si="2882">+GY35+GZ35</f>
        <v>0</v>
      </c>
      <c r="HB35" s="19"/>
      <c r="HC35" s="14">
        <v>0</v>
      </c>
      <c r="HD35" s="108">
        <f t="shared" ref="HD35:HD37" si="2883">+HB35+HC35</f>
        <v>0</v>
      </c>
      <c r="HE35" s="19"/>
      <c r="HF35" s="14">
        <v>0</v>
      </c>
      <c r="HG35" s="108">
        <f t="shared" ref="HG35:HG37" si="2884">+HE35+HF35</f>
        <v>0</v>
      </c>
      <c r="HH35" s="19"/>
      <c r="HI35" s="14">
        <v>0</v>
      </c>
      <c r="HJ35" s="108">
        <f t="shared" ref="HJ35:HJ37" si="2885">+HH35+HI35</f>
        <v>0</v>
      </c>
      <c r="HK35" s="125">
        <f t="shared" si="100"/>
        <v>0</v>
      </c>
      <c r="HL35" s="14">
        <f t="shared" si="101"/>
        <v>0</v>
      </c>
      <c r="HM35" s="108">
        <f t="shared" ref="HM35:HM37" si="2886">+HK35+HL35</f>
        <v>0</v>
      </c>
      <c r="HN35" s="19"/>
      <c r="HO35" s="14">
        <v>0</v>
      </c>
      <c r="HP35" s="108">
        <f t="shared" ref="HP35:HP37" si="2887">+HN35+HO35</f>
        <v>0</v>
      </c>
      <c r="HQ35" s="19"/>
      <c r="HR35" s="14">
        <v>0</v>
      </c>
      <c r="HS35" s="92">
        <f t="shared" ref="HS35:HS37" si="2888">+HQ35+HR35</f>
        <v>0</v>
      </c>
      <c r="HT35" s="125">
        <f t="shared" si="11"/>
        <v>0</v>
      </c>
      <c r="HU35" s="14">
        <f t="shared" si="11"/>
        <v>0</v>
      </c>
      <c r="HV35" s="108">
        <f t="shared" ref="HV35:HV37" si="2889">+HT35+HU35</f>
        <v>0</v>
      </c>
      <c r="HW35" s="19">
        <f t="shared" si="106"/>
        <v>0</v>
      </c>
      <c r="HX35" s="14">
        <f t="shared" si="107"/>
        <v>0</v>
      </c>
      <c r="HY35" s="108">
        <f t="shared" ref="HY35:HY37" si="2890">+HW35+HX35</f>
        <v>0</v>
      </c>
      <c r="HZ35" s="19"/>
      <c r="IA35" s="14">
        <v>0</v>
      </c>
      <c r="IB35" s="108">
        <f t="shared" ref="IB35:IB37" si="2891">+HZ35+IA35</f>
        <v>0</v>
      </c>
      <c r="IC35" s="19"/>
      <c r="ID35" s="14">
        <v>0</v>
      </c>
      <c r="IE35" s="108">
        <f t="shared" ref="IE35:IE37" si="2892">+IC35+ID35</f>
        <v>0</v>
      </c>
      <c r="IF35" s="19"/>
      <c r="IG35" s="14">
        <v>0</v>
      </c>
      <c r="IH35" s="108">
        <f t="shared" ref="IH35:IH37" si="2893">+IF35+IG35</f>
        <v>0</v>
      </c>
      <c r="II35" s="19"/>
      <c r="IJ35" s="14">
        <v>0</v>
      </c>
      <c r="IK35" s="108">
        <f t="shared" ref="IK35:IK37" si="2894">+II35+IJ35</f>
        <v>0</v>
      </c>
      <c r="IL35" s="125">
        <f t="shared" si="113"/>
        <v>0</v>
      </c>
      <c r="IM35" s="14">
        <f t="shared" si="114"/>
        <v>0</v>
      </c>
      <c r="IN35" s="108">
        <f t="shared" ref="IN35:IN37" si="2895">+IL35+IM35</f>
        <v>0</v>
      </c>
      <c r="IO35" s="19"/>
      <c r="IP35" s="14">
        <v>0</v>
      </c>
      <c r="IQ35" s="92">
        <f t="shared" ref="IQ35:IQ37" si="2896">+IO35+IP35</f>
        <v>0</v>
      </c>
      <c r="IR35" s="19"/>
      <c r="IS35" s="14">
        <v>0</v>
      </c>
      <c r="IT35" s="108">
        <f t="shared" ref="IT35:IT37" si="2897">+IR35+IS35</f>
        <v>0</v>
      </c>
      <c r="IU35" s="125">
        <f t="shared" si="12"/>
        <v>0</v>
      </c>
      <c r="IV35" s="14">
        <f t="shared" si="12"/>
        <v>0</v>
      </c>
      <c r="IW35" s="108">
        <f t="shared" ref="IW35:IW37" si="2898">+IU35+IV35</f>
        <v>0</v>
      </c>
      <c r="IX35" s="19"/>
      <c r="IY35" s="14">
        <v>0</v>
      </c>
      <c r="IZ35" s="108">
        <f t="shared" ref="IZ35:IZ37" si="2899">+IX35+IY35</f>
        <v>0</v>
      </c>
      <c r="JA35" s="19"/>
      <c r="JB35" s="14">
        <v>0</v>
      </c>
      <c r="JC35" s="108">
        <f t="shared" ref="JC35:JC37" si="2900">+JA35+JB35</f>
        <v>0</v>
      </c>
      <c r="JD35" s="19"/>
      <c r="JE35" s="14">
        <v>0</v>
      </c>
      <c r="JF35" s="108">
        <f t="shared" ref="JF35:JF37" si="2901">+JD35+JE35</f>
        <v>0</v>
      </c>
      <c r="JG35" s="19"/>
      <c r="JH35" s="14">
        <v>0</v>
      </c>
      <c r="JI35" s="108">
        <f t="shared" ref="JI35:JI37" si="2902">+JG35+JH35</f>
        <v>0</v>
      </c>
      <c r="JJ35" s="125">
        <f t="shared" si="13"/>
        <v>0</v>
      </c>
      <c r="JK35" s="14">
        <f t="shared" si="13"/>
        <v>0</v>
      </c>
      <c r="JL35" s="108">
        <f t="shared" ref="JL35:JL37" si="2903">+JJ35+JK35</f>
        <v>0</v>
      </c>
      <c r="JM35" s="19"/>
      <c r="JN35" s="14">
        <v>0</v>
      </c>
      <c r="JO35" s="108">
        <f t="shared" ref="JO35:JO37" si="2904">+JM35+JN35</f>
        <v>0</v>
      </c>
      <c r="JP35" s="19"/>
      <c r="JQ35" s="14">
        <v>0</v>
      </c>
      <c r="JR35" s="92">
        <f t="shared" ref="JR35:JR37" si="2905">+JP35+JQ35</f>
        <v>0</v>
      </c>
      <c r="JS35" s="19"/>
      <c r="JT35" s="14">
        <v>0</v>
      </c>
      <c r="JU35" s="108">
        <f t="shared" ref="JU35:JU37" si="2906">+JS35+JT35</f>
        <v>0</v>
      </c>
      <c r="JV35" s="125">
        <f t="shared" si="2493"/>
        <v>0</v>
      </c>
      <c r="JW35" s="14">
        <f t="shared" si="2493"/>
        <v>0</v>
      </c>
      <c r="JX35" s="108">
        <f t="shared" ref="JX35:JX37" si="2907">+JV35+JW35</f>
        <v>0</v>
      </c>
      <c r="JY35" s="19">
        <v>72024</v>
      </c>
      <c r="JZ35" s="14">
        <v>0</v>
      </c>
      <c r="KA35" s="108">
        <f t="shared" ref="KA35:KA37" si="2908">+JY35+JZ35</f>
        <v>72024</v>
      </c>
      <c r="KB35" s="19"/>
      <c r="KC35" s="14">
        <v>0</v>
      </c>
      <c r="KD35" s="108">
        <f t="shared" ref="KD35:KD37" si="2909">+KB35+KC35</f>
        <v>0</v>
      </c>
      <c r="KE35" s="19">
        <v>15750</v>
      </c>
      <c r="KF35" s="14">
        <v>0</v>
      </c>
      <c r="KG35" s="108">
        <f t="shared" ref="KG35:KG37" si="2910">+KE35+KF35</f>
        <v>15750</v>
      </c>
      <c r="KH35" s="19">
        <f>20000+10000</f>
        <v>30000</v>
      </c>
      <c r="KI35" s="14"/>
      <c r="KJ35" s="108">
        <f t="shared" ref="KJ35:KJ37" si="2911">+KH35+KI35</f>
        <v>30000</v>
      </c>
      <c r="KK35" s="125">
        <f t="shared" si="2491"/>
        <v>117774</v>
      </c>
      <c r="KL35" s="14">
        <f t="shared" si="2491"/>
        <v>0</v>
      </c>
      <c r="KM35" s="92">
        <f t="shared" ref="KM35:KM37" si="2912">+KK35+KL35</f>
        <v>117774</v>
      </c>
      <c r="KN35" s="19"/>
      <c r="KO35" s="14">
        <v>0</v>
      </c>
      <c r="KP35" s="108">
        <f t="shared" ref="KP35:KP37" si="2913">+KN35+KO35</f>
        <v>0</v>
      </c>
      <c r="KQ35" s="19"/>
      <c r="KR35" s="14">
        <v>0</v>
      </c>
      <c r="KS35" s="108">
        <f t="shared" ref="KS35:KS37" si="2914">+KQ35+KR35</f>
        <v>0</v>
      </c>
      <c r="KT35" s="19"/>
      <c r="KU35" s="14">
        <v>0</v>
      </c>
      <c r="KV35" s="108">
        <f t="shared" ref="KV35:KV37" si="2915">+KT35+KU35</f>
        <v>0</v>
      </c>
      <c r="KW35" s="125">
        <f t="shared" si="211"/>
        <v>0</v>
      </c>
      <c r="KX35" s="14">
        <f t="shared" si="211"/>
        <v>0</v>
      </c>
      <c r="KY35" s="108">
        <f t="shared" ref="KY35:KY37" si="2916">+KW35+KX35</f>
        <v>0</v>
      </c>
      <c r="KZ35" s="19"/>
      <c r="LA35" s="14">
        <v>0</v>
      </c>
      <c r="LB35" s="108">
        <f t="shared" ref="LB35:LB37" si="2917">+KZ35+LA35</f>
        <v>0</v>
      </c>
      <c r="LC35" s="19"/>
      <c r="LD35" s="14">
        <v>0</v>
      </c>
      <c r="LE35" s="108">
        <f t="shared" ref="LE35:LE37" si="2918">+LC35+LD35</f>
        <v>0</v>
      </c>
      <c r="LF35" s="19"/>
      <c r="LG35" s="14">
        <v>0</v>
      </c>
      <c r="LH35" s="108">
        <f t="shared" ref="LH35:LH37" si="2919">+LF35+LG35</f>
        <v>0</v>
      </c>
      <c r="LI35" s="19"/>
      <c r="LJ35" s="14">
        <v>0</v>
      </c>
      <c r="LK35" s="92">
        <f t="shared" ref="LK35:LK37" si="2920">+LI35+LJ35</f>
        <v>0</v>
      </c>
      <c r="LL35" s="19"/>
      <c r="LM35" s="14">
        <v>0</v>
      </c>
      <c r="LN35" s="108">
        <f t="shared" ref="LN35:LN37" si="2921">+LL35+LM35</f>
        <v>0</v>
      </c>
      <c r="LO35" s="19"/>
      <c r="LP35" s="14">
        <v>0</v>
      </c>
      <c r="LQ35" s="108">
        <f t="shared" ref="LQ35:LQ37" si="2922">+LO35+LP35</f>
        <v>0</v>
      </c>
      <c r="LR35" s="19"/>
      <c r="LS35" s="14">
        <v>0</v>
      </c>
      <c r="LT35" s="108">
        <f t="shared" ref="LT35:LT37" si="2923">+LR35+LS35</f>
        <v>0</v>
      </c>
      <c r="LU35" s="19"/>
      <c r="LV35" s="14">
        <v>0</v>
      </c>
      <c r="LW35" s="108">
        <f t="shared" ref="LW35:LW37" si="2924">+LU35+LV35</f>
        <v>0</v>
      </c>
      <c r="LX35" s="19"/>
      <c r="LY35" s="14">
        <v>0</v>
      </c>
      <c r="LZ35" s="108">
        <f t="shared" ref="LZ35:LZ37" si="2925">+LX35+LY35</f>
        <v>0</v>
      </c>
      <c r="MA35" s="125">
        <f t="shared" si="17"/>
        <v>0</v>
      </c>
      <c r="MB35" s="14">
        <f t="shared" si="17"/>
        <v>0</v>
      </c>
      <c r="MC35" s="108">
        <f t="shared" ref="MC35:MC37" si="2926">+MA35+MB35</f>
        <v>0</v>
      </c>
      <c r="MD35" s="19"/>
      <c r="ME35" s="14">
        <v>0</v>
      </c>
      <c r="MF35" s="108">
        <f t="shared" ref="MF35:MF37" si="2927">+MD35+ME35</f>
        <v>0</v>
      </c>
      <c r="MG35" s="19"/>
      <c r="MH35" s="14">
        <v>0</v>
      </c>
      <c r="MI35" s="92">
        <f t="shared" ref="MI35:MI37" si="2928">+MG35+MH35</f>
        <v>0</v>
      </c>
      <c r="MJ35" s="125">
        <f t="shared" si="149"/>
        <v>0</v>
      </c>
      <c r="MK35" s="14">
        <f t="shared" si="150"/>
        <v>0</v>
      </c>
      <c r="ML35" s="108">
        <f t="shared" ref="ML35:ML37" si="2929">+MJ35+MK35</f>
        <v>0</v>
      </c>
      <c r="MM35" s="19"/>
      <c r="MN35" s="14">
        <v>0</v>
      </c>
      <c r="MO35" s="108">
        <f t="shared" ref="MO35:MO37" si="2930">+MM35+MN35</f>
        <v>0</v>
      </c>
      <c r="MP35" s="125">
        <f t="shared" si="18"/>
        <v>117774</v>
      </c>
      <c r="MQ35" s="14">
        <f t="shared" si="18"/>
        <v>0</v>
      </c>
      <c r="MR35" s="108">
        <f t="shared" ref="MR35:MR37" si="2931">+MP35+MQ35</f>
        <v>117774</v>
      </c>
      <c r="MS35" s="19"/>
      <c r="MT35" s="14">
        <v>0</v>
      </c>
      <c r="MU35" s="108">
        <f t="shared" ref="MU35:MU37" si="2932">+MS35+MT35</f>
        <v>0</v>
      </c>
      <c r="MV35" s="19"/>
      <c r="MW35" s="14">
        <v>0</v>
      </c>
      <c r="MX35" s="108">
        <f t="shared" ref="MX35:MX37" si="2933">+MV35+MW35</f>
        <v>0</v>
      </c>
      <c r="MY35" s="19"/>
      <c r="MZ35" s="14">
        <v>0</v>
      </c>
      <c r="NA35" s="108">
        <f t="shared" ref="NA35:NA37" si="2934">+MY35+MZ35</f>
        <v>0</v>
      </c>
      <c r="NB35" s="19">
        <f t="shared" si="157"/>
        <v>0</v>
      </c>
      <c r="NC35" s="14">
        <f t="shared" si="158"/>
        <v>0</v>
      </c>
      <c r="ND35" s="108">
        <f t="shared" ref="ND35:ND37" si="2935">+NB35+NC35</f>
        <v>0</v>
      </c>
      <c r="NE35" s="19"/>
      <c r="NF35" s="14">
        <v>0</v>
      </c>
      <c r="NG35" s="108">
        <f t="shared" ref="NG35:NG37" si="2936">+NE35+NF35</f>
        <v>0</v>
      </c>
      <c r="NH35" s="19"/>
      <c r="NI35" s="14">
        <v>0</v>
      </c>
      <c r="NJ35" s="92">
        <f t="shared" ref="NJ35:NJ37" si="2937">+NH35+NI35</f>
        <v>0</v>
      </c>
      <c r="NK35" s="19"/>
      <c r="NL35" s="14">
        <v>0</v>
      </c>
      <c r="NM35" s="108">
        <f t="shared" ref="NM35:NM37" si="2938">+NK35+NL35</f>
        <v>0</v>
      </c>
      <c r="NN35" s="19"/>
      <c r="NO35" s="14">
        <v>0</v>
      </c>
      <c r="NP35" s="108">
        <f t="shared" ref="NP35:NP37" si="2939">+NN35+NO35</f>
        <v>0</v>
      </c>
      <c r="NQ35" s="19"/>
      <c r="NR35" s="14">
        <v>0</v>
      </c>
      <c r="NS35" s="108">
        <f t="shared" ref="NS35:NS37" si="2940">+NQ35+NR35</f>
        <v>0</v>
      </c>
      <c r="NT35" s="19"/>
      <c r="NU35" s="14">
        <v>0</v>
      </c>
      <c r="NV35" s="108">
        <f t="shared" ref="NV35:NV37" si="2941">+NT35+NU35</f>
        <v>0</v>
      </c>
      <c r="NW35" s="13">
        <f t="shared" si="19"/>
        <v>0</v>
      </c>
      <c r="NX35" s="14">
        <f t="shared" si="19"/>
        <v>0</v>
      </c>
      <c r="NY35" s="108">
        <f t="shared" ref="NY35:NY37" si="2942">+NW35+NX35</f>
        <v>0</v>
      </c>
      <c r="NZ35" s="19"/>
      <c r="OA35" s="14">
        <v>0</v>
      </c>
      <c r="OB35" s="108">
        <f t="shared" ref="OB35:OB37" si="2943">+NZ35+OA35</f>
        <v>0</v>
      </c>
      <c r="OC35" s="19"/>
      <c r="OD35" s="14">
        <v>0</v>
      </c>
      <c r="OE35" s="108">
        <f t="shared" ref="OE35:OE37" si="2944">+OC35+OD35</f>
        <v>0</v>
      </c>
      <c r="OF35" s="19"/>
      <c r="OG35" s="14">
        <v>0</v>
      </c>
      <c r="OH35" s="92">
        <f t="shared" ref="OH35:OH37" si="2945">+OF35+OG35</f>
        <v>0</v>
      </c>
      <c r="OI35" s="19">
        <f t="shared" si="20"/>
        <v>0</v>
      </c>
      <c r="OJ35" s="14">
        <f t="shared" si="20"/>
        <v>0</v>
      </c>
      <c r="OK35" s="108">
        <f t="shared" ref="OK35:OK37" si="2946">+OI35+OJ35</f>
        <v>0</v>
      </c>
      <c r="OL35" s="19"/>
      <c r="OM35" s="14">
        <v>0</v>
      </c>
      <c r="ON35" s="108">
        <f t="shared" ref="ON35:ON37" si="2947">+OL35+OM35</f>
        <v>0</v>
      </c>
      <c r="OO35" s="19"/>
      <c r="OP35" s="14">
        <v>0</v>
      </c>
      <c r="OQ35" s="108">
        <f t="shared" ref="OQ35:OQ37" si="2948">+OO35+OP35</f>
        <v>0</v>
      </c>
      <c r="OR35" s="19"/>
      <c r="OS35" s="14">
        <v>0</v>
      </c>
      <c r="OT35" s="108">
        <f t="shared" ref="OT35:OT37" si="2949">+OR35+OS35</f>
        <v>0</v>
      </c>
      <c r="OU35" s="19"/>
      <c r="OV35" s="14">
        <v>0</v>
      </c>
      <c r="OW35" s="108">
        <f t="shared" ref="OW35:OW37" si="2950">+OU35+OV35</f>
        <v>0</v>
      </c>
      <c r="OX35" s="19"/>
      <c r="OY35" s="14">
        <v>0</v>
      </c>
      <c r="OZ35" s="108">
        <f t="shared" ref="OZ35:OZ37" si="2951">+OX35+OY35</f>
        <v>0</v>
      </c>
      <c r="PA35" s="19"/>
      <c r="PB35" s="14">
        <v>0</v>
      </c>
      <c r="PC35" s="108">
        <f t="shared" ref="PC35:PC37" si="2952">+PA35+PB35</f>
        <v>0</v>
      </c>
      <c r="PD35" s="19"/>
      <c r="PE35" s="14">
        <v>0</v>
      </c>
      <c r="PF35" s="108">
        <f t="shared" ref="PF35:PF37" si="2953">+PD35+PE35</f>
        <v>0</v>
      </c>
      <c r="PG35" s="19"/>
      <c r="PH35" s="14">
        <v>0</v>
      </c>
      <c r="PI35" s="92">
        <f t="shared" ref="PI35:PI37" si="2954">+PG35+PH35</f>
        <v>0</v>
      </c>
      <c r="PJ35" s="19"/>
      <c r="PK35" s="14">
        <v>0</v>
      </c>
      <c r="PL35" s="108">
        <f t="shared" ref="PL35:PL37" si="2955">+PJ35+PK35</f>
        <v>0</v>
      </c>
      <c r="PM35" s="19"/>
      <c r="PN35" s="14">
        <v>0</v>
      </c>
      <c r="PO35" s="108">
        <f t="shared" ref="PO35:PO37" si="2956">+PM35+PN35</f>
        <v>0</v>
      </c>
      <c r="PP35" s="125">
        <f t="shared" si="21"/>
        <v>0</v>
      </c>
      <c r="PQ35" s="14">
        <f t="shared" si="21"/>
        <v>0</v>
      </c>
      <c r="PR35" s="108">
        <f t="shared" ref="PR35:PR37" si="2957">+PP35+PQ35</f>
        <v>0</v>
      </c>
      <c r="PS35" s="19"/>
      <c r="PT35" s="14">
        <v>0</v>
      </c>
      <c r="PU35" s="108">
        <f t="shared" ref="PU35:PU37" si="2958">+PS35+PT35</f>
        <v>0</v>
      </c>
      <c r="PV35" s="19"/>
      <c r="PW35" s="14">
        <v>0</v>
      </c>
      <c r="PX35" s="108">
        <f t="shared" ref="PX35:PX37" si="2959">+PV35+PW35</f>
        <v>0</v>
      </c>
      <c r="PY35" s="19"/>
      <c r="PZ35" s="14">
        <v>0</v>
      </c>
      <c r="QA35" s="108">
        <f t="shared" ref="QA35:QA37" si="2960">+PY35+PZ35</f>
        <v>0</v>
      </c>
      <c r="QB35" s="19"/>
      <c r="QC35" s="14">
        <v>0</v>
      </c>
      <c r="QD35" s="108">
        <f t="shared" ref="QD35:QD37" si="2961">+QB35+QC35</f>
        <v>0</v>
      </c>
      <c r="QE35" s="19"/>
      <c r="QF35" s="14">
        <v>0</v>
      </c>
      <c r="QG35" s="92">
        <f t="shared" ref="QG35:QG37" si="2962">+QE35+QF35</f>
        <v>0</v>
      </c>
      <c r="QH35" s="19"/>
      <c r="QI35" s="14">
        <v>0</v>
      </c>
      <c r="QJ35" s="108">
        <f t="shared" ref="QJ35:QJ37" si="2963">+QH35+QI35</f>
        <v>0</v>
      </c>
      <c r="QK35" s="19"/>
      <c r="QL35" s="14">
        <v>0</v>
      </c>
      <c r="QM35" s="108">
        <f t="shared" ref="QM35:QM37" si="2964">+QK35+QL35</f>
        <v>0</v>
      </c>
      <c r="QN35" s="19">
        <f t="shared" si="189"/>
        <v>0</v>
      </c>
      <c r="QO35" s="14">
        <f t="shared" si="190"/>
        <v>0</v>
      </c>
      <c r="QP35" s="108">
        <f t="shared" ref="QP35:QP37" si="2965">+QN35+QO35</f>
        <v>0</v>
      </c>
      <c r="QQ35" s="19"/>
      <c r="QR35" s="14">
        <v>0</v>
      </c>
      <c r="QS35" s="108">
        <f t="shared" ref="QS35:QS37" si="2966">+QQ35+QR35</f>
        <v>0</v>
      </c>
      <c r="QT35" s="19"/>
      <c r="QU35" s="14">
        <v>0</v>
      </c>
      <c r="QV35" s="108">
        <f t="shared" ref="QV35:QV37" si="2967">+QT35+QU35</f>
        <v>0</v>
      </c>
      <c r="QW35" s="19"/>
      <c r="QX35" s="14">
        <v>0</v>
      </c>
      <c r="QY35" s="108">
        <f t="shared" ref="QY35:QY37" si="2968">+QW35+QX35</f>
        <v>0</v>
      </c>
      <c r="QZ35" s="19"/>
      <c r="RA35" s="14">
        <v>0</v>
      </c>
      <c r="RB35" s="108">
        <f t="shared" ref="RB35:RB37" si="2969">+QZ35+RA35</f>
        <v>0</v>
      </c>
      <c r="RC35" s="19"/>
      <c r="RD35" s="14">
        <v>0</v>
      </c>
      <c r="RE35" s="92">
        <f t="shared" ref="RE35:RE37" si="2970">+RC35+RD35</f>
        <v>0</v>
      </c>
      <c r="RF35" s="19"/>
      <c r="RG35" s="14">
        <v>0</v>
      </c>
      <c r="RH35" s="108">
        <f t="shared" ref="RH35:RH37" si="2971">+RF35+RG35</f>
        <v>0</v>
      </c>
      <c r="RI35" s="19"/>
      <c r="RJ35" s="14">
        <v>0</v>
      </c>
      <c r="RK35" s="108">
        <f t="shared" ref="RK35:RK37" si="2972">+RI35+RJ35</f>
        <v>0</v>
      </c>
      <c r="RL35" s="19"/>
      <c r="RM35" s="14">
        <v>0</v>
      </c>
      <c r="RN35" s="108">
        <f t="shared" ref="RN35:RN37" si="2973">+RL35+RM35</f>
        <v>0</v>
      </c>
      <c r="RO35" s="19">
        <f t="shared" si="200"/>
        <v>0</v>
      </c>
      <c r="RP35" s="14">
        <f t="shared" si="201"/>
        <v>0</v>
      </c>
      <c r="RQ35" s="108">
        <f t="shared" ref="RQ35:RQ37" si="2974">+RO35+RP35</f>
        <v>0</v>
      </c>
      <c r="RR35" s="125">
        <f t="shared" si="203"/>
        <v>0</v>
      </c>
      <c r="RS35" s="14">
        <f t="shared" si="204"/>
        <v>0</v>
      </c>
      <c r="RT35" s="108">
        <f t="shared" ref="RT35:RT37" si="2975">+RR35+RS35</f>
        <v>0</v>
      </c>
      <c r="RU35" s="19">
        <f t="shared" si="2808"/>
        <v>117774</v>
      </c>
      <c r="RV35" s="14">
        <f t="shared" si="206"/>
        <v>0</v>
      </c>
      <c r="RW35" s="108">
        <f t="shared" ref="RW35:RW37" si="2976">+RU35+RV35</f>
        <v>117774</v>
      </c>
      <c r="RX35" s="19">
        <f t="shared" si="1025"/>
        <v>0</v>
      </c>
      <c r="RY35" s="14">
        <v>0</v>
      </c>
      <c r="RZ35" s="108">
        <f t="shared" ref="RZ35:RZ37" si="2977">+RX35+RY35</f>
        <v>0</v>
      </c>
      <c r="SA35" s="19">
        <f t="shared" si="22"/>
        <v>117774</v>
      </c>
      <c r="SB35" s="14">
        <f t="shared" si="22"/>
        <v>0</v>
      </c>
      <c r="SC35" s="108">
        <f t="shared" ref="SC35:SC37" si="2978">+SA35+SB35</f>
        <v>117774</v>
      </c>
      <c r="SD35" s="19">
        <f>BW35+SA35+DD35</f>
        <v>117774</v>
      </c>
      <c r="SE35" s="14">
        <f t="shared" si="532"/>
        <v>0</v>
      </c>
      <c r="SF35" s="108">
        <f t="shared" ref="SF35:SF37" si="2979">+SD35+SE35</f>
        <v>117774</v>
      </c>
    </row>
    <row r="36" spans="1:501" s="4" customFormat="1" ht="15.75" x14ac:dyDescent="0.25">
      <c r="A36" s="2">
        <v>26</v>
      </c>
      <c r="B36" s="51" t="s">
        <v>11</v>
      </c>
      <c r="C36" s="16">
        <v>0</v>
      </c>
      <c r="D36" s="3">
        <v>0</v>
      </c>
      <c r="E36" s="104">
        <f t="shared" si="24"/>
        <v>0</v>
      </c>
      <c r="F36" s="16"/>
      <c r="G36" s="3">
        <v>0</v>
      </c>
      <c r="H36" s="104">
        <f t="shared" si="2816"/>
        <v>0</v>
      </c>
      <c r="I36" s="16">
        <f t="shared" si="0"/>
        <v>0</v>
      </c>
      <c r="J36" s="3">
        <f t="shared" si="0"/>
        <v>0</v>
      </c>
      <c r="K36" s="104">
        <f t="shared" si="2817"/>
        <v>0</v>
      </c>
      <c r="L36" s="16"/>
      <c r="M36" s="3">
        <v>0</v>
      </c>
      <c r="N36" s="104">
        <f t="shared" si="2818"/>
        <v>0</v>
      </c>
      <c r="O36" s="16"/>
      <c r="P36" s="3">
        <v>0</v>
      </c>
      <c r="Q36" s="104">
        <f t="shared" si="2819"/>
        <v>0</v>
      </c>
      <c r="R36" s="16"/>
      <c r="S36" s="3">
        <v>0</v>
      </c>
      <c r="T36" s="104">
        <f t="shared" si="2820"/>
        <v>0</v>
      </c>
      <c r="U36" s="16">
        <f t="shared" si="2324"/>
        <v>0</v>
      </c>
      <c r="V36" s="3">
        <f t="shared" si="2324"/>
        <v>0</v>
      </c>
      <c r="W36" s="89">
        <f t="shared" si="2821"/>
        <v>0</v>
      </c>
      <c r="X36" s="16"/>
      <c r="Y36" s="3">
        <v>0</v>
      </c>
      <c r="Z36" s="104">
        <f t="shared" si="2822"/>
        <v>0</v>
      </c>
      <c r="AA36" s="16"/>
      <c r="AB36" s="3">
        <v>0</v>
      </c>
      <c r="AC36" s="104">
        <f t="shared" si="2823"/>
        <v>0</v>
      </c>
      <c r="AD36" s="16"/>
      <c r="AE36" s="3">
        <v>0</v>
      </c>
      <c r="AF36" s="104">
        <f t="shared" si="2824"/>
        <v>0</v>
      </c>
      <c r="AG36" s="16"/>
      <c r="AH36" s="3">
        <v>0</v>
      </c>
      <c r="AI36" s="104">
        <f t="shared" si="2825"/>
        <v>0</v>
      </c>
      <c r="AJ36" s="16"/>
      <c r="AK36" s="3">
        <v>0</v>
      </c>
      <c r="AL36" s="104">
        <f t="shared" si="2826"/>
        <v>0</v>
      </c>
      <c r="AM36" s="16"/>
      <c r="AN36" s="3">
        <v>0</v>
      </c>
      <c r="AO36" s="104">
        <f t="shared" si="2827"/>
        <v>0</v>
      </c>
      <c r="AP36" s="16"/>
      <c r="AQ36" s="3">
        <v>0</v>
      </c>
      <c r="AR36" s="104">
        <f t="shared" si="2828"/>
        <v>0</v>
      </c>
      <c r="AS36" s="16">
        <f t="shared" si="2333"/>
        <v>0</v>
      </c>
      <c r="AT36" s="3">
        <f t="shared" si="2333"/>
        <v>0</v>
      </c>
      <c r="AU36" s="104">
        <f t="shared" si="2829"/>
        <v>0</v>
      </c>
      <c r="AV36" s="16"/>
      <c r="AW36" s="3">
        <v>0</v>
      </c>
      <c r="AX36" s="104">
        <f t="shared" si="2830"/>
        <v>0</v>
      </c>
      <c r="AY36" s="16"/>
      <c r="AZ36" s="3">
        <v>0</v>
      </c>
      <c r="BA36" s="104">
        <f t="shared" si="2831"/>
        <v>0</v>
      </c>
      <c r="BB36" s="16"/>
      <c r="BC36" s="3">
        <v>0</v>
      </c>
      <c r="BD36" s="104">
        <f t="shared" si="2832"/>
        <v>0</v>
      </c>
      <c r="BE36" s="16">
        <f t="shared" si="2338"/>
        <v>0</v>
      </c>
      <c r="BF36" s="3">
        <f t="shared" si="2338"/>
        <v>0</v>
      </c>
      <c r="BG36" s="104">
        <f t="shared" si="2833"/>
        <v>0</v>
      </c>
      <c r="BH36" s="16"/>
      <c r="BI36" s="3">
        <v>0</v>
      </c>
      <c r="BJ36" s="104">
        <f t="shared" si="2834"/>
        <v>0</v>
      </c>
      <c r="BK36" s="16"/>
      <c r="BL36" s="3">
        <v>0</v>
      </c>
      <c r="BM36" s="104">
        <f t="shared" si="2835"/>
        <v>0</v>
      </c>
      <c r="BN36" s="16">
        <f t="shared" si="2342"/>
        <v>0</v>
      </c>
      <c r="BO36" s="3">
        <f t="shared" si="2342"/>
        <v>0</v>
      </c>
      <c r="BP36" s="104">
        <f t="shared" si="2836"/>
        <v>0</v>
      </c>
      <c r="BQ36" s="16">
        <f t="shared" si="2344"/>
        <v>0</v>
      </c>
      <c r="BR36" s="3">
        <f t="shared" si="2344"/>
        <v>0</v>
      </c>
      <c r="BS36" s="104">
        <f t="shared" si="2837"/>
        <v>0</v>
      </c>
      <c r="BT36" s="16"/>
      <c r="BU36" s="3">
        <v>0</v>
      </c>
      <c r="BV36" s="104">
        <f t="shared" si="2838"/>
        <v>0</v>
      </c>
      <c r="BW36" s="122">
        <f t="shared" si="2347"/>
        <v>0</v>
      </c>
      <c r="BX36" s="3">
        <f t="shared" si="2347"/>
        <v>0</v>
      </c>
      <c r="BY36" s="104">
        <f t="shared" si="2839"/>
        <v>0</v>
      </c>
      <c r="BZ36" s="16"/>
      <c r="CA36" s="3">
        <v>0</v>
      </c>
      <c r="CB36" s="104">
        <f t="shared" si="2840"/>
        <v>0</v>
      </c>
      <c r="CC36" s="16"/>
      <c r="CD36" s="3">
        <v>0</v>
      </c>
      <c r="CE36" s="104">
        <f t="shared" si="2841"/>
        <v>0</v>
      </c>
      <c r="CF36" s="16"/>
      <c r="CG36" s="3">
        <v>0</v>
      </c>
      <c r="CH36" s="104">
        <f t="shared" si="2842"/>
        <v>0</v>
      </c>
      <c r="CI36" s="16"/>
      <c r="CJ36" s="3">
        <v>0</v>
      </c>
      <c r="CK36" s="104">
        <f t="shared" si="2843"/>
        <v>0</v>
      </c>
      <c r="CL36" s="16"/>
      <c r="CM36" s="3">
        <v>0</v>
      </c>
      <c r="CN36" s="104">
        <f t="shared" si="2844"/>
        <v>0</v>
      </c>
      <c r="CO36" s="16"/>
      <c r="CP36" s="3">
        <v>0</v>
      </c>
      <c r="CQ36" s="104">
        <f t="shared" si="2845"/>
        <v>0</v>
      </c>
      <c r="CR36" s="16"/>
      <c r="CS36" s="3">
        <v>0</v>
      </c>
      <c r="CT36" s="104">
        <f t="shared" si="2846"/>
        <v>0</v>
      </c>
      <c r="CU36" s="16"/>
      <c r="CV36" s="3">
        <v>0</v>
      </c>
      <c r="CW36" s="104">
        <f t="shared" si="2847"/>
        <v>0</v>
      </c>
      <c r="CX36" s="16"/>
      <c r="CY36" s="3">
        <v>0</v>
      </c>
      <c r="CZ36" s="104">
        <f t="shared" si="2848"/>
        <v>0</v>
      </c>
      <c r="DA36" s="16"/>
      <c r="DB36" s="3">
        <v>0</v>
      </c>
      <c r="DC36" s="104">
        <f t="shared" si="2849"/>
        <v>0</v>
      </c>
      <c r="DD36" s="122">
        <f t="shared" si="59"/>
        <v>0</v>
      </c>
      <c r="DE36" s="3">
        <f t="shared" si="59"/>
        <v>0</v>
      </c>
      <c r="DF36" s="104">
        <f t="shared" si="59"/>
        <v>0</v>
      </c>
      <c r="DG36" s="16"/>
      <c r="DH36" s="3">
        <v>0</v>
      </c>
      <c r="DI36" s="104">
        <f t="shared" si="2850"/>
        <v>0</v>
      </c>
      <c r="DJ36" s="16"/>
      <c r="DK36" s="3">
        <v>0</v>
      </c>
      <c r="DL36" s="104">
        <f t="shared" si="2851"/>
        <v>0</v>
      </c>
      <c r="DM36" s="16"/>
      <c r="DN36" s="3">
        <v>0</v>
      </c>
      <c r="DO36" s="104">
        <f t="shared" si="2852"/>
        <v>0</v>
      </c>
      <c r="DP36" s="16"/>
      <c r="DQ36" s="3">
        <v>0</v>
      </c>
      <c r="DR36" s="104">
        <f t="shared" si="2853"/>
        <v>0</v>
      </c>
      <c r="DS36" s="16"/>
      <c r="DT36" s="3">
        <v>0</v>
      </c>
      <c r="DU36" s="104">
        <f t="shared" si="2854"/>
        <v>0</v>
      </c>
      <c r="DV36" s="16"/>
      <c r="DW36" s="3">
        <v>0</v>
      </c>
      <c r="DX36" s="104">
        <f t="shared" si="2855"/>
        <v>0</v>
      </c>
      <c r="DY36" s="16"/>
      <c r="DZ36" s="3">
        <v>0</v>
      </c>
      <c r="EA36" s="104">
        <f t="shared" si="2856"/>
        <v>0</v>
      </c>
      <c r="EB36" s="16">
        <f t="shared" si="67"/>
        <v>0</v>
      </c>
      <c r="EC36" s="3">
        <f t="shared" si="68"/>
        <v>0</v>
      </c>
      <c r="ED36" s="104">
        <f t="shared" si="2857"/>
        <v>0</v>
      </c>
      <c r="EE36" s="16"/>
      <c r="EF36" s="3">
        <v>0</v>
      </c>
      <c r="EG36" s="104">
        <f t="shared" si="2858"/>
        <v>0</v>
      </c>
      <c r="EH36" s="16"/>
      <c r="EI36" s="3">
        <v>0</v>
      </c>
      <c r="EJ36" s="104">
        <f t="shared" si="2859"/>
        <v>0</v>
      </c>
      <c r="EK36" s="16"/>
      <c r="EL36" s="3">
        <v>0</v>
      </c>
      <c r="EM36" s="104">
        <f t="shared" si="2860"/>
        <v>0</v>
      </c>
      <c r="EN36" s="16">
        <f t="shared" si="2492"/>
        <v>0</v>
      </c>
      <c r="EO36" s="3">
        <f t="shared" si="2492"/>
        <v>0</v>
      </c>
      <c r="EP36" s="104">
        <f t="shared" si="2861"/>
        <v>0</v>
      </c>
      <c r="EQ36" s="16"/>
      <c r="ER36" s="3">
        <v>0</v>
      </c>
      <c r="ES36" s="104">
        <f t="shared" si="2862"/>
        <v>0</v>
      </c>
      <c r="ET36" s="16"/>
      <c r="EU36" s="3">
        <v>0</v>
      </c>
      <c r="EV36" s="104">
        <f t="shared" si="2863"/>
        <v>0</v>
      </c>
      <c r="EW36" s="16"/>
      <c r="EX36" s="3">
        <v>0</v>
      </c>
      <c r="EY36" s="104">
        <f t="shared" si="2864"/>
        <v>0</v>
      </c>
      <c r="EZ36" s="16"/>
      <c r="FA36" s="3">
        <v>0</v>
      </c>
      <c r="FB36" s="104">
        <f t="shared" si="2865"/>
        <v>0</v>
      </c>
      <c r="FC36" s="122">
        <f t="shared" si="2375"/>
        <v>0</v>
      </c>
      <c r="FD36" s="3">
        <f t="shared" si="2375"/>
        <v>0</v>
      </c>
      <c r="FE36" s="89">
        <f t="shared" si="2866"/>
        <v>0</v>
      </c>
      <c r="FF36" s="16"/>
      <c r="FG36" s="3">
        <v>0</v>
      </c>
      <c r="FH36" s="104">
        <f t="shared" si="2867"/>
        <v>0</v>
      </c>
      <c r="FI36" s="16"/>
      <c r="FJ36" s="3">
        <v>0</v>
      </c>
      <c r="FK36" s="104">
        <f t="shared" si="2868"/>
        <v>0</v>
      </c>
      <c r="FL36" s="16"/>
      <c r="FM36" s="3">
        <v>0</v>
      </c>
      <c r="FN36" s="104">
        <f t="shared" si="2869"/>
        <v>0</v>
      </c>
      <c r="FO36" s="16"/>
      <c r="FP36" s="3">
        <v>0</v>
      </c>
      <c r="FQ36" s="104">
        <f t="shared" si="2870"/>
        <v>0</v>
      </c>
      <c r="FR36" s="16"/>
      <c r="FS36" s="3">
        <v>0</v>
      </c>
      <c r="FT36" s="104">
        <f t="shared" si="2871"/>
        <v>0</v>
      </c>
      <c r="FU36" s="16"/>
      <c r="FV36" s="3">
        <v>0</v>
      </c>
      <c r="FW36" s="104">
        <f t="shared" si="2872"/>
        <v>0</v>
      </c>
      <c r="FX36" s="16"/>
      <c r="FY36" s="3">
        <v>0</v>
      </c>
      <c r="FZ36" s="104">
        <f t="shared" si="2873"/>
        <v>0</v>
      </c>
      <c r="GA36" s="122">
        <f t="shared" si="10"/>
        <v>0</v>
      </c>
      <c r="GB36" s="3">
        <f t="shared" si="10"/>
        <v>0</v>
      </c>
      <c r="GC36" s="104">
        <f t="shared" si="2874"/>
        <v>0</v>
      </c>
      <c r="GD36" s="16"/>
      <c r="GE36" s="3">
        <v>0</v>
      </c>
      <c r="GF36" s="104">
        <f t="shared" si="2875"/>
        <v>0</v>
      </c>
      <c r="GG36" s="16"/>
      <c r="GH36" s="3">
        <v>0</v>
      </c>
      <c r="GI36" s="104">
        <f t="shared" si="2876"/>
        <v>0</v>
      </c>
      <c r="GJ36" s="16"/>
      <c r="GK36" s="3">
        <v>0</v>
      </c>
      <c r="GL36" s="104">
        <f t="shared" si="2877"/>
        <v>0</v>
      </c>
      <c r="GM36" s="16"/>
      <c r="GN36" s="3">
        <v>0</v>
      </c>
      <c r="GO36" s="104">
        <f t="shared" si="2878"/>
        <v>0</v>
      </c>
      <c r="GP36" s="16"/>
      <c r="GQ36" s="3">
        <v>0</v>
      </c>
      <c r="GR36" s="104">
        <f t="shared" si="2879"/>
        <v>0</v>
      </c>
      <c r="GS36" s="16"/>
      <c r="GT36" s="3">
        <v>0</v>
      </c>
      <c r="GU36" s="89">
        <f t="shared" si="2880"/>
        <v>0</v>
      </c>
      <c r="GV36" s="122">
        <f t="shared" si="93"/>
        <v>0</v>
      </c>
      <c r="GW36" s="3">
        <f t="shared" si="94"/>
        <v>0</v>
      </c>
      <c r="GX36" s="104">
        <f t="shared" si="2881"/>
        <v>0</v>
      </c>
      <c r="GY36" s="16"/>
      <c r="GZ36" s="3">
        <v>0</v>
      </c>
      <c r="HA36" s="104">
        <f t="shared" si="2882"/>
        <v>0</v>
      </c>
      <c r="HB36" s="16"/>
      <c r="HC36" s="3">
        <v>0</v>
      </c>
      <c r="HD36" s="104">
        <f t="shared" si="2883"/>
        <v>0</v>
      </c>
      <c r="HE36" s="16"/>
      <c r="HF36" s="3">
        <v>0</v>
      </c>
      <c r="HG36" s="104">
        <f t="shared" si="2884"/>
        <v>0</v>
      </c>
      <c r="HH36" s="16"/>
      <c r="HI36" s="3">
        <v>0</v>
      </c>
      <c r="HJ36" s="104">
        <f t="shared" si="2885"/>
        <v>0</v>
      </c>
      <c r="HK36" s="122">
        <f t="shared" si="100"/>
        <v>0</v>
      </c>
      <c r="HL36" s="3">
        <f t="shared" si="101"/>
        <v>0</v>
      </c>
      <c r="HM36" s="104">
        <f t="shared" si="2886"/>
        <v>0</v>
      </c>
      <c r="HN36" s="16"/>
      <c r="HO36" s="3">
        <v>0</v>
      </c>
      <c r="HP36" s="104">
        <f t="shared" si="2887"/>
        <v>0</v>
      </c>
      <c r="HQ36" s="16"/>
      <c r="HR36" s="3">
        <v>0</v>
      </c>
      <c r="HS36" s="89">
        <f t="shared" si="2888"/>
        <v>0</v>
      </c>
      <c r="HT36" s="122">
        <f t="shared" si="11"/>
        <v>0</v>
      </c>
      <c r="HU36" s="3">
        <f t="shared" si="11"/>
        <v>0</v>
      </c>
      <c r="HV36" s="104">
        <f t="shared" si="2889"/>
        <v>0</v>
      </c>
      <c r="HW36" s="16">
        <f t="shared" si="106"/>
        <v>0</v>
      </c>
      <c r="HX36" s="3">
        <f t="shared" si="107"/>
        <v>0</v>
      </c>
      <c r="HY36" s="104">
        <f t="shared" si="2890"/>
        <v>0</v>
      </c>
      <c r="HZ36" s="16"/>
      <c r="IA36" s="3">
        <v>0</v>
      </c>
      <c r="IB36" s="104">
        <f t="shared" si="2891"/>
        <v>0</v>
      </c>
      <c r="IC36" s="16"/>
      <c r="ID36" s="3">
        <v>0</v>
      </c>
      <c r="IE36" s="104">
        <f t="shared" si="2892"/>
        <v>0</v>
      </c>
      <c r="IF36" s="16"/>
      <c r="IG36" s="3">
        <v>0</v>
      </c>
      <c r="IH36" s="104">
        <f t="shared" si="2893"/>
        <v>0</v>
      </c>
      <c r="II36" s="16"/>
      <c r="IJ36" s="3">
        <v>0</v>
      </c>
      <c r="IK36" s="104">
        <f t="shared" si="2894"/>
        <v>0</v>
      </c>
      <c r="IL36" s="122">
        <f t="shared" si="113"/>
        <v>0</v>
      </c>
      <c r="IM36" s="3">
        <f t="shared" si="114"/>
        <v>0</v>
      </c>
      <c r="IN36" s="104">
        <f t="shared" si="2895"/>
        <v>0</v>
      </c>
      <c r="IO36" s="16"/>
      <c r="IP36" s="3">
        <v>0</v>
      </c>
      <c r="IQ36" s="89">
        <f t="shared" si="2896"/>
        <v>0</v>
      </c>
      <c r="IR36" s="16"/>
      <c r="IS36" s="3">
        <v>0</v>
      </c>
      <c r="IT36" s="104">
        <f t="shared" si="2897"/>
        <v>0</v>
      </c>
      <c r="IU36" s="122">
        <f t="shared" si="12"/>
        <v>0</v>
      </c>
      <c r="IV36" s="3">
        <f t="shared" si="12"/>
        <v>0</v>
      </c>
      <c r="IW36" s="104">
        <f t="shared" si="2898"/>
        <v>0</v>
      </c>
      <c r="IX36" s="16"/>
      <c r="IY36" s="3">
        <v>0</v>
      </c>
      <c r="IZ36" s="104">
        <f t="shared" si="2899"/>
        <v>0</v>
      </c>
      <c r="JA36" s="16"/>
      <c r="JB36" s="3">
        <v>0</v>
      </c>
      <c r="JC36" s="104">
        <f t="shared" si="2900"/>
        <v>0</v>
      </c>
      <c r="JD36" s="16"/>
      <c r="JE36" s="3">
        <v>0</v>
      </c>
      <c r="JF36" s="104">
        <f t="shared" si="2901"/>
        <v>0</v>
      </c>
      <c r="JG36" s="16"/>
      <c r="JH36" s="3">
        <v>0</v>
      </c>
      <c r="JI36" s="104">
        <f t="shared" si="2902"/>
        <v>0</v>
      </c>
      <c r="JJ36" s="122">
        <f t="shared" si="13"/>
        <v>0</v>
      </c>
      <c r="JK36" s="3">
        <f t="shared" si="13"/>
        <v>0</v>
      </c>
      <c r="JL36" s="104">
        <f t="shared" si="2903"/>
        <v>0</v>
      </c>
      <c r="JM36" s="16"/>
      <c r="JN36" s="3">
        <v>0</v>
      </c>
      <c r="JO36" s="104">
        <f t="shared" si="2904"/>
        <v>0</v>
      </c>
      <c r="JP36" s="16"/>
      <c r="JQ36" s="3">
        <v>0</v>
      </c>
      <c r="JR36" s="89">
        <f t="shared" si="2905"/>
        <v>0</v>
      </c>
      <c r="JS36" s="16"/>
      <c r="JT36" s="3">
        <v>0</v>
      </c>
      <c r="JU36" s="104">
        <f t="shared" si="2906"/>
        <v>0</v>
      </c>
      <c r="JV36" s="122">
        <f t="shared" si="2493"/>
        <v>0</v>
      </c>
      <c r="JW36" s="3">
        <f t="shared" si="2493"/>
        <v>0</v>
      </c>
      <c r="JX36" s="104">
        <f t="shared" si="2907"/>
        <v>0</v>
      </c>
      <c r="JY36" s="16"/>
      <c r="JZ36" s="3">
        <v>0</v>
      </c>
      <c r="KA36" s="104">
        <f t="shared" si="2908"/>
        <v>0</v>
      </c>
      <c r="KB36" s="16"/>
      <c r="KC36" s="3">
        <v>0</v>
      </c>
      <c r="KD36" s="104">
        <f t="shared" si="2909"/>
        <v>0</v>
      </c>
      <c r="KE36" s="16"/>
      <c r="KF36" s="3">
        <v>0</v>
      </c>
      <c r="KG36" s="104">
        <f t="shared" si="2910"/>
        <v>0</v>
      </c>
      <c r="KH36" s="16"/>
      <c r="KI36" s="3">
        <v>0</v>
      </c>
      <c r="KJ36" s="104">
        <f t="shared" si="2911"/>
        <v>0</v>
      </c>
      <c r="KK36" s="122">
        <f t="shared" si="2491"/>
        <v>0</v>
      </c>
      <c r="KL36" s="3">
        <f t="shared" si="2491"/>
        <v>0</v>
      </c>
      <c r="KM36" s="89">
        <f t="shared" si="2912"/>
        <v>0</v>
      </c>
      <c r="KN36" s="16"/>
      <c r="KO36" s="3">
        <v>0</v>
      </c>
      <c r="KP36" s="104">
        <f t="shared" si="2913"/>
        <v>0</v>
      </c>
      <c r="KQ36" s="16"/>
      <c r="KR36" s="3">
        <v>0</v>
      </c>
      <c r="KS36" s="104">
        <f t="shared" si="2914"/>
        <v>0</v>
      </c>
      <c r="KT36" s="16"/>
      <c r="KU36" s="3">
        <v>0</v>
      </c>
      <c r="KV36" s="104">
        <f t="shared" si="2915"/>
        <v>0</v>
      </c>
      <c r="KW36" s="122">
        <f t="shared" si="211"/>
        <v>0</v>
      </c>
      <c r="KX36" s="3">
        <f t="shared" si="211"/>
        <v>0</v>
      </c>
      <c r="KY36" s="104">
        <f t="shared" si="2916"/>
        <v>0</v>
      </c>
      <c r="KZ36" s="16"/>
      <c r="LA36" s="3">
        <v>0</v>
      </c>
      <c r="LB36" s="104">
        <f t="shared" si="2917"/>
        <v>0</v>
      </c>
      <c r="LC36" s="16"/>
      <c r="LD36" s="3">
        <v>0</v>
      </c>
      <c r="LE36" s="104">
        <f t="shared" si="2918"/>
        <v>0</v>
      </c>
      <c r="LF36" s="16"/>
      <c r="LG36" s="3">
        <v>0</v>
      </c>
      <c r="LH36" s="104">
        <f t="shared" si="2919"/>
        <v>0</v>
      </c>
      <c r="LI36" s="16"/>
      <c r="LJ36" s="3">
        <v>0</v>
      </c>
      <c r="LK36" s="89">
        <f t="shared" si="2920"/>
        <v>0</v>
      </c>
      <c r="LL36" s="16"/>
      <c r="LM36" s="3">
        <v>0</v>
      </c>
      <c r="LN36" s="104">
        <f t="shared" si="2921"/>
        <v>0</v>
      </c>
      <c r="LO36" s="16"/>
      <c r="LP36" s="3">
        <v>0</v>
      </c>
      <c r="LQ36" s="104">
        <f t="shared" si="2922"/>
        <v>0</v>
      </c>
      <c r="LR36" s="16"/>
      <c r="LS36" s="3">
        <v>0</v>
      </c>
      <c r="LT36" s="104">
        <f t="shared" si="2923"/>
        <v>0</v>
      </c>
      <c r="LU36" s="16"/>
      <c r="LV36" s="3">
        <v>0</v>
      </c>
      <c r="LW36" s="104">
        <f t="shared" si="2924"/>
        <v>0</v>
      </c>
      <c r="LX36" s="16"/>
      <c r="LY36" s="3">
        <v>0</v>
      </c>
      <c r="LZ36" s="104">
        <f t="shared" si="2925"/>
        <v>0</v>
      </c>
      <c r="MA36" s="122">
        <f t="shared" si="17"/>
        <v>0</v>
      </c>
      <c r="MB36" s="3">
        <f t="shared" si="17"/>
        <v>0</v>
      </c>
      <c r="MC36" s="104">
        <f t="shared" si="2926"/>
        <v>0</v>
      </c>
      <c r="MD36" s="16"/>
      <c r="ME36" s="3">
        <v>0</v>
      </c>
      <c r="MF36" s="104">
        <f t="shared" si="2927"/>
        <v>0</v>
      </c>
      <c r="MG36" s="16"/>
      <c r="MH36" s="3">
        <v>0</v>
      </c>
      <c r="MI36" s="89">
        <f t="shared" si="2928"/>
        <v>0</v>
      </c>
      <c r="MJ36" s="122">
        <f t="shared" si="149"/>
        <v>0</v>
      </c>
      <c r="MK36" s="3">
        <f t="shared" si="150"/>
        <v>0</v>
      </c>
      <c r="ML36" s="104">
        <f t="shared" si="2929"/>
        <v>0</v>
      </c>
      <c r="MM36" s="16"/>
      <c r="MN36" s="3">
        <v>0</v>
      </c>
      <c r="MO36" s="104">
        <f t="shared" si="2930"/>
        <v>0</v>
      </c>
      <c r="MP36" s="122">
        <f t="shared" si="18"/>
        <v>0</v>
      </c>
      <c r="MQ36" s="3">
        <f t="shared" si="18"/>
        <v>0</v>
      </c>
      <c r="MR36" s="104">
        <f t="shared" si="2931"/>
        <v>0</v>
      </c>
      <c r="MS36" s="16">
        <v>10000</v>
      </c>
      <c r="MT36" s="3">
        <v>0</v>
      </c>
      <c r="MU36" s="104">
        <f t="shared" si="2932"/>
        <v>10000</v>
      </c>
      <c r="MV36" s="16"/>
      <c r="MW36" s="3">
        <v>0</v>
      </c>
      <c r="MX36" s="104">
        <f t="shared" si="2933"/>
        <v>0</v>
      </c>
      <c r="MY36" s="16"/>
      <c r="MZ36" s="3">
        <v>0</v>
      </c>
      <c r="NA36" s="104">
        <f t="shared" si="2934"/>
        <v>0</v>
      </c>
      <c r="NB36" s="16">
        <f t="shared" si="157"/>
        <v>0</v>
      </c>
      <c r="NC36" s="3">
        <f t="shared" si="158"/>
        <v>0</v>
      </c>
      <c r="ND36" s="104">
        <f t="shared" si="2935"/>
        <v>0</v>
      </c>
      <c r="NE36" s="16"/>
      <c r="NF36" s="3">
        <v>0</v>
      </c>
      <c r="NG36" s="104">
        <f t="shared" si="2936"/>
        <v>0</v>
      </c>
      <c r="NH36" s="16"/>
      <c r="NI36" s="3">
        <v>0</v>
      </c>
      <c r="NJ36" s="89">
        <f t="shared" si="2937"/>
        <v>0</v>
      </c>
      <c r="NK36" s="16"/>
      <c r="NL36" s="3">
        <v>0</v>
      </c>
      <c r="NM36" s="104">
        <f t="shared" si="2938"/>
        <v>0</v>
      </c>
      <c r="NN36" s="16"/>
      <c r="NO36" s="3">
        <v>0</v>
      </c>
      <c r="NP36" s="104">
        <f t="shared" si="2939"/>
        <v>0</v>
      </c>
      <c r="NQ36" s="16"/>
      <c r="NR36" s="3">
        <v>0</v>
      </c>
      <c r="NS36" s="104">
        <f t="shared" si="2940"/>
        <v>0</v>
      </c>
      <c r="NT36" s="16"/>
      <c r="NU36" s="3">
        <v>0</v>
      </c>
      <c r="NV36" s="104">
        <f t="shared" si="2941"/>
        <v>0</v>
      </c>
      <c r="NW36" s="16">
        <f t="shared" si="19"/>
        <v>0</v>
      </c>
      <c r="NX36" s="3">
        <f t="shared" si="19"/>
        <v>0</v>
      </c>
      <c r="NY36" s="104">
        <f t="shared" si="2942"/>
        <v>0</v>
      </c>
      <c r="NZ36" s="16"/>
      <c r="OA36" s="3">
        <v>0</v>
      </c>
      <c r="OB36" s="104">
        <f t="shared" si="2943"/>
        <v>0</v>
      </c>
      <c r="OC36" s="16"/>
      <c r="OD36" s="3">
        <v>0</v>
      </c>
      <c r="OE36" s="104">
        <f t="shared" si="2944"/>
        <v>0</v>
      </c>
      <c r="OF36" s="16"/>
      <c r="OG36" s="3">
        <v>0</v>
      </c>
      <c r="OH36" s="89">
        <f t="shared" si="2945"/>
        <v>0</v>
      </c>
      <c r="OI36" s="16">
        <f t="shared" ref="OI36:OJ67" si="2980">+MS36+NB36+NW36+NZ36+OC36+OF36</f>
        <v>10000</v>
      </c>
      <c r="OJ36" s="3">
        <f t="shared" si="2980"/>
        <v>0</v>
      </c>
      <c r="OK36" s="104">
        <f t="shared" si="2946"/>
        <v>10000</v>
      </c>
      <c r="OL36" s="16"/>
      <c r="OM36" s="3">
        <v>0</v>
      </c>
      <c r="ON36" s="104">
        <f t="shared" si="2947"/>
        <v>0</v>
      </c>
      <c r="OO36" s="16"/>
      <c r="OP36" s="3">
        <v>0</v>
      </c>
      <c r="OQ36" s="104">
        <f t="shared" si="2948"/>
        <v>0</v>
      </c>
      <c r="OR36" s="16"/>
      <c r="OS36" s="3">
        <v>0</v>
      </c>
      <c r="OT36" s="104">
        <f t="shared" si="2949"/>
        <v>0</v>
      </c>
      <c r="OU36" s="16"/>
      <c r="OV36" s="3">
        <v>0</v>
      </c>
      <c r="OW36" s="104">
        <f t="shared" si="2950"/>
        <v>0</v>
      </c>
      <c r="OX36" s="16"/>
      <c r="OY36" s="3">
        <v>0</v>
      </c>
      <c r="OZ36" s="104">
        <f t="shared" si="2951"/>
        <v>0</v>
      </c>
      <c r="PA36" s="16"/>
      <c r="PB36" s="3">
        <v>0</v>
      </c>
      <c r="PC36" s="104">
        <f t="shared" si="2952"/>
        <v>0</v>
      </c>
      <c r="PD36" s="16"/>
      <c r="PE36" s="3">
        <v>0</v>
      </c>
      <c r="PF36" s="104">
        <f t="shared" si="2953"/>
        <v>0</v>
      </c>
      <c r="PG36" s="16"/>
      <c r="PH36" s="3">
        <v>0</v>
      </c>
      <c r="PI36" s="89">
        <f t="shared" si="2954"/>
        <v>0</v>
      </c>
      <c r="PJ36" s="16"/>
      <c r="PK36" s="3">
        <v>0</v>
      </c>
      <c r="PL36" s="104">
        <f t="shared" si="2955"/>
        <v>0</v>
      </c>
      <c r="PM36" s="16"/>
      <c r="PN36" s="3">
        <v>0</v>
      </c>
      <c r="PO36" s="104">
        <f t="shared" si="2956"/>
        <v>0</v>
      </c>
      <c r="PP36" s="122">
        <f t="shared" si="21"/>
        <v>0</v>
      </c>
      <c r="PQ36" s="3">
        <f t="shared" si="21"/>
        <v>0</v>
      </c>
      <c r="PR36" s="104">
        <f t="shared" si="2957"/>
        <v>0</v>
      </c>
      <c r="PS36" s="16"/>
      <c r="PT36" s="3">
        <v>0</v>
      </c>
      <c r="PU36" s="104">
        <f t="shared" si="2958"/>
        <v>0</v>
      </c>
      <c r="PV36" s="16"/>
      <c r="PW36" s="3">
        <v>0</v>
      </c>
      <c r="PX36" s="104">
        <f t="shared" si="2959"/>
        <v>0</v>
      </c>
      <c r="PY36" s="16"/>
      <c r="PZ36" s="3">
        <v>0</v>
      </c>
      <c r="QA36" s="104">
        <f t="shared" si="2960"/>
        <v>0</v>
      </c>
      <c r="QB36" s="16"/>
      <c r="QC36" s="3">
        <v>0</v>
      </c>
      <c r="QD36" s="104">
        <f t="shared" si="2961"/>
        <v>0</v>
      </c>
      <c r="QE36" s="16"/>
      <c r="QF36" s="3">
        <v>0</v>
      </c>
      <c r="QG36" s="89">
        <f t="shared" si="2962"/>
        <v>0</v>
      </c>
      <c r="QH36" s="16"/>
      <c r="QI36" s="3">
        <v>0</v>
      </c>
      <c r="QJ36" s="104">
        <f t="shared" si="2963"/>
        <v>0</v>
      </c>
      <c r="QK36" s="16"/>
      <c r="QL36" s="3">
        <v>0</v>
      </c>
      <c r="QM36" s="104">
        <f t="shared" si="2964"/>
        <v>0</v>
      </c>
      <c r="QN36" s="16">
        <f t="shared" si="189"/>
        <v>0</v>
      </c>
      <c r="QO36" s="3">
        <f t="shared" si="190"/>
        <v>0</v>
      </c>
      <c r="QP36" s="104">
        <f t="shared" si="2965"/>
        <v>0</v>
      </c>
      <c r="QQ36" s="16"/>
      <c r="QR36" s="3">
        <v>0</v>
      </c>
      <c r="QS36" s="104">
        <f t="shared" si="2966"/>
        <v>0</v>
      </c>
      <c r="QT36" s="16"/>
      <c r="QU36" s="3">
        <v>0</v>
      </c>
      <c r="QV36" s="104">
        <f t="shared" si="2967"/>
        <v>0</v>
      </c>
      <c r="QW36" s="16"/>
      <c r="QX36" s="3">
        <v>0</v>
      </c>
      <c r="QY36" s="104">
        <f t="shared" si="2968"/>
        <v>0</v>
      </c>
      <c r="QZ36" s="16"/>
      <c r="RA36" s="3">
        <v>0</v>
      </c>
      <c r="RB36" s="104">
        <f t="shared" si="2969"/>
        <v>0</v>
      </c>
      <c r="RC36" s="16"/>
      <c r="RD36" s="3">
        <v>0</v>
      </c>
      <c r="RE36" s="89">
        <f t="shared" si="2970"/>
        <v>0</v>
      </c>
      <c r="RF36" s="16"/>
      <c r="RG36" s="3">
        <v>0</v>
      </c>
      <c r="RH36" s="104">
        <f t="shared" si="2971"/>
        <v>0</v>
      </c>
      <c r="RI36" s="16"/>
      <c r="RJ36" s="3">
        <v>0</v>
      </c>
      <c r="RK36" s="104">
        <f t="shared" si="2972"/>
        <v>0</v>
      </c>
      <c r="RL36" s="16"/>
      <c r="RM36" s="3">
        <v>0</v>
      </c>
      <c r="RN36" s="104">
        <f t="shared" si="2973"/>
        <v>0</v>
      </c>
      <c r="RO36" s="16">
        <f t="shared" si="200"/>
        <v>0</v>
      </c>
      <c r="RP36" s="3">
        <f t="shared" si="201"/>
        <v>0</v>
      </c>
      <c r="RQ36" s="104">
        <f t="shared" si="2974"/>
        <v>0</v>
      </c>
      <c r="RR36" s="122">
        <f t="shared" si="203"/>
        <v>0</v>
      </c>
      <c r="RS36" s="3">
        <f t="shared" si="204"/>
        <v>0</v>
      </c>
      <c r="RT36" s="104">
        <f t="shared" si="2975"/>
        <v>0</v>
      </c>
      <c r="RU36" s="16">
        <f t="shared" si="2808"/>
        <v>10000</v>
      </c>
      <c r="RV36" s="3">
        <f t="shared" si="206"/>
        <v>0</v>
      </c>
      <c r="RW36" s="104">
        <f t="shared" si="2976"/>
        <v>10000</v>
      </c>
      <c r="RX36" s="16"/>
      <c r="RY36" s="3">
        <v>0</v>
      </c>
      <c r="RZ36" s="104">
        <f t="shared" si="2977"/>
        <v>0</v>
      </c>
      <c r="SA36" s="16">
        <f t="shared" si="22"/>
        <v>10000</v>
      </c>
      <c r="SB36" s="3">
        <f t="shared" si="22"/>
        <v>0</v>
      </c>
      <c r="SC36" s="104">
        <f t="shared" si="2978"/>
        <v>10000</v>
      </c>
      <c r="SD36" s="16">
        <f>BW36+SA36+DD36</f>
        <v>10000</v>
      </c>
      <c r="SE36" s="3">
        <f t="shared" si="532"/>
        <v>0</v>
      </c>
      <c r="SF36" s="104">
        <f t="shared" si="2979"/>
        <v>10000</v>
      </c>
      <c r="SG36" s="65"/>
    </row>
    <row r="37" spans="1:501" s="10" customFormat="1" ht="16.5" thickBot="1" x14ac:dyDescent="0.3">
      <c r="A37" s="8">
        <v>27</v>
      </c>
      <c r="B37" s="57" t="s">
        <v>12</v>
      </c>
      <c r="C37" s="18">
        <v>0</v>
      </c>
      <c r="D37" s="9">
        <v>0</v>
      </c>
      <c r="E37" s="107">
        <f t="shared" si="24"/>
        <v>0</v>
      </c>
      <c r="F37" s="18"/>
      <c r="G37" s="9">
        <v>0</v>
      </c>
      <c r="H37" s="107">
        <f t="shared" si="2816"/>
        <v>0</v>
      </c>
      <c r="I37" s="18">
        <f t="shared" si="0"/>
        <v>0</v>
      </c>
      <c r="J37" s="9">
        <f t="shared" si="0"/>
        <v>0</v>
      </c>
      <c r="K37" s="107">
        <f t="shared" si="2817"/>
        <v>0</v>
      </c>
      <c r="L37" s="18"/>
      <c r="M37" s="9">
        <v>0</v>
      </c>
      <c r="N37" s="107">
        <f t="shared" si="2818"/>
        <v>0</v>
      </c>
      <c r="O37" s="18"/>
      <c r="P37" s="9">
        <v>0</v>
      </c>
      <c r="Q37" s="107">
        <f t="shared" si="2819"/>
        <v>0</v>
      </c>
      <c r="R37" s="18"/>
      <c r="S37" s="9">
        <v>0</v>
      </c>
      <c r="T37" s="107">
        <f t="shared" si="2820"/>
        <v>0</v>
      </c>
      <c r="U37" s="18">
        <f t="shared" si="2324"/>
        <v>0</v>
      </c>
      <c r="V37" s="9">
        <f t="shared" si="2324"/>
        <v>0</v>
      </c>
      <c r="W37" s="91">
        <f t="shared" si="2821"/>
        <v>0</v>
      </c>
      <c r="X37" s="18"/>
      <c r="Y37" s="9"/>
      <c r="Z37" s="107">
        <f t="shared" si="2822"/>
        <v>0</v>
      </c>
      <c r="AA37" s="18"/>
      <c r="AB37" s="9">
        <v>0</v>
      </c>
      <c r="AC37" s="107">
        <f t="shared" si="2823"/>
        <v>0</v>
      </c>
      <c r="AD37" s="18"/>
      <c r="AE37" s="9">
        <v>0</v>
      </c>
      <c r="AF37" s="107">
        <f t="shared" si="2824"/>
        <v>0</v>
      </c>
      <c r="AG37" s="18"/>
      <c r="AH37" s="9">
        <v>0</v>
      </c>
      <c r="AI37" s="107">
        <f t="shared" si="2825"/>
        <v>0</v>
      </c>
      <c r="AJ37" s="18"/>
      <c r="AK37" s="9">
        <v>0</v>
      </c>
      <c r="AL37" s="107">
        <f t="shared" si="2826"/>
        <v>0</v>
      </c>
      <c r="AM37" s="18"/>
      <c r="AN37" s="9">
        <v>0</v>
      </c>
      <c r="AO37" s="107">
        <f t="shared" si="2827"/>
        <v>0</v>
      </c>
      <c r="AP37" s="18"/>
      <c r="AQ37" s="9">
        <v>0</v>
      </c>
      <c r="AR37" s="107">
        <f t="shared" si="2828"/>
        <v>0</v>
      </c>
      <c r="AS37" s="18">
        <f t="shared" si="2333"/>
        <v>0</v>
      </c>
      <c r="AT37" s="9">
        <f t="shared" si="2333"/>
        <v>0</v>
      </c>
      <c r="AU37" s="107">
        <f t="shared" si="2829"/>
        <v>0</v>
      </c>
      <c r="AV37" s="18"/>
      <c r="AW37" s="9">
        <v>0</v>
      </c>
      <c r="AX37" s="107">
        <f t="shared" si="2830"/>
        <v>0</v>
      </c>
      <c r="AY37" s="18"/>
      <c r="AZ37" s="9">
        <v>0</v>
      </c>
      <c r="BA37" s="107">
        <f t="shared" si="2831"/>
        <v>0</v>
      </c>
      <c r="BB37" s="18"/>
      <c r="BC37" s="9">
        <v>0</v>
      </c>
      <c r="BD37" s="107">
        <f t="shared" si="2832"/>
        <v>0</v>
      </c>
      <c r="BE37" s="18">
        <f t="shared" si="2338"/>
        <v>0</v>
      </c>
      <c r="BF37" s="9">
        <f t="shared" si="2338"/>
        <v>0</v>
      </c>
      <c r="BG37" s="107">
        <f t="shared" si="2833"/>
        <v>0</v>
      </c>
      <c r="BH37" s="18"/>
      <c r="BI37" s="9">
        <v>0</v>
      </c>
      <c r="BJ37" s="107">
        <f t="shared" si="2834"/>
        <v>0</v>
      </c>
      <c r="BK37" s="18"/>
      <c r="BL37" s="9">
        <v>0</v>
      </c>
      <c r="BM37" s="107">
        <f t="shared" si="2835"/>
        <v>0</v>
      </c>
      <c r="BN37" s="18">
        <f t="shared" si="2342"/>
        <v>0</v>
      </c>
      <c r="BO37" s="9">
        <f t="shared" si="2342"/>
        <v>0</v>
      </c>
      <c r="BP37" s="107">
        <f t="shared" si="2836"/>
        <v>0</v>
      </c>
      <c r="BQ37" s="18">
        <f t="shared" si="2344"/>
        <v>0</v>
      </c>
      <c r="BR37" s="9">
        <f t="shared" si="2344"/>
        <v>0</v>
      </c>
      <c r="BS37" s="107">
        <f t="shared" si="2837"/>
        <v>0</v>
      </c>
      <c r="BT37" s="18"/>
      <c r="BU37" s="9">
        <v>0</v>
      </c>
      <c r="BV37" s="107">
        <f t="shared" si="2838"/>
        <v>0</v>
      </c>
      <c r="BW37" s="124">
        <f t="shared" si="2347"/>
        <v>0</v>
      </c>
      <c r="BX37" s="9">
        <f t="shared" si="2347"/>
        <v>0</v>
      </c>
      <c r="BY37" s="107">
        <f t="shared" si="2839"/>
        <v>0</v>
      </c>
      <c r="BZ37" s="18"/>
      <c r="CA37" s="9">
        <v>0</v>
      </c>
      <c r="CB37" s="107">
        <f t="shared" si="2840"/>
        <v>0</v>
      </c>
      <c r="CC37" s="18"/>
      <c r="CD37" s="9">
        <v>0</v>
      </c>
      <c r="CE37" s="107">
        <f t="shared" si="2841"/>
        <v>0</v>
      </c>
      <c r="CF37" s="18"/>
      <c r="CG37" s="9">
        <v>0</v>
      </c>
      <c r="CH37" s="107">
        <f t="shared" si="2842"/>
        <v>0</v>
      </c>
      <c r="CI37" s="18"/>
      <c r="CJ37" s="9">
        <v>0</v>
      </c>
      <c r="CK37" s="107">
        <f t="shared" si="2843"/>
        <v>0</v>
      </c>
      <c r="CL37" s="18"/>
      <c r="CM37" s="9">
        <v>0</v>
      </c>
      <c r="CN37" s="107">
        <f t="shared" si="2844"/>
        <v>0</v>
      </c>
      <c r="CO37" s="18"/>
      <c r="CP37" s="9">
        <v>0</v>
      </c>
      <c r="CQ37" s="107">
        <f t="shared" si="2845"/>
        <v>0</v>
      </c>
      <c r="CR37" s="18"/>
      <c r="CS37" s="9">
        <v>0</v>
      </c>
      <c r="CT37" s="107">
        <f t="shared" si="2846"/>
        <v>0</v>
      </c>
      <c r="CU37" s="18"/>
      <c r="CV37" s="9">
        <v>0</v>
      </c>
      <c r="CW37" s="107">
        <f t="shared" si="2847"/>
        <v>0</v>
      </c>
      <c r="CX37" s="18"/>
      <c r="CY37" s="9">
        <v>0</v>
      </c>
      <c r="CZ37" s="107">
        <f t="shared" si="2848"/>
        <v>0</v>
      </c>
      <c r="DA37" s="18"/>
      <c r="DB37" s="9">
        <v>0</v>
      </c>
      <c r="DC37" s="107">
        <f t="shared" si="2849"/>
        <v>0</v>
      </c>
      <c r="DD37" s="124">
        <f t="shared" si="59"/>
        <v>0</v>
      </c>
      <c r="DE37" s="9">
        <f t="shared" si="59"/>
        <v>0</v>
      </c>
      <c r="DF37" s="107">
        <f t="shared" si="59"/>
        <v>0</v>
      </c>
      <c r="DG37" s="18"/>
      <c r="DH37" s="9">
        <v>0</v>
      </c>
      <c r="DI37" s="107">
        <f t="shared" si="2850"/>
        <v>0</v>
      </c>
      <c r="DJ37" s="18"/>
      <c r="DK37" s="9">
        <v>0</v>
      </c>
      <c r="DL37" s="107">
        <f t="shared" si="2851"/>
        <v>0</v>
      </c>
      <c r="DM37" s="18"/>
      <c r="DN37" s="9">
        <v>0</v>
      </c>
      <c r="DO37" s="107">
        <f t="shared" si="2852"/>
        <v>0</v>
      </c>
      <c r="DP37" s="18"/>
      <c r="DQ37" s="9">
        <v>0</v>
      </c>
      <c r="DR37" s="107">
        <f t="shared" si="2853"/>
        <v>0</v>
      </c>
      <c r="DS37" s="18"/>
      <c r="DT37" s="9">
        <v>0</v>
      </c>
      <c r="DU37" s="107">
        <f t="shared" si="2854"/>
        <v>0</v>
      </c>
      <c r="DV37" s="18"/>
      <c r="DW37" s="9">
        <v>0</v>
      </c>
      <c r="DX37" s="107">
        <f t="shared" si="2855"/>
        <v>0</v>
      </c>
      <c r="DY37" s="18"/>
      <c r="DZ37" s="9">
        <v>0</v>
      </c>
      <c r="EA37" s="107">
        <f t="shared" si="2856"/>
        <v>0</v>
      </c>
      <c r="EB37" s="18">
        <f t="shared" si="67"/>
        <v>0</v>
      </c>
      <c r="EC37" s="9">
        <f t="shared" si="68"/>
        <v>0</v>
      </c>
      <c r="ED37" s="107">
        <f t="shared" si="2857"/>
        <v>0</v>
      </c>
      <c r="EE37" s="18"/>
      <c r="EF37" s="9">
        <v>0</v>
      </c>
      <c r="EG37" s="107">
        <f t="shared" si="2858"/>
        <v>0</v>
      </c>
      <c r="EH37" s="18"/>
      <c r="EI37" s="9">
        <v>0</v>
      </c>
      <c r="EJ37" s="107">
        <f t="shared" si="2859"/>
        <v>0</v>
      </c>
      <c r="EK37" s="18"/>
      <c r="EL37" s="9">
        <v>0</v>
      </c>
      <c r="EM37" s="107">
        <f t="shared" si="2860"/>
        <v>0</v>
      </c>
      <c r="EN37" s="18">
        <f t="shared" si="2492"/>
        <v>0</v>
      </c>
      <c r="EO37" s="9">
        <f t="shared" si="2492"/>
        <v>0</v>
      </c>
      <c r="EP37" s="107">
        <f t="shared" si="2861"/>
        <v>0</v>
      </c>
      <c r="EQ37" s="18"/>
      <c r="ER37" s="9">
        <v>0</v>
      </c>
      <c r="ES37" s="107">
        <f t="shared" si="2862"/>
        <v>0</v>
      </c>
      <c r="ET37" s="18"/>
      <c r="EU37" s="9">
        <v>0</v>
      </c>
      <c r="EV37" s="107">
        <f t="shared" si="2863"/>
        <v>0</v>
      </c>
      <c r="EW37" s="18"/>
      <c r="EX37" s="9">
        <v>0</v>
      </c>
      <c r="EY37" s="107">
        <f t="shared" si="2864"/>
        <v>0</v>
      </c>
      <c r="EZ37" s="18"/>
      <c r="FA37" s="9">
        <v>0</v>
      </c>
      <c r="FB37" s="107">
        <f t="shared" si="2865"/>
        <v>0</v>
      </c>
      <c r="FC37" s="124">
        <f t="shared" si="2375"/>
        <v>0</v>
      </c>
      <c r="FD37" s="9">
        <f t="shared" si="2375"/>
        <v>0</v>
      </c>
      <c r="FE37" s="91">
        <f t="shared" si="2866"/>
        <v>0</v>
      </c>
      <c r="FF37" s="18"/>
      <c r="FG37" s="9">
        <v>0</v>
      </c>
      <c r="FH37" s="107">
        <f t="shared" si="2867"/>
        <v>0</v>
      </c>
      <c r="FI37" s="18"/>
      <c r="FJ37" s="9">
        <v>0</v>
      </c>
      <c r="FK37" s="107">
        <f t="shared" si="2868"/>
        <v>0</v>
      </c>
      <c r="FL37" s="18"/>
      <c r="FM37" s="9">
        <v>0</v>
      </c>
      <c r="FN37" s="107">
        <f t="shared" si="2869"/>
        <v>0</v>
      </c>
      <c r="FO37" s="18"/>
      <c r="FP37" s="9">
        <v>0</v>
      </c>
      <c r="FQ37" s="107">
        <f t="shared" si="2870"/>
        <v>0</v>
      </c>
      <c r="FR37" s="18"/>
      <c r="FS37" s="9">
        <v>0</v>
      </c>
      <c r="FT37" s="107">
        <f t="shared" si="2871"/>
        <v>0</v>
      </c>
      <c r="FU37" s="18"/>
      <c r="FV37" s="9">
        <v>0</v>
      </c>
      <c r="FW37" s="107">
        <f t="shared" si="2872"/>
        <v>0</v>
      </c>
      <c r="FX37" s="18"/>
      <c r="FY37" s="9">
        <v>0</v>
      </c>
      <c r="FZ37" s="107">
        <f t="shared" si="2873"/>
        <v>0</v>
      </c>
      <c r="GA37" s="124">
        <f t="shared" si="10"/>
        <v>0</v>
      </c>
      <c r="GB37" s="9">
        <f t="shared" si="10"/>
        <v>0</v>
      </c>
      <c r="GC37" s="107">
        <f t="shared" si="2874"/>
        <v>0</v>
      </c>
      <c r="GD37" s="18"/>
      <c r="GE37" s="9">
        <v>0</v>
      </c>
      <c r="GF37" s="107">
        <f t="shared" si="2875"/>
        <v>0</v>
      </c>
      <c r="GG37" s="18"/>
      <c r="GH37" s="9">
        <v>0</v>
      </c>
      <c r="GI37" s="107">
        <f t="shared" si="2876"/>
        <v>0</v>
      </c>
      <c r="GJ37" s="18"/>
      <c r="GK37" s="9">
        <v>0</v>
      </c>
      <c r="GL37" s="107">
        <f t="shared" si="2877"/>
        <v>0</v>
      </c>
      <c r="GM37" s="18"/>
      <c r="GN37" s="9">
        <v>0</v>
      </c>
      <c r="GO37" s="107">
        <f t="shared" si="2878"/>
        <v>0</v>
      </c>
      <c r="GP37" s="18"/>
      <c r="GQ37" s="9">
        <v>0</v>
      </c>
      <c r="GR37" s="107">
        <f t="shared" si="2879"/>
        <v>0</v>
      </c>
      <c r="GS37" s="18"/>
      <c r="GT37" s="9">
        <v>0</v>
      </c>
      <c r="GU37" s="91">
        <f t="shared" si="2880"/>
        <v>0</v>
      </c>
      <c r="GV37" s="124">
        <f t="shared" si="93"/>
        <v>0</v>
      </c>
      <c r="GW37" s="9">
        <f t="shared" si="94"/>
        <v>0</v>
      </c>
      <c r="GX37" s="107">
        <f t="shared" si="2881"/>
        <v>0</v>
      </c>
      <c r="GY37" s="18"/>
      <c r="GZ37" s="9">
        <v>0</v>
      </c>
      <c r="HA37" s="107">
        <f t="shared" si="2882"/>
        <v>0</v>
      </c>
      <c r="HB37" s="18"/>
      <c r="HC37" s="9">
        <v>0</v>
      </c>
      <c r="HD37" s="107">
        <f t="shared" si="2883"/>
        <v>0</v>
      </c>
      <c r="HE37" s="18"/>
      <c r="HF37" s="9">
        <v>0</v>
      </c>
      <c r="HG37" s="107">
        <f t="shared" si="2884"/>
        <v>0</v>
      </c>
      <c r="HH37" s="18"/>
      <c r="HI37" s="9">
        <v>0</v>
      </c>
      <c r="HJ37" s="107">
        <f t="shared" si="2885"/>
        <v>0</v>
      </c>
      <c r="HK37" s="124">
        <f t="shared" si="100"/>
        <v>0</v>
      </c>
      <c r="HL37" s="9">
        <f t="shared" si="101"/>
        <v>0</v>
      </c>
      <c r="HM37" s="107">
        <f t="shared" si="2886"/>
        <v>0</v>
      </c>
      <c r="HN37" s="18"/>
      <c r="HO37" s="9">
        <v>0</v>
      </c>
      <c r="HP37" s="107">
        <f t="shared" si="2887"/>
        <v>0</v>
      </c>
      <c r="HQ37" s="18"/>
      <c r="HR37" s="9">
        <v>0</v>
      </c>
      <c r="HS37" s="91">
        <f t="shared" si="2888"/>
        <v>0</v>
      </c>
      <c r="HT37" s="124">
        <f t="shared" si="11"/>
        <v>0</v>
      </c>
      <c r="HU37" s="9">
        <f t="shared" si="11"/>
        <v>0</v>
      </c>
      <c r="HV37" s="107">
        <f t="shared" si="2889"/>
        <v>0</v>
      </c>
      <c r="HW37" s="18">
        <f t="shared" si="106"/>
        <v>0</v>
      </c>
      <c r="HX37" s="9">
        <f t="shared" si="107"/>
        <v>0</v>
      </c>
      <c r="HY37" s="107">
        <f t="shared" si="2890"/>
        <v>0</v>
      </c>
      <c r="HZ37" s="18"/>
      <c r="IA37" s="9">
        <v>0</v>
      </c>
      <c r="IB37" s="107">
        <f t="shared" si="2891"/>
        <v>0</v>
      </c>
      <c r="IC37" s="18"/>
      <c r="ID37" s="9">
        <v>0</v>
      </c>
      <c r="IE37" s="107">
        <f t="shared" si="2892"/>
        <v>0</v>
      </c>
      <c r="IF37" s="18"/>
      <c r="IG37" s="9">
        <v>0</v>
      </c>
      <c r="IH37" s="107">
        <f t="shared" si="2893"/>
        <v>0</v>
      </c>
      <c r="II37" s="18"/>
      <c r="IJ37" s="9">
        <v>0</v>
      </c>
      <c r="IK37" s="107">
        <f t="shared" si="2894"/>
        <v>0</v>
      </c>
      <c r="IL37" s="124">
        <f t="shared" si="113"/>
        <v>0</v>
      </c>
      <c r="IM37" s="9">
        <f t="shared" si="114"/>
        <v>0</v>
      </c>
      <c r="IN37" s="107">
        <f t="shared" si="2895"/>
        <v>0</v>
      </c>
      <c r="IO37" s="18"/>
      <c r="IP37" s="9">
        <v>0</v>
      </c>
      <c r="IQ37" s="91">
        <f t="shared" si="2896"/>
        <v>0</v>
      </c>
      <c r="IR37" s="18"/>
      <c r="IS37" s="9">
        <v>0</v>
      </c>
      <c r="IT37" s="107">
        <f t="shared" si="2897"/>
        <v>0</v>
      </c>
      <c r="IU37" s="124">
        <f t="shared" si="12"/>
        <v>0</v>
      </c>
      <c r="IV37" s="9">
        <f t="shared" si="12"/>
        <v>0</v>
      </c>
      <c r="IW37" s="107">
        <f t="shared" si="2898"/>
        <v>0</v>
      </c>
      <c r="IX37" s="18"/>
      <c r="IY37" s="9">
        <v>0</v>
      </c>
      <c r="IZ37" s="107">
        <f t="shared" si="2899"/>
        <v>0</v>
      </c>
      <c r="JA37" s="18"/>
      <c r="JB37" s="9">
        <v>0</v>
      </c>
      <c r="JC37" s="107">
        <f t="shared" si="2900"/>
        <v>0</v>
      </c>
      <c r="JD37" s="18"/>
      <c r="JE37" s="9">
        <v>0</v>
      </c>
      <c r="JF37" s="107">
        <f t="shared" si="2901"/>
        <v>0</v>
      </c>
      <c r="JG37" s="18"/>
      <c r="JH37" s="9">
        <v>0</v>
      </c>
      <c r="JI37" s="107">
        <f t="shared" si="2902"/>
        <v>0</v>
      </c>
      <c r="JJ37" s="124">
        <f t="shared" si="13"/>
        <v>0</v>
      </c>
      <c r="JK37" s="9">
        <f t="shared" si="13"/>
        <v>0</v>
      </c>
      <c r="JL37" s="107">
        <f t="shared" si="2903"/>
        <v>0</v>
      </c>
      <c r="JM37" s="18"/>
      <c r="JN37" s="9">
        <v>0</v>
      </c>
      <c r="JO37" s="107">
        <f t="shared" si="2904"/>
        <v>0</v>
      </c>
      <c r="JP37" s="18"/>
      <c r="JQ37" s="9">
        <v>0</v>
      </c>
      <c r="JR37" s="91">
        <f t="shared" si="2905"/>
        <v>0</v>
      </c>
      <c r="JS37" s="18"/>
      <c r="JT37" s="9">
        <v>0</v>
      </c>
      <c r="JU37" s="107">
        <f t="shared" si="2906"/>
        <v>0</v>
      </c>
      <c r="JV37" s="124">
        <f t="shared" si="2493"/>
        <v>0</v>
      </c>
      <c r="JW37" s="9">
        <f t="shared" si="2493"/>
        <v>0</v>
      </c>
      <c r="JX37" s="107">
        <f t="shared" si="2907"/>
        <v>0</v>
      </c>
      <c r="JY37" s="18"/>
      <c r="JZ37" s="9">
        <v>0</v>
      </c>
      <c r="KA37" s="107">
        <f t="shared" si="2908"/>
        <v>0</v>
      </c>
      <c r="KB37" s="18"/>
      <c r="KC37" s="9">
        <v>0</v>
      </c>
      <c r="KD37" s="107">
        <f t="shared" si="2909"/>
        <v>0</v>
      </c>
      <c r="KE37" s="18"/>
      <c r="KF37" s="9">
        <v>0</v>
      </c>
      <c r="KG37" s="107">
        <f t="shared" si="2910"/>
        <v>0</v>
      </c>
      <c r="KH37" s="18"/>
      <c r="KI37" s="9">
        <v>0</v>
      </c>
      <c r="KJ37" s="107">
        <f t="shared" si="2911"/>
        <v>0</v>
      </c>
      <c r="KK37" s="124">
        <f t="shared" si="2491"/>
        <v>0</v>
      </c>
      <c r="KL37" s="9">
        <f t="shared" si="2491"/>
        <v>0</v>
      </c>
      <c r="KM37" s="91">
        <f t="shared" si="2912"/>
        <v>0</v>
      </c>
      <c r="KN37" s="18"/>
      <c r="KO37" s="9">
        <v>0</v>
      </c>
      <c r="KP37" s="107">
        <f t="shared" si="2913"/>
        <v>0</v>
      </c>
      <c r="KQ37" s="18"/>
      <c r="KR37" s="9">
        <v>0</v>
      </c>
      <c r="KS37" s="107">
        <f t="shared" si="2914"/>
        <v>0</v>
      </c>
      <c r="KT37" s="18"/>
      <c r="KU37" s="9">
        <v>0</v>
      </c>
      <c r="KV37" s="107">
        <f t="shared" si="2915"/>
        <v>0</v>
      </c>
      <c r="KW37" s="124">
        <f t="shared" si="211"/>
        <v>0</v>
      </c>
      <c r="KX37" s="9">
        <f t="shared" si="211"/>
        <v>0</v>
      </c>
      <c r="KY37" s="107">
        <f t="shared" si="2916"/>
        <v>0</v>
      </c>
      <c r="KZ37" s="18">
        <f>215-215</f>
        <v>0</v>
      </c>
      <c r="LA37" s="9"/>
      <c r="LB37" s="107">
        <f t="shared" si="2917"/>
        <v>0</v>
      </c>
      <c r="LC37" s="18">
        <f>215-215</f>
        <v>0</v>
      </c>
      <c r="LD37" s="9"/>
      <c r="LE37" s="107">
        <f t="shared" si="2918"/>
        <v>0</v>
      </c>
      <c r="LF37" s="18">
        <f>215-215</f>
        <v>0</v>
      </c>
      <c r="LG37" s="9"/>
      <c r="LH37" s="107">
        <f t="shared" si="2919"/>
        <v>0</v>
      </c>
      <c r="LI37" s="18">
        <f>215-215</f>
        <v>0</v>
      </c>
      <c r="LJ37" s="9"/>
      <c r="LK37" s="91">
        <f t="shared" si="2920"/>
        <v>0</v>
      </c>
      <c r="LL37" s="18">
        <f>215-215</f>
        <v>0</v>
      </c>
      <c r="LM37" s="9"/>
      <c r="LN37" s="107">
        <f t="shared" si="2921"/>
        <v>0</v>
      </c>
      <c r="LO37" s="18">
        <f>215-215</f>
        <v>0</v>
      </c>
      <c r="LP37" s="9"/>
      <c r="LQ37" s="107">
        <f t="shared" si="2922"/>
        <v>0</v>
      </c>
      <c r="LR37" s="18">
        <f>214-214</f>
        <v>0</v>
      </c>
      <c r="LS37" s="9"/>
      <c r="LT37" s="107">
        <f t="shared" si="2923"/>
        <v>0</v>
      </c>
      <c r="LU37" s="18">
        <f>214-214</f>
        <v>0</v>
      </c>
      <c r="LV37" s="9"/>
      <c r="LW37" s="107">
        <f t="shared" si="2924"/>
        <v>0</v>
      </c>
      <c r="LX37" s="18">
        <f>214-214</f>
        <v>0</v>
      </c>
      <c r="LY37" s="9"/>
      <c r="LZ37" s="107">
        <f t="shared" si="2925"/>
        <v>0</v>
      </c>
      <c r="MA37" s="124">
        <f t="shared" si="17"/>
        <v>0</v>
      </c>
      <c r="MB37" s="9">
        <f t="shared" si="17"/>
        <v>0</v>
      </c>
      <c r="MC37" s="107">
        <f t="shared" si="2926"/>
        <v>0</v>
      </c>
      <c r="MD37" s="18"/>
      <c r="ME37" s="9">
        <v>0</v>
      </c>
      <c r="MF37" s="107">
        <f t="shared" si="2927"/>
        <v>0</v>
      </c>
      <c r="MG37" s="18"/>
      <c r="MH37" s="9">
        <v>0</v>
      </c>
      <c r="MI37" s="91">
        <f t="shared" si="2928"/>
        <v>0</v>
      </c>
      <c r="MJ37" s="124">
        <f t="shared" si="149"/>
        <v>0</v>
      </c>
      <c r="MK37" s="9">
        <f t="shared" si="150"/>
        <v>0</v>
      </c>
      <c r="ML37" s="107">
        <f t="shared" si="2929"/>
        <v>0</v>
      </c>
      <c r="MM37" s="18"/>
      <c r="MN37" s="9">
        <v>0</v>
      </c>
      <c r="MO37" s="107">
        <f t="shared" si="2930"/>
        <v>0</v>
      </c>
      <c r="MP37" s="124">
        <f t="shared" si="18"/>
        <v>0</v>
      </c>
      <c r="MQ37" s="9">
        <f t="shared" si="18"/>
        <v>0</v>
      </c>
      <c r="MR37" s="107">
        <f t="shared" si="2931"/>
        <v>0</v>
      </c>
      <c r="MS37" s="18"/>
      <c r="MT37" s="9">
        <v>0</v>
      </c>
      <c r="MU37" s="107">
        <f t="shared" si="2932"/>
        <v>0</v>
      </c>
      <c r="MV37" s="18">
        <f>531378-10000-9500-349-62841-80587</f>
        <v>368101</v>
      </c>
      <c r="MW37" s="9">
        <f>-154+10568+5130-2459-426</f>
        <v>12659</v>
      </c>
      <c r="MX37" s="107">
        <f t="shared" si="2933"/>
        <v>380760</v>
      </c>
      <c r="MY37" s="18">
        <v>40000</v>
      </c>
      <c r="MZ37" s="9">
        <f>-30000+30000</f>
        <v>0</v>
      </c>
      <c r="NA37" s="107">
        <f t="shared" si="2934"/>
        <v>40000</v>
      </c>
      <c r="NB37" s="18">
        <f t="shared" si="157"/>
        <v>408101</v>
      </c>
      <c r="NC37" s="9">
        <f t="shared" si="158"/>
        <v>12659</v>
      </c>
      <c r="ND37" s="107">
        <f t="shared" si="2935"/>
        <v>420760</v>
      </c>
      <c r="NE37" s="18">
        <v>0</v>
      </c>
      <c r="NF37" s="9">
        <v>0</v>
      </c>
      <c r="NG37" s="107">
        <f t="shared" si="2936"/>
        <v>0</v>
      </c>
      <c r="NH37" s="18">
        <f>59000-6500</f>
        <v>52500</v>
      </c>
      <c r="NI37" s="9">
        <f>-932-10568</f>
        <v>-11500</v>
      </c>
      <c r="NJ37" s="91">
        <f t="shared" si="2937"/>
        <v>41000</v>
      </c>
      <c r="NK37" s="18">
        <f>6000+4000</f>
        <v>10000</v>
      </c>
      <c r="NL37" s="9"/>
      <c r="NM37" s="107">
        <f t="shared" si="2938"/>
        <v>10000</v>
      </c>
      <c r="NN37" s="18">
        <v>5650</v>
      </c>
      <c r="NO37" s="9">
        <f>-5130-520</f>
        <v>-5650</v>
      </c>
      <c r="NP37" s="107">
        <f t="shared" si="2939"/>
        <v>0</v>
      </c>
      <c r="NQ37" s="18">
        <f>95000+12000</f>
        <v>107000</v>
      </c>
      <c r="NR37" s="9"/>
      <c r="NS37" s="107">
        <f t="shared" si="2940"/>
        <v>107000</v>
      </c>
      <c r="NT37" s="18">
        <v>17860</v>
      </c>
      <c r="NU37" s="9">
        <v>0</v>
      </c>
      <c r="NV37" s="107">
        <f t="shared" si="2941"/>
        <v>17860</v>
      </c>
      <c r="NW37" s="18">
        <f>NT37+NQ37+NN37+NK37+NH37+NE37</f>
        <v>193010</v>
      </c>
      <c r="NX37" s="9">
        <f t="shared" ref="NX37:NX67" si="2981">NU37+NR37+NO37+NL37+NI37+NF37</f>
        <v>-17150</v>
      </c>
      <c r="NY37" s="107">
        <f t="shared" si="2942"/>
        <v>175860</v>
      </c>
      <c r="NZ37" s="18">
        <v>4000000</v>
      </c>
      <c r="OA37" s="9">
        <v>0</v>
      </c>
      <c r="OB37" s="107">
        <f t="shared" si="2943"/>
        <v>4000000</v>
      </c>
      <c r="OC37" s="18">
        <f>192776+390682</f>
        <v>583458</v>
      </c>
      <c r="OD37" s="9"/>
      <c r="OE37" s="107">
        <f t="shared" si="2944"/>
        <v>583458</v>
      </c>
      <c r="OF37" s="18"/>
      <c r="OG37" s="9">
        <v>0</v>
      </c>
      <c r="OH37" s="91">
        <f t="shared" si="2945"/>
        <v>0</v>
      </c>
      <c r="OI37" s="18">
        <f t="shared" si="2980"/>
        <v>5184569</v>
      </c>
      <c r="OJ37" s="9">
        <f t="shared" si="2980"/>
        <v>-4491</v>
      </c>
      <c r="OK37" s="107">
        <f t="shared" si="2946"/>
        <v>5180078</v>
      </c>
      <c r="OL37" s="18"/>
      <c r="OM37" s="9">
        <v>0</v>
      </c>
      <c r="ON37" s="107">
        <f t="shared" si="2947"/>
        <v>0</v>
      </c>
      <c r="OO37" s="18"/>
      <c r="OP37" s="9">
        <v>0</v>
      </c>
      <c r="OQ37" s="107">
        <f t="shared" si="2948"/>
        <v>0</v>
      </c>
      <c r="OR37" s="18"/>
      <c r="OS37" s="9">
        <v>0</v>
      </c>
      <c r="OT37" s="107">
        <f t="shared" si="2949"/>
        <v>0</v>
      </c>
      <c r="OU37" s="18"/>
      <c r="OV37" s="9">
        <v>0</v>
      </c>
      <c r="OW37" s="107">
        <f t="shared" si="2950"/>
        <v>0</v>
      </c>
      <c r="OX37" s="18"/>
      <c r="OY37" s="9">
        <v>0</v>
      </c>
      <c r="OZ37" s="107">
        <f t="shared" si="2951"/>
        <v>0</v>
      </c>
      <c r="PA37" s="18"/>
      <c r="PB37" s="9">
        <v>0</v>
      </c>
      <c r="PC37" s="107">
        <f t="shared" si="2952"/>
        <v>0</v>
      </c>
      <c r="PD37" s="18"/>
      <c r="PE37" s="9">
        <v>0</v>
      </c>
      <c r="PF37" s="107">
        <f t="shared" si="2953"/>
        <v>0</v>
      </c>
      <c r="PG37" s="18"/>
      <c r="PH37" s="9">
        <v>0</v>
      </c>
      <c r="PI37" s="91">
        <f t="shared" si="2954"/>
        <v>0</v>
      </c>
      <c r="PJ37" s="18"/>
      <c r="PK37" s="9">
        <v>0</v>
      </c>
      <c r="PL37" s="107">
        <f t="shared" si="2955"/>
        <v>0</v>
      </c>
      <c r="PM37" s="18"/>
      <c r="PN37" s="9">
        <v>0</v>
      </c>
      <c r="PO37" s="107">
        <f t="shared" si="2956"/>
        <v>0</v>
      </c>
      <c r="PP37" s="124">
        <f t="shared" si="21"/>
        <v>0</v>
      </c>
      <c r="PQ37" s="9">
        <f t="shared" si="21"/>
        <v>0</v>
      </c>
      <c r="PR37" s="107">
        <f t="shared" si="2957"/>
        <v>0</v>
      </c>
      <c r="PS37" s="18"/>
      <c r="PT37" s="9">
        <v>0</v>
      </c>
      <c r="PU37" s="107">
        <f t="shared" si="2958"/>
        <v>0</v>
      </c>
      <c r="PV37" s="18"/>
      <c r="PW37" s="9">
        <v>0</v>
      </c>
      <c r="PX37" s="107">
        <f t="shared" si="2959"/>
        <v>0</v>
      </c>
      <c r="PY37" s="18">
        <v>0</v>
      </c>
      <c r="PZ37" s="9">
        <v>0</v>
      </c>
      <c r="QA37" s="107">
        <f t="shared" si="2960"/>
        <v>0</v>
      </c>
      <c r="QB37" s="18"/>
      <c r="QC37" s="9">
        <v>0</v>
      </c>
      <c r="QD37" s="107">
        <f t="shared" si="2961"/>
        <v>0</v>
      </c>
      <c r="QE37" s="18"/>
      <c r="QF37" s="9">
        <v>0</v>
      </c>
      <c r="QG37" s="91">
        <f t="shared" si="2962"/>
        <v>0</v>
      </c>
      <c r="QH37" s="18"/>
      <c r="QI37" s="9">
        <v>0</v>
      </c>
      <c r="QJ37" s="107">
        <f t="shared" si="2963"/>
        <v>0</v>
      </c>
      <c r="QK37" s="18"/>
      <c r="QL37" s="9">
        <v>0</v>
      </c>
      <c r="QM37" s="107">
        <f t="shared" si="2964"/>
        <v>0</v>
      </c>
      <c r="QN37" s="18">
        <f t="shared" si="189"/>
        <v>0</v>
      </c>
      <c r="QO37" s="9">
        <f t="shared" si="190"/>
        <v>0</v>
      </c>
      <c r="QP37" s="107">
        <f t="shared" si="2965"/>
        <v>0</v>
      </c>
      <c r="QQ37" s="18"/>
      <c r="QR37" s="9">
        <v>0</v>
      </c>
      <c r="QS37" s="107">
        <f t="shared" si="2966"/>
        <v>0</v>
      </c>
      <c r="QT37" s="18"/>
      <c r="QU37" s="9">
        <v>0</v>
      </c>
      <c r="QV37" s="107">
        <f t="shared" si="2967"/>
        <v>0</v>
      </c>
      <c r="QW37" s="18"/>
      <c r="QX37" s="9">
        <v>0</v>
      </c>
      <c r="QY37" s="107">
        <f t="shared" si="2968"/>
        <v>0</v>
      </c>
      <c r="QZ37" s="18"/>
      <c r="RA37" s="9">
        <v>0</v>
      </c>
      <c r="RB37" s="107">
        <f t="shared" si="2969"/>
        <v>0</v>
      </c>
      <c r="RC37" s="18"/>
      <c r="RD37" s="9">
        <v>0</v>
      </c>
      <c r="RE37" s="91">
        <f t="shared" si="2970"/>
        <v>0</v>
      </c>
      <c r="RF37" s="18"/>
      <c r="RG37" s="9">
        <v>0</v>
      </c>
      <c r="RH37" s="107">
        <f t="shared" si="2971"/>
        <v>0</v>
      </c>
      <c r="RI37" s="18"/>
      <c r="RJ37" s="9">
        <v>0</v>
      </c>
      <c r="RK37" s="107">
        <f t="shared" si="2972"/>
        <v>0</v>
      </c>
      <c r="RL37" s="18"/>
      <c r="RM37" s="9">
        <v>0</v>
      </c>
      <c r="RN37" s="107">
        <f t="shared" si="2973"/>
        <v>0</v>
      </c>
      <c r="RO37" s="18">
        <f t="shared" si="200"/>
        <v>0</v>
      </c>
      <c r="RP37" s="9">
        <f t="shared" si="201"/>
        <v>0</v>
      </c>
      <c r="RQ37" s="107">
        <f t="shared" si="2974"/>
        <v>0</v>
      </c>
      <c r="RR37" s="124">
        <f t="shared" si="203"/>
        <v>0</v>
      </c>
      <c r="RS37" s="9">
        <f t="shared" si="204"/>
        <v>0</v>
      </c>
      <c r="RT37" s="107">
        <f t="shared" si="2975"/>
        <v>0</v>
      </c>
      <c r="RU37" s="18">
        <f t="shared" si="2808"/>
        <v>5184569</v>
      </c>
      <c r="RV37" s="9">
        <f t="shared" si="206"/>
        <v>-4491</v>
      </c>
      <c r="RW37" s="107">
        <f t="shared" si="2976"/>
        <v>5180078</v>
      </c>
      <c r="RX37" s="18"/>
      <c r="RY37" s="9">
        <v>0</v>
      </c>
      <c r="RZ37" s="107">
        <f t="shared" si="2977"/>
        <v>0</v>
      </c>
      <c r="SA37" s="18">
        <f t="shared" si="22"/>
        <v>5184569</v>
      </c>
      <c r="SB37" s="9">
        <f t="shared" si="22"/>
        <v>-4491</v>
      </c>
      <c r="SC37" s="107">
        <f t="shared" si="2978"/>
        <v>5180078</v>
      </c>
      <c r="SD37" s="18">
        <f>BW37+SA37+DD37</f>
        <v>5184569</v>
      </c>
      <c r="SE37" s="9">
        <f t="shared" si="532"/>
        <v>-4491</v>
      </c>
      <c r="SF37" s="107">
        <f t="shared" si="2979"/>
        <v>5180078</v>
      </c>
      <c r="SG37" s="67"/>
    </row>
    <row r="38" spans="1:501" s="15" customFormat="1" ht="16.5" thickBot="1" x14ac:dyDescent="0.3">
      <c r="A38" s="146">
        <v>28</v>
      </c>
      <c r="B38" s="54" t="s">
        <v>44</v>
      </c>
      <c r="C38" s="19">
        <f>+C17+C26+C27+C28+C29+C30+C34+C35+C36+C37</f>
        <v>1155783</v>
      </c>
      <c r="D38" s="14">
        <f t="shared" ref="D38:E38" si="2982">+D17+D26+D27+D28+D29+D30+D34+D35+D36+D37</f>
        <v>520</v>
      </c>
      <c r="E38" s="108">
        <f t="shared" si="2982"/>
        <v>1156303</v>
      </c>
      <c r="F38" s="13">
        <v>230476</v>
      </c>
      <c r="G38" s="14">
        <f t="shared" ref="G38" si="2983">+G17+G26+G27+G28+G29+G30+G34+G35+G36+G37</f>
        <v>0</v>
      </c>
      <c r="H38" s="108">
        <f t="shared" ref="H38" si="2984">+H17+H26+H27+H28+H29+H30+H34+H35+H36+H37</f>
        <v>38217</v>
      </c>
      <c r="I38" s="13">
        <f t="shared" si="0"/>
        <v>1386259</v>
      </c>
      <c r="J38" s="14">
        <f t="shared" si="0"/>
        <v>520</v>
      </c>
      <c r="K38" s="108">
        <f t="shared" ref="K38" si="2985">+K17+K26+K27+K28+K29+K30+K34+K35+K36+K37</f>
        <v>1194520</v>
      </c>
      <c r="L38" s="13">
        <f>L17+L26+L27+L28+L29+L30+L31+L34+L35+L36+L37</f>
        <v>433203</v>
      </c>
      <c r="M38" s="14">
        <f t="shared" ref="M38" si="2986">+M17+M26+M27+M28+M29+M30+M34+M35+M36+M37</f>
        <v>83</v>
      </c>
      <c r="N38" s="108">
        <f t="shared" ref="N38" si="2987">+N17+N26+N27+N28+N29+N30+N34+N35+N36+N37</f>
        <v>433286</v>
      </c>
      <c r="O38" s="13">
        <f>O17+O26+O27+O28+O29+O30+O31+O34+O35+O36+O37</f>
        <v>279921</v>
      </c>
      <c r="P38" s="14">
        <f t="shared" ref="P38" si="2988">+P17+P26+P27+P28+P29+P30+P34+P35+P36+P37</f>
        <v>122</v>
      </c>
      <c r="Q38" s="108">
        <f t="shared" ref="Q38" si="2989">+Q17+Q26+Q27+Q28+Q29+Q30+Q34+Q35+Q36+Q37</f>
        <v>280043</v>
      </c>
      <c r="R38" s="13">
        <f>R17+R26+R27+R28+R29+R30+R31+R34+R35+R36+R37</f>
        <v>462886</v>
      </c>
      <c r="S38" s="14">
        <f t="shared" ref="S38" si="2990">+S17+S26+S27+S28+S29+S30+S34+S35+S36+S37</f>
        <v>116</v>
      </c>
      <c r="T38" s="108">
        <f t="shared" ref="T38" si="2991">+T17+T26+T27+T28+T29+T30+T34+T35+T36+T37</f>
        <v>463002</v>
      </c>
      <c r="U38" s="13">
        <f t="shared" ref="U38" si="2992">+U17+U26+U27+U28+U29+U30+U34+U35+U36+U37</f>
        <v>1176010</v>
      </c>
      <c r="V38" s="14">
        <f t="shared" si="2324"/>
        <v>321</v>
      </c>
      <c r="W38" s="92">
        <f t="shared" ref="W38" si="2993">+W17+W26+W27+W28+W29+W30+W34+W35+W36+W37</f>
        <v>1176331</v>
      </c>
      <c r="X38" s="13">
        <f>X17+X26+X27+X28+X29+X30+X31+X34+X35+X36+X37</f>
        <v>112540</v>
      </c>
      <c r="Y38" s="14">
        <f t="shared" ref="Y38" si="2994">+Y17+Y26+Y27+Y28+Y29+Y30+Y34+Y35+Y36+Y37</f>
        <v>112</v>
      </c>
      <c r="Z38" s="108">
        <f t="shared" ref="Z38" si="2995">+Z17+Z26+Z27+Z28+Z29+Z30+Z34+Z35+Z36+Z37</f>
        <v>112652</v>
      </c>
      <c r="AA38" s="13">
        <f>AA17+AA26+AA27+AA28+AA29+AA30+AA31+AA34+AA35+AA36+AA37</f>
        <v>97698</v>
      </c>
      <c r="AB38" s="14">
        <f t="shared" ref="AB38" si="2996">+AB17+AB26+AB27+AB28+AB29+AB30+AB34+AB35+AB36+AB37</f>
        <v>163</v>
      </c>
      <c r="AC38" s="108">
        <f t="shared" ref="AC38" si="2997">+AC17+AC26+AC27+AC28+AC29+AC30+AC34+AC35+AC36+AC37</f>
        <v>97861</v>
      </c>
      <c r="AD38" s="13">
        <f>AD17+AD26+AD27+AD28+AD29+AD30+AD31+AD34+AD35+AD36+AD37</f>
        <v>57961</v>
      </c>
      <c r="AE38" s="14">
        <f t="shared" ref="AE38" si="2998">+AE17+AE26+AE27+AE28+AE29+AE30+AE34+AE35+AE36+AE37</f>
        <v>291</v>
      </c>
      <c r="AF38" s="108">
        <f t="shared" ref="AF38" si="2999">+AF17+AF26+AF27+AF28+AF29+AF30+AF34+AF35+AF36+AF37</f>
        <v>58252</v>
      </c>
      <c r="AG38" s="13">
        <f>AG17+AG26+AG27+AG28+AG29+AG30+AG31+AG34+AG35+AG36+AG37</f>
        <v>68678</v>
      </c>
      <c r="AH38" s="14">
        <f t="shared" ref="AH38" si="3000">+AH17+AH26+AH27+AH28+AH29+AH30+AH34+AH35+AH36+AH37</f>
        <v>649</v>
      </c>
      <c r="AI38" s="108">
        <f t="shared" ref="AI38" si="3001">+AI17+AI26+AI27+AI28+AI29+AI30+AI34+AI35+AI36+AI37</f>
        <v>69327</v>
      </c>
      <c r="AJ38" s="13">
        <f>AJ17+AJ26+AJ27+AJ28+AJ29+AJ30+AJ31+AJ34+AJ35+AJ36+AJ37</f>
        <v>108791</v>
      </c>
      <c r="AK38" s="14">
        <f t="shared" ref="AK38" si="3002">+AK17+AK26+AK27+AK28+AK29+AK30+AK34+AK35+AK36+AK37</f>
        <v>311</v>
      </c>
      <c r="AL38" s="108">
        <f t="shared" ref="AL38" si="3003">+AL17+AL26+AL27+AL28+AL29+AL30+AL34+AL35+AL36+AL37</f>
        <v>109102</v>
      </c>
      <c r="AM38" s="13">
        <f>AM17+AM26+AM27+AM28+AM29+AM30+AM31+AM34+AM35+AM36+AM37</f>
        <v>69103</v>
      </c>
      <c r="AN38" s="14">
        <f t="shared" ref="AN38" si="3004">+AN17+AN26+AN27+AN28+AN29+AN30+AN34+AN35+AN36+AN37</f>
        <v>382</v>
      </c>
      <c r="AO38" s="108">
        <f t="shared" ref="AO38" si="3005">+AO17+AO26+AO27+AO28+AO29+AO30+AO34+AO35+AO36+AO37</f>
        <v>69485</v>
      </c>
      <c r="AP38" s="13">
        <f>AP17+AP26+AP27+AP28+AP29+AP30+AP31+AP34+AP35+AP36+AP37</f>
        <v>107712</v>
      </c>
      <c r="AQ38" s="14">
        <f t="shared" ref="AQ38" si="3006">+AQ17+AQ26+AQ27+AQ28+AQ29+AQ30+AQ34+AQ35+AQ36+AQ37</f>
        <v>230</v>
      </c>
      <c r="AR38" s="108">
        <f t="shared" ref="AR38" si="3007">+AR17+AR26+AR27+AR28+AR29+AR30+AR34+AR35+AR36+AR37</f>
        <v>107309</v>
      </c>
      <c r="AS38" s="13">
        <f t="shared" ref="AS38" si="3008">+AS17+AS26+AS27+AS28+AS29+AS30+AS34+AS35+AS36+AS37</f>
        <v>621850</v>
      </c>
      <c r="AT38" s="14">
        <f t="shared" si="2333"/>
        <v>2138</v>
      </c>
      <c r="AU38" s="108">
        <f t="shared" ref="AU38" si="3009">+AU17+AU26+AU27+AU28+AU29+AU30+AU34+AU35+AU36+AU37</f>
        <v>623988</v>
      </c>
      <c r="AV38" s="13">
        <f>AV17+AV26+AV27+AV28+AV29+AV30+AV31+AV34+AV35+AV36+AV37</f>
        <v>117813</v>
      </c>
      <c r="AW38" s="14">
        <f t="shared" ref="AW38" si="3010">+AW17+AW26+AW27+AW28+AW29+AW30+AW34+AW35+AW36+AW37</f>
        <v>0</v>
      </c>
      <c r="AX38" s="108">
        <f t="shared" ref="AX38" si="3011">+AX17+AX26+AX27+AX28+AX29+AX30+AX34+AX35+AX36+AX37</f>
        <v>117813</v>
      </c>
      <c r="AY38" s="13">
        <f>AY17+AY26+AY27+AY28+AY29+AY30+AY31+AY34+AY35+AY36+AY37</f>
        <v>0.05</v>
      </c>
      <c r="AZ38" s="14">
        <f t="shared" ref="AZ38" si="3012">+AZ17+AZ26+AZ27+AZ28+AZ29+AZ30+AZ34+AZ35+AZ36+AZ37</f>
        <v>0</v>
      </c>
      <c r="BA38" s="108">
        <f t="shared" ref="BA38" si="3013">+BA17+BA26+BA27+BA28+BA29+BA30+BA34+BA35+BA36+BA37</f>
        <v>0.05</v>
      </c>
      <c r="BB38" s="13">
        <f>BB17+BB26+BB27+BB28+BB29+BB30+BB31+BB34+BB35+BB36+BB37</f>
        <v>110164</v>
      </c>
      <c r="BC38" s="14">
        <f t="shared" ref="BC38" si="3014">+BC17+BC26+BC27+BC28+BC29+BC30+BC34+BC35+BC36+BC37</f>
        <v>0</v>
      </c>
      <c r="BD38" s="108">
        <f t="shared" ref="BD38" si="3015">+BD17+BD26+BD27+BD28+BD29+BD30+BD34+BD35+BD36+BD37</f>
        <v>110164</v>
      </c>
      <c r="BE38" s="13">
        <f t="shared" ref="BE38" si="3016">+BE17+BE26+BE27+BE28+BE29+BE30+BE34+BE35+BE36+BE37</f>
        <v>2025837.05</v>
      </c>
      <c r="BF38" s="14">
        <f t="shared" si="2338"/>
        <v>2459</v>
      </c>
      <c r="BG38" s="108">
        <f t="shared" ref="BG38" si="3017">+BG17+BG26+BG27+BG28+BG29+BG30+BG34+BG35+BG36+BG37</f>
        <v>2028296.05</v>
      </c>
      <c r="BH38" s="13">
        <f>BH17+BH26+BH27+BH28+BH29+BH30+BH31+BH34+BH35+BH36+BH37</f>
        <v>21087</v>
      </c>
      <c r="BI38" s="14">
        <f t="shared" ref="BI38" si="3018">+BI17+BI26+BI27+BI28+BI29+BI30+BI34+BI35+BI36+BI37</f>
        <v>0</v>
      </c>
      <c r="BJ38" s="108">
        <f t="shared" ref="BJ38" si="3019">+BJ17+BJ26+BJ27+BJ28+BJ29+BJ30+BJ34+BJ35+BJ36+BJ37</f>
        <v>21087</v>
      </c>
      <c r="BK38" s="13">
        <f>BK17+BK26+BK27+BK28+BK29+BK30+BK31+BK34+BK35+BK36+BK37</f>
        <v>52741</v>
      </c>
      <c r="BL38" s="14">
        <f t="shared" ref="BL38" si="3020">+BL17+BL26+BL27+BL28+BL29+BL30+BL34+BL35+BL36+BL37</f>
        <v>0</v>
      </c>
      <c r="BM38" s="108">
        <f t="shared" ref="BM38" si="3021">+BM17+BM26+BM27+BM28+BM29+BM30+BM34+BM35+BM36+BM37</f>
        <v>52741</v>
      </c>
      <c r="BN38" s="13">
        <f t="shared" ref="BN38" si="3022">+BN17+BN26+BN27+BN28+BN29+BN30+BN34+BN35+BN36+BN37</f>
        <v>73828</v>
      </c>
      <c r="BO38" s="14">
        <f t="shared" si="2342"/>
        <v>0</v>
      </c>
      <c r="BP38" s="108">
        <f t="shared" ref="BP38" si="3023">+BP17+BP26+BP27+BP28+BP29+BP30+BP34+BP35+BP36+BP37</f>
        <v>73828</v>
      </c>
      <c r="BQ38" s="13">
        <f t="shared" ref="BQ38" si="3024">+BQ17+BQ26+BQ27+BQ28+BQ29+BQ30+BQ34+BQ35+BQ36+BQ37</f>
        <v>2099665.0499999998</v>
      </c>
      <c r="BR38" s="14">
        <f t="shared" si="2344"/>
        <v>2459</v>
      </c>
      <c r="BS38" s="108">
        <f t="shared" ref="BS38" si="3025">+BS17+BS26+BS27+BS28+BS29+BS30+BS34+BS35+BS36+BS37</f>
        <v>2102124.0499999998</v>
      </c>
      <c r="BT38" s="13">
        <f>BT17+BT26+BT27+BT28+BT29+BT30+BT34+BT35+BT36+BT37</f>
        <v>412929</v>
      </c>
      <c r="BU38" s="14">
        <f t="shared" ref="BU38" si="3026">+BU17+BU26+BU27+BU28+BU29+BU30+BU34+BU35+BU36+BU37</f>
        <v>0</v>
      </c>
      <c r="BV38" s="108">
        <f t="shared" ref="BV38" si="3027">+BV17+BV26+BV27+BV28+BV29+BV30+BV34+BV35+BV36+BV37</f>
        <v>412929</v>
      </c>
      <c r="BW38" s="13">
        <f t="shared" ref="BW38" si="3028">+BW17+BW26+BW27+BW28+BW29+BW30+BW34+BW35+BW36+BW37</f>
        <v>3706594.05</v>
      </c>
      <c r="BX38" s="14">
        <f t="shared" si="2347"/>
        <v>2979</v>
      </c>
      <c r="BY38" s="108">
        <f t="shared" ref="BY38" si="3029">+BY17+BY26+BY27+BY28+BY29+BY30+BY34+BY35+BY36+BY37</f>
        <v>3709573.05</v>
      </c>
      <c r="BZ38" s="13">
        <f>BZ17+BZ26+BZ27+BZ28+BZ29+BZ30+BZ34+BZ35+BZ36+BZ37</f>
        <v>8573018</v>
      </c>
      <c r="CA38" s="14">
        <f t="shared" ref="CA38" si="3030">+CA17+CA26+CA27+CA28+CA29+CA30+CA34+CA35+CA36+CA37</f>
        <v>426</v>
      </c>
      <c r="CB38" s="108">
        <f t="shared" ref="CB38" si="3031">+CB17+CB26+CB27+CB28+CB29+CB30+CB34+CB35+CB36+CB37</f>
        <v>8573444</v>
      </c>
      <c r="CC38" s="13">
        <f>CC17+CC26+CC27+CC28+CC29+CC30+CC34+CC35+CC36+CC37</f>
        <v>40028</v>
      </c>
      <c r="CD38" s="14">
        <f t="shared" ref="CD38" si="3032">+CD17+CD26+CD27+CD28+CD29+CD30+CD34+CD35+CD36+CD37</f>
        <v>0</v>
      </c>
      <c r="CE38" s="108">
        <f t="shared" ref="CE38" si="3033">+CE17+CE26+CE27+CE28+CE29+CE30+CE34+CE35+CE36+CE37</f>
        <v>40028</v>
      </c>
      <c r="CF38" s="13">
        <f>CF17+CF26+CF27+CF28+CF29+CF30+CF34+CF35+CF36+CF37</f>
        <v>159100</v>
      </c>
      <c r="CG38" s="14">
        <f t="shared" ref="CG38" si="3034">+CG17+CG26+CG27+CG28+CG29+CG30+CG34+CG35+CG36+CG37</f>
        <v>0</v>
      </c>
      <c r="CH38" s="108">
        <f t="shared" ref="CH38" si="3035">+CH17+CH26+CH27+CH28+CH29+CH30+CH34+CH35+CH36+CH37</f>
        <v>159100</v>
      </c>
      <c r="CI38" s="13">
        <f>CI17+CI26+CI27+CI28+CI29+CI30+CI34+CI35+CI36+CI37</f>
        <v>3553</v>
      </c>
      <c r="CJ38" s="14">
        <f t="shared" ref="CJ38:CK38" si="3036">+CJ17+CJ26+CJ27+CJ28+CJ29+CJ30+CJ34+CJ35+CJ36+CJ37</f>
        <v>0</v>
      </c>
      <c r="CK38" s="108">
        <f t="shared" si="3036"/>
        <v>3553</v>
      </c>
      <c r="CL38" s="13">
        <f>CL17+CL26+CL27+CL28+CL29+CL30+CL34+CL35+CL36+CL37</f>
        <v>51000</v>
      </c>
      <c r="CM38" s="14">
        <f t="shared" ref="CM38:CN38" si="3037">+CM17+CM26+CM27+CM28+CM29+CM30+CM34+CM35+CM36+CM37</f>
        <v>0</v>
      </c>
      <c r="CN38" s="108">
        <f t="shared" si="3037"/>
        <v>51000</v>
      </c>
      <c r="CO38" s="13">
        <f>CO17+CO26+CO27+CO28+CO29+CO30+CO34+CO35+CO36+CO37</f>
        <v>0</v>
      </c>
      <c r="CP38" s="14">
        <f t="shared" ref="CP38:CQ38" si="3038">+CP17+CP26+CP27+CP28+CP29+CP30+CP34+CP35+CP36+CP37</f>
        <v>0</v>
      </c>
      <c r="CQ38" s="108">
        <f t="shared" si="3038"/>
        <v>0</v>
      </c>
      <c r="CR38" s="13">
        <f>CR17+CR26+CR27+CR28+CR29+CR30+CR34+CR35+CR36+CR37</f>
        <v>34000</v>
      </c>
      <c r="CS38" s="14">
        <f t="shared" ref="CS38:CT38" si="3039">+CS17+CS26+CS27+CS28+CS29+CS30+CS34+CS35+CS36+CS37</f>
        <v>0</v>
      </c>
      <c r="CT38" s="108">
        <f t="shared" si="3039"/>
        <v>34000</v>
      </c>
      <c r="CU38" s="13">
        <f>CU17+CU26+CU27+CU28+CU29+CU30+CU34+CU35+CU36+CU37</f>
        <v>25000</v>
      </c>
      <c r="CV38" s="14">
        <f t="shared" ref="CV38:CW38" si="3040">+CV17+CV26+CV27+CV28+CV29+CV30+CV34+CV35+CV36+CV37</f>
        <v>0</v>
      </c>
      <c r="CW38" s="108">
        <f t="shared" si="3040"/>
        <v>25000</v>
      </c>
      <c r="CX38" s="13">
        <f>CX17+CX26+CX27+CX28+CX29+CX30+CX34+CX35+CX36+CX37</f>
        <v>0</v>
      </c>
      <c r="CY38" s="14">
        <f t="shared" ref="CY38:CZ38" si="3041">+CY17+CY26+CY27+CY28+CY29+CY30+CY34+CY35+CY36+CY37</f>
        <v>0</v>
      </c>
      <c r="CZ38" s="108">
        <f t="shared" si="3041"/>
        <v>0</v>
      </c>
      <c r="DA38" s="13">
        <f>DA17+DA26+DA27+DA28+DA29+DA30+DA34+DA35+DA36+DA37</f>
        <v>29388</v>
      </c>
      <c r="DB38" s="14">
        <f t="shared" ref="DB38" si="3042">+DB17+DB26+DB27+DB28+DB29+DB30+DB34+DB35+DB36+DB37</f>
        <v>0</v>
      </c>
      <c r="DC38" s="108">
        <f t="shared" ref="DC38" si="3043">+DC17+DC26+DC27+DC28+DC29+DC30+DC34+DC35+DC36+DC37</f>
        <v>29388</v>
      </c>
      <c r="DD38" s="13">
        <f t="shared" si="59"/>
        <v>8915087</v>
      </c>
      <c r="DE38" s="14">
        <f t="shared" si="59"/>
        <v>426</v>
      </c>
      <c r="DF38" s="108">
        <f t="shared" si="59"/>
        <v>8915513</v>
      </c>
      <c r="DG38" s="13">
        <f>DG17+DG26+DG27+DG28+DG29+DG30+DG34+DG35+DG36+DG37</f>
        <v>114256</v>
      </c>
      <c r="DH38" s="14">
        <f t="shared" ref="DH38" si="3044">+DH17+DH26+DH27+DH28+DH29+DH30+DH34+DH35+DH36+DH37</f>
        <v>0</v>
      </c>
      <c r="DI38" s="108">
        <f t="shared" ref="DI38" si="3045">+DI17+DI26+DI27+DI28+DI29+DI30+DI34+DI35+DI36+DI37</f>
        <v>114256</v>
      </c>
      <c r="DJ38" s="13">
        <f>DJ17+DJ26+DJ27+DJ28+DJ29+DJ30+DJ34+DJ35+DJ36+DJ37</f>
        <v>13219</v>
      </c>
      <c r="DK38" s="14">
        <f t="shared" ref="DK38" si="3046">+DK17+DK26+DK27+DK28+DK29+DK30+DK34+DK35+DK36+DK37</f>
        <v>0</v>
      </c>
      <c r="DL38" s="108">
        <f t="shared" ref="DL38" si="3047">+DL17+DL26+DL27+DL28+DL29+DL30+DL34+DL35+DL36+DL37</f>
        <v>13219</v>
      </c>
      <c r="DM38" s="13">
        <f>DM17+DM26+DM27+DM28+DM29+DM30+DM34+DM35+DM36+DM37</f>
        <v>159793</v>
      </c>
      <c r="DN38" s="14">
        <f t="shared" ref="DN38" si="3048">+DN17+DN26+DN27+DN28+DN29+DN30+DN34+DN35+DN36+DN37</f>
        <v>0</v>
      </c>
      <c r="DO38" s="108">
        <f t="shared" ref="DO38" si="3049">+DO17+DO26+DO27+DO28+DO29+DO30+DO34+DO35+DO36+DO37</f>
        <v>159793</v>
      </c>
      <c r="DP38" s="13">
        <f>DP17+DP26+DP27+DP28+DP29+DP30+DP34+DP35+DP36+DP37</f>
        <v>19049</v>
      </c>
      <c r="DQ38" s="14">
        <f t="shared" ref="DQ38" si="3050">+DQ17+DQ26+DQ27+DQ28+DQ29+DQ30+DQ34+DQ35+DQ36+DQ37</f>
        <v>0</v>
      </c>
      <c r="DR38" s="108">
        <f t="shared" ref="DR38" si="3051">+DR17+DR26+DR27+DR28+DR29+DR30+DR34+DR35+DR36+DR37</f>
        <v>19049</v>
      </c>
      <c r="DS38" s="13">
        <f>DS17+DS26+DS27+DS28+DS29+DS30+DS34+DS35+DS36+DS37</f>
        <v>3175</v>
      </c>
      <c r="DT38" s="14">
        <f t="shared" ref="DT38" si="3052">+DT17+DT26+DT27+DT28+DT29+DT30+DT34+DT35+DT36+DT37</f>
        <v>0</v>
      </c>
      <c r="DU38" s="108">
        <f t="shared" ref="DU38" si="3053">+DU17+DU26+DU27+DU28+DU29+DU30+DU34+DU35+DU36+DU37</f>
        <v>3175</v>
      </c>
      <c r="DV38" s="13">
        <f>DV17+DV26+DV27+DV28+DV29+DV30+DV34+DV35+DV36+DV37</f>
        <v>27075</v>
      </c>
      <c r="DW38" s="14">
        <f t="shared" ref="DW38" si="3054">+DW17+DW26+DW27+DW28+DW29+DW30+DW34+DW35+DW36+DW37</f>
        <v>0</v>
      </c>
      <c r="DX38" s="108">
        <f t="shared" ref="DX38" si="3055">+DX17+DX26+DX27+DX28+DX29+DX30+DX34+DX35+DX36+DX37</f>
        <v>27075</v>
      </c>
      <c r="DY38" s="13">
        <f>DY17+DY26+DY27+DY28+DY29+DY30+DY34+DY35+DY36+DY37</f>
        <v>76246</v>
      </c>
      <c r="DZ38" s="14">
        <f t="shared" ref="DZ38" si="3056">+DZ17+DZ26+DZ27+DZ28+DZ29+DZ30+DZ34+DZ35+DZ36+DZ37</f>
        <v>0</v>
      </c>
      <c r="EA38" s="108">
        <f t="shared" ref="EA38" si="3057">+EA17+EA26+EA27+EA28+EA29+EA30+EA34+EA35+EA36+EA37</f>
        <v>76246</v>
      </c>
      <c r="EB38" s="13">
        <f t="shared" ref="EB38" si="3058">+EB17+EB26+EB27+EB28+EB29+EB30+EB34+EB35+EB36+EB37</f>
        <v>412813</v>
      </c>
      <c r="EC38" s="14">
        <f t="shared" si="68"/>
        <v>0</v>
      </c>
      <c r="ED38" s="108">
        <f t="shared" ref="ED38" si="3059">+ED17+ED26+ED27+ED28+ED29+ED30+ED34+ED35+ED36+ED37</f>
        <v>412813</v>
      </c>
      <c r="EE38" s="13">
        <f>EE17+EE26+EE27+EE28+EE29+EE30+EE34+EE35+EE36+EE37</f>
        <v>301594</v>
      </c>
      <c r="EF38" s="14">
        <f t="shared" ref="EF38" si="3060">+EF17+EF26+EF27+EF28+EF29+EF30+EF34+EF35+EF36+EF37</f>
        <v>0</v>
      </c>
      <c r="EG38" s="108">
        <f t="shared" ref="EG38" si="3061">+EG17+EG26+EG27+EG28+EG29+EG30+EG34+EG35+EG36+EG37</f>
        <v>301594</v>
      </c>
      <c r="EH38" s="13">
        <f>EH17+EH26+EH27+EH28+EH29+EH30+EH34+EH35+EH36+EH37</f>
        <v>850000</v>
      </c>
      <c r="EI38" s="14">
        <f t="shared" ref="EI38" si="3062">+EI17+EI26+EI27+EI28+EI29+EI30+EI34+EI35+EI36+EI37</f>
        <v>0</v>
      </c>
      <c r="EJ38" s="108">
        <f t="shared" ref="EJ38" si="3063">+EJ17+EJ26+EJ27+EJ28+EJ29+EJ30+EJ34+EJ35+EJ36+EJ37</f>
        <v>850000</v>
      </c>
      <c r="EK38" s="13">
        <f>EK17+EK26+EK27+EK28+EK29+EK30+EK34+EK35+EK36+EK37</f>
        <v>314</v>
      </c>
      <c r="EL38" s="14">
        <f t="shared" ref="EL38" si="3064">+EL17+EL26+EL27+EL28+EL29+EL30+EL34+EL35+EL36+EL37</f>
        <v>0</v>
      </c>
      <c r="EM38" s="108">
        <f t="shared" ref="EM38" si="3065">+EM17+EM26+EM27+EM28+EM29+EM30+EM34+EM35+EM36+EM37</f>
        <v>314</v>
      </c>
      <c r="EN38" s="13">
        <f t="shared" ref="EN38" si="3066">+EN17+EN26+EN27+EN28+EN29+EN30+EN34+EN35+EN36+EN37</f>
        <v>1151908</v>
      </c>
      <c r="EO38" s="14">
        <f t="shared" si="2492"/>
        <v>0</v>
      </c>
      <c r="EP38" s="108">
        <f t="shared" ref="EP38" si="3067">+EP17+EP26+EP27+EP28+EP29+EP30+EP34+EP35+EP36+EP37</f>
        <v>1151908</v>
      </c>
      <c r="EQ38" s="13">
        <f>EQ17+EQ26+EQ27+EQ28+EQ29+EQ30+EQ34+EQ35+EQ36+EQ37</f>
        <v>167834</v>
      </c>
      <c r="ER38" s="14">
        <f t="shared" ref="ER38" si="3068">+ER17+ER26+ER27+ER28+ER29+ER30+ER34+ER35+ER36+ER37</f>
        <v>0</v>
      </c>
      <c r="ES38" s="108">
        <f t="shared" ref="ES38" si="3069">+ES17+ES26+ES27+ES28+ES29+ES30+ES34+ES35+ES36+ES37</f>
        <v>167834</v>
      </c>
      <c r="ET38" s="13">
        <f>ET17+ET26+ET27+ET28+ET29+ET30+ET34+ET35+ET36+ET37</f>
        <v>71383</v>
      </c>
      <c r="EU38" s="14">
        <f t="shared" ref="EU38" si="3070">+EU17+EU26+EU27+EU28+EU29+EU30+EU34+EU35+EU36+EU37</f>
        <v>0</v>
      </c>
      <c r="EV38" s="108">
        <f t="shared" ref="EV38" si="3071">+EV17+EV26+EV27+EV28+EV29+EV30+EV34+EV35+EV36+EV37</f>
        <v>71383</v>
      </c>
      <c r="EW38" s="13">
        <f>EW17+EW26+EW27+EW28+EW29+EW30+EW34+EW35+EW36+EW37</f>
        <v>98000</v>
      </c>
      <c r="EX38" s="14">
        <f t="shared" ref="EX38" si="3072">+EX17+EX26+EX27+EX28+EX29+EX30+EX34+EX35+EX36+EX37</f>
        <v>0</v>
      </c>
      <c r="EY38" s="108">
        <f t="shared" ref="EY38" si="3073">+EY17+EY26+EY27+EY28+EY29+EY30+EY34+EY35+EY36+EY37</f>
        <v>98000</v>
      </c>
      <c r="EZ38" s="13">
        <f>EZ17+EZ26+EZ27+EZ28+EZ29+EZ30+EZ34+EZ35+EZ36+EZ37</f>
        <v>70388</v>
      </c>
      <c r="FA38" s="14">
        <f t="shared" ref="FA38" si="3074">+FA17+FA26+FA27+FA28+FA29+FA30+FA34+FA35+FA36+FA37</f>
        <v>0</v>
      </c>
      <c r="FB38" s="108">
        <f t="shared" ref="FB38" si="3075">+FB17+FB26+FB27+FB28+FB29+FB30+FB34+FB35+FB36+FB37</f>
        <v>70388</v>
      </c>
      <c r="FC38" s="13">
        <f t="shared" ref="FC38" si="3076">+FC17+FC26+FC27+FC28+FC29+FC30+FC34+FC35+FC36+FC37</f>
        <v>407605</v>
      </c>
      <c r="FD38" s="14">
        <f t="shared" si="2375"/>
        <v>0</v>
      </c>
      <c r="FE38" s="92">
        <f t="shared" ref="FE38" si="3077">+FE17+FE26+FE27+FE28+FE29+FE30+FE34+FE35+FE36+FE37</f>
        <v>407605</v>
      </c>
      <c r="FF38" s="13">
        <f>FF17+FF26+FF27+FF28+FF29+FF30+FF34+FF35+FF36+FF37</f>
        <v>73500</v>
      </c>
      <c r="FG38" s="14">
        <f t="shared" ref="FG38" si="3078">+FG17+FG26+FG27+FG28+FG29+FG30+FG34+FG35+FG36+FG37</f>
        <v>0</v>
      </c>
      <c r="FH38" s="108">
        <f t="shared" ref="FH38" si="3079">+FH17+FH26+FH27+FH28+FH29+FH30+FH34+FH35+FH36+FH37</f>
        <v>73500</v>
      </c>
      <c r="FI38" s="13">
        <f>FI17+FI26+FI27+FI28+FI29+FI30+FI34+FI35+FI36+FI37</f>
        <v>5500</v>
      </c>
      <c r="FJ38" s="14">
        <f t="shared" ref="FJ38" si="3080">+FJ17+FJ26+FJ27+FJ28+FJ29+FJ30+FJ34+FJ35+FJ36+FJ37</f>
        <v>0</v>
      </c>
      <c r="FK38" s="108">
        <f t="shared" ref="FK38" si="3081">+FK17+FK26+FK27+FK28+FK29+FK30+FK34+FK35+FK36+FK37</f>
        <v>5500</v>
      </c>
      <c r="FL38" s="13">
        <f>FL17+FL26+FL27+FL28+FL29+FL30+FL34+FL35+FL36+FL37</f>
        <v>0</v>
      </c>
      <c r="FM38" s="14">
        <f t="shared" ref="FM38" si="3082">+FM17+FM26+FM27+FM28+FM29+FM30+FM34+FM35+FM36+FM37</f>
        <v>0</v>
      </c>
      <c r="FN38" s="108">
        <f t="shared" ref="FN38:FO38" si="3083">+FN17+FN26+FN27+FN28+FN29+FN30+FN34+FN35+FN36+FN37</f>
        <v>0</v>
      </c>
      <c r="FO38" s="108">
        <f t="shared" si="3083"/>
        <v>89457</v>
      </c>
      <c r="FP38" s="14">
        <f t="shared" ref="FP38" si="3084">+FP17+FP26+FP27+FP28+FP29+FP30+FP34+FP35+FP36+FP37</f>
        <v>0</v>
      </c>
      <c r="FQ38" s="108">
        <f t="shared" ref="FQ38" si="3085">+FQ17+FQ26+FQ27+FQ28+FQ29+FQ30+FQ34+FQ35+FQ36+FQ37</f>
        <v>89457</v>
      </c>
      <c r="FR38" s="13">
        <f>FR17+FR26+FR27+FR28+FR29+FR30+FR34+FR35+FR36+FR37</f>
        <v>9000</v>
      </c>
      <c r="FS38" s="14">
        <f t="shared" ref="FS38" si="3086">+FS17+FS26+FS27+FS28+FS29+FS30+FS34+FS35+FS36+FS37</f>
        <v>0</v>
      </c>
      <c r="FT38" s="108">
        <f t="shared" ref="FT38" si="3087">+FT17+FT26+FT27+FT28+FT29+FT30+FT34+FT35+FT36+FT37</f>
        <v>9000</v>
      </c>
      <c r="FU38" s="13">
        <f>FU17+FU26+FU27+FU28+FU29+FU30+FU34+FU35+FU36+FU37</f>
        <v>37543</v>
      </c>
      <c r="FV38" s="14">
        <f t="shared" ref="FV38" si="3088">+FV17+FV26+FV27+FV28+FV29+FV30+FV34+FV35+FV36+FV37</f>
        <v>154</v>
      </c>
      <c r="FW38" s="108">
        <f t="shared" ref="FW38" si="3089">+FW17+FW26+FW27+FW28+FW29+FW30+FW34+FW35+FW36+FW37</f>
        <v>37697</v>
      </c>
      <c r="FX38" s="13">
        <f>FX17+FX26+FX27+FX28+FX29+FX30+FX34+FX35+FX36+FX37</f>
        <v>30000</v>
      </c>
      <c r="FY38" s="14">
        <f t="shared" ref="FY38" si="3090">+FY17+FY26+FY27+FY28+FY29+FY30+FY34+FY35+FY36+FY37</f>
        <v>0</v>
      </c>
      <c r="FZ38" s="108">
        <f t="shared" ref="FZ38" si="3091">+FZ17+FZ26+FZ27+FZ28+FZ29+FZ30+FZ34+FZ35+FZ36+FZ37</f>
        <v>30000</v>
      </c>
      <c r="GA38" s="13">
        <f t="shared" ref="GA38" si="3092">+GA17+GA26+GA27+GA28+GA29+GA30+GA34+GA35+GA36+GA37</f>
        <v>245000</v>
      </c>
      <c r="GB38" s="14">
        <f t="shared" si="10"/>
        <v>154</v>
      </c>
      <c r="GC38" s="108">
        <f t="shared" ref="GC38" si="3093">+GC17+GC26+GC27+GC28+GC29+GC30+GC34+GC35+GC36+GC37</f>
        <v>245154</v>
      </c>
      <c r="GD38" s="13">
        <f>GD17+GD26+GD27+GD28+GD29+GD30+GD34+GD35+GD36+GD37</f>
        <v>182277</v>
      </c>
      <c r="GE38" s="14">
        <f t="shared" ref="GE38" si="3094">+GE17+GE26+GE27+GE28+GE29+GE30+GE34+GE35+GE36+GE37</f>
        <v>932</v>
      </c>
      <c r="GF38" s="108">
        <f t="shared" ref="GF38" si="3095">+GF17+GF26+GF27+GF28+GF29+GF30+GF34+GF35+GF36+GF37</f>
        <v>183209</v>
      </c>
      <c r="GG38" s="13">
        <f>GG17+GG26+GG27+GG28+GG29+GG30+GG34+GG35+GG36+GG37</f>
        <v>35594</v>
      </c>
      <c r="GH38" s="14">
        <f t="shared" ref="GH38" si="3096">+GH17+GH26+GH27+GH28+GH29+GH30+GH34+GH35+GH36+GH37</f>
        <v>0</v>
      </c>
      <c r="GI38" s="108">
        <f t="shared" ref="GI38" si="3097">+GI17+GI26+GI27+GI28+GI29+GI30+GI34+GI35+GI36+GI37</f>
        <v>35594</v>
      </c>
      <c r="GJ38" s="13">
        <f>GJ17+GJ26+GJ27+GJ28+GJ29+GJ30+GJ34+GJ35+GJ36+GJ37</f>
        <v>36143</v>
      </c>
      <c r="GK38" s="14">
        <f t="shared" ref="GK38" si="3098">+GK17+GK26+GK27+GK28+GK29+GK30+GK34+GK35+GK36+GK37</f>
        <v>0</v>
      </c>
      <c r="GL38" s="108">
        <f t="shared" ref="GL38" si="3099">+GL17+GL26+GL27+GL28+GL29+GL30+GL34+GL35+GL36+GL37</f>
        <v>36143</v>
      </c>
      <c r="GM38" s="13">
        <f>GM17+GM26+GM27+GM28+GM29+GM30+GM34+GM35+GM36+GM37</f>
        <v>9000</v>
      </c>
      <c r="GN38" s="14">
        <f t="shared" ref="GN38" si="3100">+GN17+GN26+GN27+GN28+GN29+GN30+GN34+GN35+GN36+GN37</f>
        <v>0</v>
      </c>
      <c r="GO38" s="108">
        <f t="shared" ref="GO38" si="3101">+GO17+GO26+GO27+GO28+GO29+GO30+GO34+GO35+GO36+GO37</f>
        <v>9000</v>
      </c>
      <c r="GP38" s="13">
        <f>GP17+GP26+GP27+GP28+GP29+GP30+GP34+GP35+GP36+GP37</f>
        <v>64899</v>
      </c>
      <c r="GQ38" s="14">
        <f t="shared" ref="GQ38" si="3102">+GQ17+GQ26+GQ27+GQ28+GQ29+GQ30+GQ34+GQ35+GQ36+GQ37</f>
        <v>0</v>
      </c>
      <c r="GR38" s="108">
        <f t="shared" ref="GR38" si="3103">+GR17+GR26+GR27+GR28+GR29+GR30+GR34+GR35+GR36+GR37</f>
        <v>64899</v>
      </c>
      <c r="GS38" s="13">
        <f>GS17+GS26+GS27+GS28+GS29+GS30+GS34+GS35+GS36+GS37</f>
        <v>52701</v>
      </c>
      <c r="GT38" s="14">
        <f t="shared" ref="GT38" si="3104">+GT17+GT26+GT27+GT28+GT29+GT30+GT34+GT35+GT36+GT37</f>
        <v>0</v>
      </c>
      <c r="GU38" s="92">
        <f t="shared" ref="GU38" si="3105">+GU17+GU26+GU27+GU28+GU29+GU30+GU34+GU35+GU36+GU37</f>
        <v>52701</v>
      </c>
      <c r="GV38" s="13">
        <f t="shared" ref="GV38" si="3106">+GV17+GV26+GV27+GV28+GV29+GV30+GV34+GV35+GV36+GV37</f>
        <v>380614</v>
      </c>
      <c r="GW38" s="14">
        <f t="shared" si="94"/>
        <v>932</v>
      </c>
      <c r="GX38" s="108">
        <f t="shared" ref="GX38" si="3107">+GX17+GX26+GX27+GX28+GX29+GX30+GX34+GX35+GX36+GX37</f>
        <v>381546</v>
      </c>
      <c r="GY38" s="13">
        <f>GY17+GY26+GY27+GY28+GY29+GY30+GY34+GY35+GY36+GY37</f>
        <v>1434</v>
      </c>
      <c r="GZ38" s="14">
        <f t="shared" ref="GZ38" si="3108">+GZ17+GZ26+GZ27+GZ28+GZ29+GZ30+GZ34+GZ35+GZ36+GZ37</f>
        <v>0</v>
      </c>
      <c r="HA38" s="108">
        <f t="shared" ref="HA38" si="3109">+HA17+HA26+HA27+HA28+HA29+HA30+HA34+HA35+HA36+HA37</f>
        <v>1434</v>
      </c>
      <c r="HB38" s="13">
        <f>HB17+HB26+HB27+HB28+HB29+HB30+HB34+HB35+HB36+HB37</f>
        <v>2922</v>
      </c>
      <c r="HC38" s="14">
        <f t="shared" ref="HC38" si="3110">+HC17+HC26+HC27+HC28+HC29+HC30+HC34+HC35+HC36+HC37</f>
        <v>0</v>
      </c>
      <c r="HD38" s="108">
        <f t="shared" ref="HD38" si="3111">+HD17+HD26+HD27+HD28+HD29+HD30+HD34+HD35+HD36+HD37</f>
        <v>2922</v>
      </c>
      <c r="HE38" s="13">
        <f>HE17+HE26+HE27+HE28+HE29+HE30+HE34+HE35+HE36+HE37</f>
        <v>1536</v>
      </c>
      <c r="HF38" s="14">
        <f t="shared" ref="HF38" si="3112">+HF17+HF26+HF27+HF28+HF29+HF30+HF34+HF35+HF36+HF37</f>
        <v>0</v>
      </c>
      <c r="HG38" s="108">
        <f t="shared" ref="HG38" si="3113">+HG17+HG26+HG27+HG28+HG29+HG30+HG34+HG35+HG36+HG37</f>
        <v>1536</v>
      </c>
      <c r="HH38" s="13">
        <f>HH17+HH26+HH27+HH28+HH29+HH30+HH34+HH35+HH36+HH37</f>
        <v>400</v>
      </c>
      <c r="HI38" s="14">
        <f t="shared" ref="HI38" si="3114">+HI17+HI26+HI27+HI28+HI29+HI30+HI34+HI35+HI36+HI37</f>
        <v>0</v>
      </c>
      <c r="HJ38" s="108">
        <f t="shared" ref="HJ38" si="3115">+HJ17+HJ26+HJ27+HJ28+HJ29+HJ30+HJ34+HJ35+HJ36+HJ37</f>
        <v>400</v>
      </c>
      <c r="HK38" s="13">
        <f t="shared" ref="HK38" si="3116">+HK17+HK26+HK27+HK28+HK29+HK30+HK34+HK35+HK36+HK37</f>
        <v>6292</v>
      </c>
      <c r="HL38" s="14">
        <f t="shared" si="101"/>
        <v>0</v>
      </c>
      <c r="HM38" s="108">
        <f t="shared" ref="HM38" si="3117">+HM17+HM26+HM27+HM28+HM29+HM30+HM34+HM35+HM36+HM37</f>
        <v>6292</v>
      </c>
      <c r="HN38" s="13">
        <f>HN17+HN26+HN27+HN28+HN29+HN30+HN34+HN35+HN36+HN37</f>
        <v>66633</v>
      </c>
      <c r="HO38" s="14">
        <f t="shared" ref="HO38" si="3118">+HO17+HO26+HO27+HO28+HO29+HO30+HO34+HO35+HO36+HO37</f>
        <v>0</v>
      </c>
      <c r="HP38" s="108">
        <f t="shared" ref="HP38" si="3119">+HP17+HP26+HP27+HP28+HP29+HP30+HP34+HP35+HP36+HP37</f>
        <v>66633</v>
      </c>
      <c r="HQ38" s="13">
        <f>HQ17+HQ26+HQ27+HQ28+HQ29+HQ30+HQ34+HQ35+HQ36+HQ37</f>
        <v>338475</v>
      </c>
      <c r="HR38" s="14">
        <f t="shared" ref="HR38" si="3120">+HR17+HR26+HR27+HR28+HR29+HR30+HR34+HR35+HR36+HR37</f>
        <v>0</v>
      </c>
      <c r="HS38" s="92">
        <f t="shared" ref="HS38" si="3121">+HS17+HS26+HS27+HS28+HS29+HS30+HS34+HS35+HS36+HS37</f>
        <v>338475</v>
      </c>
      <c r="HT38" s="13">
        <f t="shared" ref="HT38" si="3122">+HT17+HT26+HT27+HT28+HT29+HT30+HT34+HT35+HT36+HT37</f>
        <v>405108</v>
      </c>
      <c r="HU38" s="14">
        <f t="shared" si="11"/>
        <v>0</v>
      </c>
      <c r="HV38" s="108">
        <f t="shared" ref="HV38" si="3123">+HV17+HV26+HV27+HV28+HV29+HV30+HV34+HV35+HV36+HV37</f>
        <v>405108</v>
      </c>
      <c r="HW38" s="13">
        <f t="shared" ref="HW38" si="3124">+HW17+HW26+HW27+HW28+HW29+HW30+HW34+HW35+HW36+HW37</f>
        <v>3009340</v>
      </c>
      <c r="HX38" s="14">
        <f t="shared" si="107"/>
        <v>1086</v>
      </c>
      <c r="HY38" s="108">
        <f t="shared" ref="HY38" si="3125">+HY17+HY26+HY27+HY28+HY29+HY30+HY34+HY35+HY36+HY37</f>
        <v>3010426</v>
      </c>
      <c r="HZ38" s="13">
        <f>HZ17+HZ26+HZ27+HZ28+HZ29+HZ30+HZ34+HZ35+HZ36+HZ37</f>
        <v>42200</v>
      </c>
      <c r="IA38" s="14">
        <f t="shared" ref="IA38" si="3126">+IA17+IA26+IA27+IA28+IA29+IA30+IA34+IA35+IA36+IA37</f>
        <v>0</v>
      </c>
      <c r="IB38" s="108">
        <f t="shared" ref="IB38" si="3127">+IB17+IB26+IB27+IB28+IB29+IB30+IB34+IB35+IB36+IB37</f>
        <v>42200</v>
      </c>
      <c r="IC38" s="13">
        <f>IC17+IC26+IC27+IC28+IC29+IC30+IC34+IC35+IC36+IC37</f>
        <v>44996</v>
      </c>
      <c r="ID38" s="14">
        <f t="shared" ref="ID38" si="3128">+ID17+ID26+ID27+ID28+ID29+ID30+ID34+ID35+ID36+ID37</f>
        <v>0</v>
      </c>
      <c r="IE38" s="108">
        <f t="shared" ref="IE38" si="3129">+IE17+IE26+IE27+IE28+IE29+IE30+IE34+IE35+IE36+IE37</f>
        <v>44996</v>
      </c>
      <c r="IF38" s="13">
        <f>IF17+IF26+IF27+IF28+IF29+IF30+IF34+IF35+IF36+IF37</f>
        <v>83160</v>
      </c>
      <c r="IG38" s="14">
        <f t="shared" ref="IG38" si="3130">+IG17+IG26+IG27+IG28+IG29+IG30+IG34+IG35+IG36+IG37</f>
        <v>0</v>
      </c>
      <c r="IH38" s="108">
        <f t="shared" ref="IH38" si="3131">+IH17+IH26+IH27+IH28+IH29+IH30+IH34+IH35+IH36+IH37</f>
        <v>83160</v>
      </c>
      <c r="II38" s="13">
        <f>II17+II26+II27+II28+II29+II30+II34+II35+II36+II37</f>
        <v>12400</v>
      </c>
      <c r="IJ38" s="14">
        <f t="shared" ref="IJ38" si="3132">+IJ17+IJ26+IJ27+IJ28+IJ29+IJ30+IJ34+IJ35+IJ36+IJ37</f>
        <v>0</v>
      </c>
      <c r="IK38" s="108">
        <f t="shared" ref="IK38" si="3133">+IK17+IK26+IK27+IK28+IK29+IK30+IK34+IK35+IK36+IK37</f>
        <v>12400</v>
      </c>
      <c r="IL38" s="13">
        <f t="shared" ref="IL38" si="3134">+IL17+IL26+IL27+IL28+IL29+IL30+IL34+IL35+IL36+IL37</f>
        <v>182756</v>
      </c>
      <c r="IM38" s="14">
        <f t="shared" si="114"/>
        <v>0</v>
      </c>
      <c r="IN38" s="108">
        <f t="shared" ref="IN38" si="3135">+IN17+IN26+IN27+IN28+IN29+IN30+IN34+IN35+IN36+IN37</f>
        <v>182756</v>
      </c>
      <c r="IO38" s="13">
        <f>IO17+IO26+IO27+IO28+IO29+IO30+IO34+IO35+IO36+IO37</f>
        <v>5152352</v>
      </c>
      <c r="IP38" s="14">
        <f t="shared" ref="IP38" si="3136">+IP17+IP26+IP27+IP28+IP29+IP30+IP34+IP35+IP36+IP37</f>
        <v>3405</v>
      </c>
      <c r="IQ38" s="92">
        <f t="shared" ref="IQ38" si="3137">+IQ17+IQ26+IQ27+IQ28+IQ29+IQ30+IQ34+IQ35+IQ36+IQ37</f>
        <v>5155757</v>
      </c>
      <c r="IR38" s="13">
        <f>IR17+IR26+IR27+IR28+IR29+IR30+IR34+IR35+IR36+IR37</f>
        <v>91777</v>
      </c>
      <c r="IS38" s="14">
        <f t="shared" ref="IS38" si="3138">+IS17+IS26+IS27+IS28+IS29+IS30+IS34+IS35+IS36+IS37</f>
        <v>0</v>
      </c>
      <c r="IT38" s="108">
        <f t="shared" ref="IT38" si="3139">+IT17+IT26+IT27+IT28+IT29+IT30+IT34+IT35+IT36+IT37</f>
        <v>91777</v>
      </c>
      <c r="IU38" s="13">
        <f t="shared" ref="IU38" si="3140">+IU17+IU26+IU27+IU28+IU29+IU30+IU34+IU35+IU36+IU37</f>
        <v>5244129</v>
      </c>
      <c r="IV38" s="14">
        <f t="shared" si="12"/>
        <v>3405</v>
      </c>
      <c r="IW38" s="108">
        <f t="shared" ref="IW38" si="3141">+IW17+IW26+IW27+IW28+IW29+IW30+IW34+IW35+IW36+IW37</f>
        <v>5247534</v>
      </c>
      <c r="IX38" s="13">
        <f>IX17+IX26+IX27+IX28+IX29+IX30+IX34+IX35+IX36+IX37</f>
        <v>69182</v>
      </c>
      <c r="IY38" s="14">
        <f t="shared" ref="IY38" si="3142">+IY17+IY26+IY27+IY28+IY29+IY30+IY34+IY35+IY36+IY37</f>
        <v>0</v>
      </c>
      <c r="IZ38" s="108">
        <f t="shared" ref="IZ38" si="3143">+IZ17+IZ26+IZ27+IZ28+IZ29+IZ30+IZ34+IZ35+IZ36+IZ37</f>
        <v>69182</v>
      </c>
      <c r="JA38" s="13">
        <f>JA17+JA26+JA27+JA28+JA29+JA30+JA34+JA35+JA36+JA37</f>
        <v>9000</v>
      </c>
      <c r="JB38" s="14">
        <f t="shared" ref="JB38" si="3144">+JB17+JB26+JB27+JB28+JB29+JB30+JB34+JB35+JB36+JB37</f>
        <v>0</v>
      </c>
      <c r="JC38" s="108">
        <f t="shared" ref="JC38" si="3145">+JC17+JC26+JC27+JC28+JC29+JC30+JC34+JC35+JC36+JC37</f>
        <v>9000</v>
      </c>
      <c r="JD38" s="13">
        <f>JD17+JD26+JD27+JD28+JD29+JD30+JD34+JD35+JD36+JD37</f>
        <v>545272</v>
      </c>
      <c r="JE38" s="14">
        <f t="shared" ref="JE38" si="3146">+JE17+JE26+JE27+JE28+JE29+JE30+JE34+JE35+JE36+JE37</f>
        <v>0</v>
      </c>
      <c r="JF38" s="108">
        <f t="shared" ref="JF38" si="3147">+JF17+JF26+JF27+JF28+JF29+JF30+JF34+JF35+JF36+JF37</f>
        <v>545272</v>
      </c>
      <c r="JG38" s="13">
        <f>JG17+JG26+JG27+JG28+JG29+JG30+JG34+JG35+JG36+JG37</f>
        <v>0</v>
      </c>
      <c r="JH38" s="14">
        <f t="shared" ref="JH38" si="3148">+JH17+JH26+JH27+JH28+JH29+JH30+JH34+JH35+JH36+JH37</f>
        <v>0</v>
      </c>
      <c r="JI38" s="108">
        <f t="shared" ref="JI38" si="3149">+JI17+JI26+JI27+JI28+JI29+JI30+JI34+JI35+JI36+JI37</f>
        <v>0</v>
      </c>
      <c r="JJ38" s="13">
        <f t="shared" ref="JJ38" si="3150">+JJ17+JJ26+JJ27+JJ28+JJ29+JJ30+JJ34+JJ35+JJ36+JJ37</f>
        <v>623454</v>
      </c>
      <c r="JK38" s="14">
        <f t="shared" si="13"/>
        <v>0</v>
      </c>
      <c r="JL38" s="108">
        <f t="shared" ref="JL38" si="3151">+JL17+JL26+JL27+JL28+JL29+JL30+JL34+JL35+JL36+JL37</f>
        <v>623454</v>
      </c>
      <c r="JM38" s="13">
        <f>JM17+JM26+JM27+JM28+JM29+JM30+JM34+JM35+JM36+JM37</f>
        <v>253148</v>
      </c>
      <c r="JN38" s="14">
        <f t="shared" ref="JN38" si="3152">+JN17+JN26+JN27+JN28+JN29+JN30+JN34+JN35+JN36+JN37</f>
        <v>0</v>
      </c>
      <c r="JO38" s="108">
        <f t="shared" ref="JO38" si="3153">+JO17+JO26+JO27+JO28+JO29+JO30+JO34+JO35+JO36+JO37</f>
        <v>253148</v>
      </c>
      <c r="JP38" s="13">
        <f>JP17+JP26+JP27+JP28+JP29+JP30+JP34+JP35+JP36+JP37</f>
        <v>0</v>
      </c>
      <c r="JQ38" s="14">
        <f t="shared" ref="JQ38" si="3154">+JQ17+JQ26+JQ27+JQ28+JQ29+JQ30+JQ34+JQ35+JQ36+JQ37</f>
        <v>0</v>
      </c>
      <c r="JR38" s="92">
        <f t="shared" ref="JR38" si="3155">+JR17+JR26+JR27+JR28+JR29+JR30+JR34+JR35+JR36+JR37</f>
        <v>0</v>
      </c>
      <c r="JS38" s="13">
        <f>JS17+JS26+JS27+JS28+JS29+JS30+JS34+JS35+JS36+JS37</f>
        <v>39798</v>
      </c>
      <c r="JT38" s="14">
        <f t="shared" ref="JT38" si="3156">+JT17+JT26+JT27+JT28+JT29+JT30+JT34+JT35+JT36+JT37</f>
        <v>0</v>
      </c>
      <c r="JU38" s="108">
        <f t="shared" ref="JU38" si="3157">+JU17+JU26+JU27+JU28+JU29+JU30+JU34+JU35+JU36+JU37</f>
        <v>39798</v>
      </c>
      <c r="JV38" s="13">
        <f t="shared" ref="JV38" si="3158">+JV17+JV26+JV27+JV28+JV29+JV30+JV34+JV35+JV36+JV37</f>
        <v>292946</v>
      </c>
      <c r="JW38" s="14">
        <f t="shared" si="2493"/>
        <v>0</v>
      </c>
      <c r="JX38" s="108">
        <f t="shared" ref="JX38" si="3159">+JX17+JX26+JX27+JX28+JX29+JX30+JX34+JX35+JX36+JX37</f>
        <v>292946</v>
      </c>
      <c r="JY38" s="13">
        <f>JY17+JY26+JY27+JY28+JY29+JY30+JY34+JY35+JY36+JY37</f>
        <v>112713</v>
      </c>
      <c r="JZ38" s="14">
        <f t="shared" ref="JZ38" si="3160">+JZ17+JZ26+JZ27+JZ28+JZ29+JZ30+JZ34+JZ35+JZ36+JZ37</f>
        <v>0</v>
      </c>
      <c r="KA38" s="108">
        <f t="shared" ref="KA38" si="3161">+KA17+KA26+KA27+KA28+KA29+KA30+KA34+KA35+KA36+KA37</f>
        <v>112713</v>
      </c>
      <c r="KB38" s="13">
        <f>KB17+KB26+KB27+KB28+KB29+KB30+KB34+KB35+KB36+KB37</f>
        <v>57750</v>
      </c>
      <c r="KC38" s="14">
        <f t="shared" ref="KC38" si="3162">+KC17+KC26+KC27+KC28+KC29+KC30+KC34+KC35+KC36+KC37</f>
        <v>0</v>
      </c>
      <c r="KD38" s="108">
        <f t="shared" ref="KD38" si="3163">+KD17+KD26+KD27+KD28+KD29+KD30+KD34+KD35+KD36+KD37</f>
        <v>57750</v>
      </c>
      <c r="KE38" s="13">
        <f>KE17+KE26+KE27+KE28+KE29+KE30+KE34+KE35+KE36+KE37</f>
        <v>21000</v>
      </c>
      <c r="KF38" s="14">
        <f t="shared" ref="KF38" si="3164">+KF17+KF26+KF27+KF28+KF29+KF30+KF34+KF35+KF36+KF37</f>
        <v>0</v>
      </c>
      <c r="KG38" s="108">
        <f t="shared" ref="KG38" si="3165">+KG17+KG26+KG27+KG28+KG29+KG30+KG34+KG35+KG36+KG37</f>
        <v>21000</v>
      </c>
      <c r="KH38" s="13">
        <f>KH17+KH26+KH27+KH28+KH29+KH30+KH34+KH35+KH36+KH37</f>
        <v>30000</v>
      </c>
      <c r="KI38" s="14">
        <f t="shared" ref="KI38" si="3166">+KI17+KI26+KI27+KI28+KI29+KI30+KI34+KI35+KI36+KI37</f>
        <v>0</v>
      </c>
      <c r="KJ38" s="108">
        <f t="shared" ref="KJ38" si="3167">+KJ17+KJ26+KJ27+KJ28+KJ29+KJ30+KJ34+KJ35+KJ36+KJ37</f>
        <v>30000</v>
      </c>
      <c r="KK38" s="13">
        <f t="shared" ref="KK38" si="3168">+KK17+KK26+KK27+KK28+KK29+KK30+KK34+KK35+KK36+KK37</f>
        <v>221463</v>
      </c>
      <c r="KL38" s="14">
        <f t="shared" si="2491"/>
        <v>0</v>
      </c>
      <c r="KM38" s="92">
        <f t="shared" ref="KM38" si="3169">+KM17+KM26+KM27+KM28+KM29+KM30+KM34+KM35+KM36+KM37</f>
        <v>221463</v>
      </c>
      <c r="KN38" s="13">
        <f>KN17+KN26+KN27+KN28+KN29+KN30+KN34+KN35+KN36+KN37</f>
        <v>142803</v>
      </c>
      <c r="KO38" s="14">
        <f t="shared" ref="KO38" si="3170">+KO17+KO26+KO27+KO28+KO29+KO30+KO34+KO35+KO36+KO37</f>
        <v>0</v>
      </c>
      <c r="KP38" s="108">
        <f t="shared" ref="KP38" si="3171">+KP17+KP26+KP27+KP28+KP29+KP30+KP34+KP35+KP36+KP37</f>
        <v>142803</v>
      </c>
      <c r="KQ38" s="13">
        <f>KQ17+KQ26+KQ27+KQ28+KQ29+KQ30+KQ34+KQ35+KQ36+KQ37</f>
        <v>17460</v>
      </c>
      <c r="KR38" s="14">
        <f t="shared" ref="KR38" si="3172">+KR17+KR26+KR27+KR28+KR29+KR30+KR34+KR35+KR36+KR37</f>
        <v>0</v>
      </c>
      <c r="KS38" s="108">
        <f t="shared" ref="KS38" si="3173">+KS17+KS26+KS27+KS28+KS29+KS30+KS34+KS35+KS36+KS37</f>
        <v>17460</v>
      </c>
      <c r="KT38" s="13">
        <f>KT17+KT26+KT27+KT28+KT29+KT30+KT34+KT35+KT36+KT37</f>
        <v>254860</v>
      </c>
      <c r="KU38" s="14">
        <f t="shared" ref="KU38" si="3174">+KU17+KU26+KU27+KU28+KU29+KU30+KU34+KU35+KU36+KU37</f>
        <v>0</v>
      </c>
      <c r="KV38" s="108">
        <f t="shared" ref="KV38" si="3175">+KV17+KV26+KV27+KV28+KV29+KV30+KV34+KV35+KV36+KV37</f>
        <v>254860</v>
      </c>
      <c r="KW38" s="13">
        <f t="shared" ref="KW38" si="3176">+KW17+KW26+KW27+KW28+KW29+KW30+KW34+KW35+KW36+KW37</f>
        <v>415123</v>
      </c>
      <c r="KX38" s="14">
        <f t="shared" si="211"/>
        <v>0</v>
      </c>
      <c r="KY38" s="108">
        <f t="shared" ref="KY38" si="3177">+KY17+KY26+KY27+KY28+KY29+KY30+KY34+KY35+KY36+KY37</f>
        <v>415123</v>
      </c>
      <c r="KZ38" s="13">
        <f>KZ17+KZ26+KZ27+KZ28+KZ29+KZ30+KZ34+KZ35+KZ36+KZ37</f>
        <v>0</v>
      </c>
      <c r="LA38" s="14">
        <f t="shared" ref="LA38" si="3178">+LA17+LA26+LA27+LA28+LA29+LA30+LA34+LA35+LA36+LA37</f>
        <v>0</v>
      </c>
      <c r="LB38" s="108">
        <f t="shared" ref="LB38" si="3179">+LB17+LB26+LB27+LB28+LB29+LB30+LB34+LB35+LB36+LB37</f>
        <v>0</v>
      </c>
      <c r="LC38" s="13">
        <f>LC17+LC26+LC27+LC28+LC29+LC30+LC34+LC35+LC36+LC37</f>
        <v>0</v>
      </c>
      <c r="LD38" s="14">
        <f t="shared" ref="LD38" si="3180">+LD17+LD26+LD27+LD28+LD29+LD30+LD34+LD35+LD36+LD37</f>
        <v>0</v>
      </c>
      <c r="LE38" s="108">
        <f t="shared" ref="LE38" si="3181">+LE17+LE26+LE27+LE28+LE29+LE30+LE34+LE35+LE36+LE37</f>
        <v>0</v>
      </c>
      <c r="LF38" s="13">
        <f>LF17+LF26+LF27+LF28+LF29+LF30+LF34+LF35+LF36+LF37</f>
        <v>0</v>
      </c>
      <c r="LG38" s="14">
        <f t="shared" ref="LG38" si="3182">+LG17+LG26+LG27+LG28+LG29+LG30+LG34+LG35+LG36+LG37</f>
        <v>0</v>
      </c>
      <c r="LH38" s="108">
        <f t="shared" ref="LH38" si="3183">+LH17+LH26+LH27+LH28+LH29+LH30+LH34+LH35+LH36+LH37</f>
        <v>0</v>
      </c>
      <c r="LI38" s="13">
        <f>LI17+LI26+LI27+LI28+LI29+LI30+LI34+LI35+LI36+LI37</f>
        <v>0</v>
      </c>
      <c r="LJ38" s="14">
        <f t="shared" ref="LJ38" si="3184">+LJ17+LJ26+LJ27+LJ28+LJ29+LJ30+LJ34+LJ35+LJ36+LJ37</f>
        <v>0</v>
      </c>
      <c r="LK38" s="92">
        <f t="shared" ref="LK38" si="3185">+LK17+LK26+LK27+LK28+LK29+LK30+LK34+LK35+LK36+LK37</f>
        <v>0</v>
      </c>
      <c r="LL38" s="13">
        <f>LL17+LL26+LL27+LL28+LL29+LL30+LL34+LL35+LL36+LL37</f>
        <v>0</v>
      </c>
      <c r="LM38" s="14">
        <f t="shared" ref="LM38" si="3186">+LM17+LM26+LM27+LM28+LM29+LM30+LM34+LM35+LM36+LM37</f>
        <v>0</v>
      </c>
      <c r="LN38" s="108">
        <f t="shared" ref="LN38" si="3187">+LN17+LN26+LN27+LN28+LN29+LN30+LN34+LN35+LN36+LN37</f>
        <v>0</v>
      </c>
      <c r="LO38" s="13">
        <f>LO17+LO26+LO27+LO28+LO29+LO30+LO34+LO35+LO36+LO37</f>
        <v>0</v>
      </c>
      <c r="LP38" s="14">
        <f t="shared" ref="LP38" si="3188">+LP17+LP26+LP27+LP28+LP29+LP30+LP34+LP35+LP36+LP37</f>
        <v>0</v>
      </c>
      <c r="LQ38" s="108">
        <f t="shared" ref="LQ38" si="3189">+LQ17+LQ26+LQ27+LQ28+LQ29+LQ30+LQ34+LQ35+LQ36+LQ37</f>
        <v>0</v>
      </c>
      <c r="LR38" s="13">
        <f>LR17+LR26+LR27+LR28+LR29+LR30+LR34+LR35+LR36+LR37</f>
        <v>0</v>
      </c>
      <c r="LS38" s="14">
        <f t="shared" ref="LS38" si="3190">+LS17+LS26+LS27+LS28+LS29+LS30+LS34+LS35+LS36+LS37</f>
        <v>0</v>
      </c>
      <c r="LT38" s="108">
        <f t="shared" ref="LT38" si="3191">+LT17+LT26+LT27+LT28+LT29+LT30+LT34+LT35+LT36+LT37</f>
        <v>0</v>
      </c>
      <c r="LU38" s="13">
        <f>LU17+LU26+LU27+LU28+LU29+LU30+LU34+LU35+LU36+LU37</f>
        <v>0</v>
      </c>
      <c r="LV38" s="14">
        <f t="shared" ref="LV38" si="3192">+LV17+LV26+LV27+LV28+LV29+LV30+LV34+LV35+LV36+LV37</f>
        <v>0</v>
      </c>
      <c r="LW38" s="108">
        <f t="shared" ref="LW38" si="3193">+LW17+LW26+LW27+LW28+LW29+LW30+LW34+LW35+LW36+LW37</f>
        <v>0</v>
      </c>
      <c r="LX38" s="13">
        <f>LX17+LX26+LX27+LX28+LX29+LX30+LX34+LX35+LX36+LX37</f>
        <v>0</v>
      </c>
      <c r="LY38" s="14">
        <f t="shared" ref="LY38" si="3194">+LY17+LY26+LY27+LY28+LY29+LY30+LY34+LY35+LY36+LY37</f>
        <v>0</v>
      </c>
      <c r="LZ38" s="108">
        <f t="shared" ref="LZ38" si="3195">+LZ17+LZ26+LZ27+LZ28+LZ29+LZ30+LZ34+LZ35+LZ36+LZ37</f>
        <v>0</v>
      </c>
      <c r="MA38" s="13">
        <f t="shared" ref="MA38" si="3196">+MA17+MA26+MA27+MA28+MA29+MA30+MA34+MA35+MA36+MA37</f>
        <v>0</v>
      </c>
      <c r="MB38" s="14">
        <f t="shared" si="17"/>
        <v>0</v>
      </c>
      <c r="MC38" s="108">
        <f t="shared" ref="MC38" si="3197">+MC17+MC26+MC27+MC28+MC29+MC30+MC34+MC35+MC36+MC37</f>
        <v>0</v>
      </c>
      <c r="MD38" s="13">
        <f>MD17+MD26+MD27+MD28+MD29+MD30+MD34+MD35+MD36+MD37</f>
        <v>7930</v>
      </c>
      <c r="ME38" s="14">
        <f t="shared" ref="ME38" si="3198">+ME17+ME26+ME27+ME28+ME29+ME30+ME34+ME35+ME36+ME37</f>
        <v>0</v>
      </c>
      <c r="MF38" s="108">
        <f t="shared" ref="MF38" si="3199">+MF17+MF26+MF27+MF28+MF29+MF30+MF34+MF35+MF36+MF37</f>
        <v>7930</v>
      </c>
      <c r="MG38" s="13">
        <f>MG17+MG26+MG27+MG28+MG29+MG30+MG34+MG35+MG36+MG37</f>
        <v>0</v>
      </c>
      <c r="MH38" s="14">
        <f t="shared" ref="MH38" si="3200">+MH17+MH26+MH27+MH28+MH29+MH30+MH34+MH35+MH36+MH37</f>
        <v>0</v>
      </c>
      <c r="MI38" s="92">
        <f t="shared" ref="MI38" si="3201">+MI17+MI26+MI27+MI28+MI29+MI30+MI34+MI35+MI36+MI37</f>
        <v>0</v>
      </c>
      <c r="MJ38" s="13">
        <f t="shared" ref="MJ38" si="3202">+MJ17+MJ26+MJ27+MJ28+MJ29+MJ30+MJ34+MJ35+MJ36+MJ37</f>
        <v>7930</v>
      </c>
      <c r="MK38" s="14">
        <f t="shared" si="150"/>
        <v>0</v>
      </c>
      <c r="ML38" s="108">
        <f t="shared" ref="ML38" si="3203">+ML17+ML26+ML27+ML28+ML29+ML30+ML34+ML35+ML36+ML37</f>
        <v>7930</v>
      </c>
      <c r="MM38" s="13">
        <f>MM17+MM26+MM27+MM28+MM29+MM30+MM34+MM35+MM36+MM37</f>
        <v>1772984</v>
      </c>
      <c r="MN38" s="14">
        <f t="shared" ref="MN38" si="3204">+MN17+MN26+MN27+MN28+MN29+MN30+MN34+MN35+MN36+MN37</f>
        <v>0</v>
      </c>
      <c r="MO38" s="108">
        <f t="shared" ref="MO38" si="3205">+MO17+MO26+MO27+MO28+MO29+MO30+MO34+MO35+MO36+MO37</f>
        <v>1772984</v>
      </c>
      <c r="MP38" s="13">
        <f t="shared" ref="MP38" si="3206">+MP17+MP26+MP27+MP28+MP29+MP30+MP34+MP35+MP36+MP37</f>
        <v>8760785</v>
      </c>
      <c r="MQ38" s="14">
        <f t="shared" si="18"/>
        <v>3405</v>
      </c>
      <c r="MR38" s="108">
        <f t="shared" ref="MR38" si="3207">+MR17+MR26+MR27+MR28+MR29+MR30+MR34+MR35+MR36+MR37</f>
        <v>8764190</v>
      </c>
      <c r="MS38" s="13">
        <f>MS17+MS26+MS27+MS28+MS29+MS30+MS34+MS35+MS36+MS37</f>
        <v>10000</v>
      </c>
      <c r="MT38" s="14">
        <f t="shared" ref="MT38" si="3208">+MT17+MT26+MT27+MT28+MT29+MT30+MT34+MT35+MT36+MT37</f>
        <v>0</v>
      </c>
      <c r="MU38" s="108">
        <f t="shared" ref="MU38" si="3209">+MU17+MU26+MU27+MU28+MU29+MU30+MU34+MU35+MU36+MU37</f>
        <v>10000</v>
      </c>
      <c r="MV38" s="13">
        <f>MV17+MV26+MV27+MV28+MV29+MV30+MV34+MV35+MV36+MV37</f>
        <v>368101</v>
      </c>
      <c r="MW38" s="14">
        <f t="shared" ref="MW38" si="3210">+MW17+MW26+MW27+MW28+MW29+MW30+MW34+MW35+MW36+MW37</f>
        <v>12659</v>
      </c>
      <c r="MX38" s="108">
        <f t="shared" ref="MX38" si="3211">+MX17+MX26+MX27+MX28+MX29+MX30+MX34+MX35+MX36+MX37</f>
        <v>380760</v>
      </c>
      <c r="MY38" s="13">
        <f>MY17+MY26+MY27+MY28+MY29+MY30+MY34+MY35+MY36+MY37</f>
        <v>40000</v>
      </c>
      <c r="MZ38" s="14">
        <f t="shared" ref="MZ38" si="3212">+MZ17+MZ26+MZ27+MZ28+MZ29+MZ30+MZ34+MZ35+MZ36+MZ37</f>
        <v>0</v>
      </c>
      <c r="NA38" s="108">
        <f t="shared" ref="NA38" si="3213">+NA17+NA26+NA27+NA28+NA29+NA30+NA34+NA35+NA36+NA37</f>
        <v>40000</v>
      </c>
      <c r="NB38" s="13">
        <f t="shared" ref="NB38" si="3214">+NB17+NB26+NB27+NB28+NB29+NB30+NB34+NB35+NB36+NB37</f>
        <v>408101</v>
      </c>
      <c r="NC38" s="14">
        <f t="shared" si="158"/>
        <v>12659</v>
      </c>
      <c r="ND38" s="108">
        <f t="shared" ref="ND38" si="3215">+ND17+ND26+ND27+ND28+ND29+ND30+ND34+ND35+ND36+ND37</f>
        <v>420760</v>
      </c>
      <c r="NE38" s="13">
        <f>NE17+NE26+NE27+NE28+NE29+NE30+NE34+NE35+NE36+NE37</f>
        <v>0</v>
      </c>
      <c r="NF38" s="14">
        <f t="shared" ref="NF38" si="3216">+NF17+NF26+NF27+NF28+NF29+NF30+NF34+NF35+NF36+NF37</f>
        <v>0</v>
      </c>
      <c r="NG38" s="108">
        <f t="shared" ref="NG38" si="3217">+NG17+NG26+NG27+NG28+NG29+NG30+NG34+NG35+NG36+NG37</f>
        <v>0</v>
      </c>
      <c r="NH38" s="13">
        <f>NH17+NH26+NH27+NH28+NH29+NH30+NH34+NH35+NH36+NH37</f>
        <v>52500</v>
      </c>
      <c r="NI38" s="14">
        <f t="shared" ref="NI38" si="3218">+NI17+NI26+NI27+NI28+NI29+NI30+NI34+NI35+NI36+NI37</f>
        <v>-11500</v>
      </c>
      <c r="NJ38" s="92">
        <f t="shared" ref="NJ38" si="3219">+NJ17+NJ26+NJ27+NJ28+NJ29+NJ30+NJ34+NJ35+NJ36+NJ37</f>
        <v>41000</v>
      </c>
      <c r="NK38" s="13">
        <f>NK17+NK26+NK27+NK28+NK29+NK30+NK34+NK35+NK36+NK37</f>
        <v>10000</v>
      </c>
      <c r="NL38" s="14">
        <f t="shared" ref="NL38" si="3220">+NL17+NL26+NL27+NL28+NL29+NL30+NL34+NL35+NL36+NL37</f>
        <v>0</v>
      </c>
      <c r="NM38" s="108">
        <f t="shared" ref="NM38" si="3221">+NM17+NM26+NM27+NM28+NM29+NM30+NM34+NM35+NM36+NM37</f>
        <v>10000</v>
      </c>
      <c r="NN38" s="13">
        <f>NN17+NN26+NN27+NN28+NN29+NN30+NN34+NN35+NN36+NN37</f>
        <v>5650</v>
      </c>
      <c r="NO38" s="14">
        <f t="shared" ref="NO38" si="3222">+NO17+NO26+NO27+NO28+NO29+NO30+NO34+NO35+NO36+NO37</f>
        <v>-5650</v>
      </c>
      <c r="NP38" s="108">
        <f t="shared" ref="NP38" si="3223">+NP17+NP26+NP27+NP28+NP29+NP30+NP34+NP35+NP36+NP37</f>
        <v>0</v>
      </c>
      <c r="NQ38" s="13">
        <f>NQ17+NQ26+NQ27+NQ28+NQ29+NQ30+NQ34+NQ35+NQ36+NQ37</f>
        <v>107000</v>
      </c>
      <c r="NR38" s="14">
        <f t="shared" ref="NR38" si="3224">+NR17+NR26+NR27+NR28+NR29+NR30+NR34+NR35+NR36+NR37</f>
        <v>0</v>
      </c>
      <c r="NS38" s="108">
        <f t="shared" ref="NS38" si="3225">+NS17+NS26+NS27+NS28+NS29+NS30+NS34+NS35+NS36+NS37</f>
        <v>107000</v>
      </c>
      <c r="NT38" s="13">
        <f>NT17+NT26+NT27+NT28+NT29+NT30+NT34+NT35+NT36+NT37</f>
        <v>17860</v>
      </c>
      <c r="NU38" s="14">
        <f t="shared" ref="NU38" si="3226">+NU17+NU26+NU27+NU28+NU29+NU30+NU34+NU35+NU36+NU37</f>
        <v>0</v>
      </c>
      <c r="NV38" s="108">
        <f t="shared" ref="NV38" si="3227">+NV17+NV26+NV27+NV28+NV29+NV30+NV34+NV35+NV36+NV37</f>
        <v>17860</v>
      </c>
      <c r="NW38" s="13">
        <f t="shared" ref="NW38" si="3228">+NW17+NW26+NW27+NW28+NW29+NW30+NW34+NW35+NW36+NW37</f>
        <v>193010</v>
      </c>
      <c r="NX38" s="14">
        <f t="shared" si="2981"/>
        <v>-17150</v>
      </c>
      <c r="NY38" s="108">
        <f t="shared" ref="NY38" si="3229">+NY17+NY26+NY27+NY28+NY29+NY30+NY34+NY35+NY36+NY37</f>
        <v>175860</v>
      </c>
      <c r="NZ38" s="13">
        <f>NZ17+NZ26+NZ27+NZ28+NZ29+NZ30+NZ34+NZ35+NZ36+NZ37</f>
        <v>4000000</v>
      </c>
      <c r="OA38" s="14">
        <f t="shared" ref="OA38" si="3230">+OA17+OA26+OA27+OA28+OA29+OA30+OA34+OA35+OA36+OA37</f>
        <v>0</v>
      </c>
      <c r="OB38" s="108">
        <f t="shared" ref="OB38" si="3231">+OB17+OB26+OB27+OB28+OB29+OB30+OB34+OB35+OB36+OB37</f>
        <v>4000000</v>
      </c>
      <c r="OC38" s="13">
        <f>OC17+OC26+OC27+OC28+OC29+OC30+OC34+OC35+OC36+OC37</f>
        <v>583458</v>
      </c>
      <c r="OD38" s="14">
        <f t="shared" ref="OD38" si="3232">+OD17+OD26+OD27+OD28+OD29+OD30+OD34+OD35+OD36+OD37</f>
        <v>0</v>
      </c>
      <c r="OE38" s="108">
        <f t="shared" ref="OE38" si="3233">+OE17+OE26+OE27+OE28+OE29+OE30+OE34+OE35+OE36+OE37</f>
        <v>583458</v>
      </c>
      <c r="OF38" s="13">
        <f>OF17+OF26+OF27+OF28+OF29+OF30+OF34+OF35+OF36+OF37</f>
        <v>0</v>
      </c>
      <c r="OG38" s="14">
        <f t="shared" ref="OG38" si="3234">+OG17+OG26+OG27+OG28+OG29+OG30+OG34+OG35+OG36+OG37</f>
        <v>0</v>
      </c>
      <c r="OH38" s="92">
        <f t="shared" ref="OH38" si="3235">+OH17+OH26+OH27+OH28+OH29+OH30+OH34+OH35+OH36+OH37</f>
        <v>0</v>
      </c>
      <c r="OI38" s="13">
        <f t="shared" ref="OI38" si="3236">+OI17+OI26+OI27+OI28+OI29+OI30+OI34+OI35+OI36+OI37</f>
        <v>5194569</v>
      </c>
      <c r="OJ38" s="14">
        <f t="shared" si="2980"/>
        <v>-4491</v>
      </c>
      <c r="OK38" s="108">
        <f t="shared" ref="OK38" si="3237">+OK17+OK26+OK27+OK28+OK29+OK30+OK34+OK35+OK36+OK37</f>
        <v>5190078</v>
      </c>
      <c r="OL38" s="13">
        <f>OL17+OL26+OL27+OL28+OL29+OL30+OL34+OL35+OL36+OL37</f>
        <v>0</v>
      </c>
      <c r="OM38" s="14">
        <f t="shared" ref="OM38" si="3238">+OM17+OM26+OM27+OM28+OM29+OM30+OM34+OM35+OM36+OM37</f>
        <v>0</v>
      </c>
      <c r="ON38" s="108">
        <f t="shared" ref="ON38" si="3239">+ON17+ON26+ON27+ON28+ON29+ON30+ON34+ON35+ON36+ON37</f>
        <v>0</v>
      </c>
      <c r="OO38" s="13">
        <f>OO17+OO26+OO27+OO28+OO29+OO30+OO34+OO35+OO36+OO37</f>
        <v>0</v>
      </c>
      <c r="OP38" s="14">
        <f t="shared" ref="OP38" si="3240">+OP17+OP26+OP27+OP28+OP29+OP30+OP34+OP35+OP36+OP37</f>
        <v>0</v>
      </c>
      <c r="OQ38" s="108">
        <f t="shared" ref="OQ38" si="3241">+OQ17+OQ26+OQ27+OQ28+OQ29+OQ30+OQ34+OQ35+OQ36+OQ37</f>
        <v>0</v>
      </c>
      <c r="OR38" s="13">
        <f>OR17+OR26+OR27+OR28+OR29+OR30+OR34+OR35+OR36+OR37</f>
        <v>0</v>
      </c>
      <c r="OS38" s="14">
        <f t="shared" ref="OS38" si="3242">+OS17+OS26+OS27+OS28+OS29+OS30+OS34+OS35+OS36+OS37</f>
        <v>0</v>
      </c>
      <c r="OT38" s="108">
        <f t="shared" ref="OT38" si="3243">+OT17+OT26+OT27+OT28+OT29+OT30+OT34+OT35+OT36+OT37</f>
        <v>0</v>
      </c>
      <c r="OU38" s="13">
        <f>OU17+OU26+OU27+OU28+OU29+OU30+OU34+OU35+OU36+OU37</f>
        <v>0</v>
      </c>
      <c r="OV38" s="14">
        <f t="shared" ref="OV38" si="3244">+OV17+OV26+OV27+OV28+OV29+OV30+OV34+OV35+OV36+OV37</f>
        <v>0</v>
      </c>
      <c r="OW38" s="108">
        <f t="shared" ref="OW38" si="3245">+OW17+OW26+OW27+OW28+OW29+OW30+OW34+OW35+OW36+OW37</f>
        <v>0</v>
      </c>
      <c r="OX38" s="13">
        <f>OX17+OX26+OX27+OX28+OX29+OX30+OX34+OX35+OX36+OX37</f>
        <v>0</v>
      </c>
      <c r="OY38" s="14">
        <f t="shared" ref="OY38" si="3246">+OY17+OY26+OY27+OY28+OY29+OY30+OY34+OY35+OY36+OY37</f>
        <v>0</v>
      </c>
      <c r="OZ38" s="108">
        <f t="shared" ref="OZ38" si="3247">+OZ17+OZ26+OZ27+OZ28+OZ29+OZ30+OZ34+OZ35+OZ36+OZ37</f>
        <v>0</v>
      </c>
      <c r="PA38" s="13">
        <f>PA17+PA26+PA27+PA28+PA29+PA30+PA34+PA35+PA36+PA37</f>
        <v>0</v>
      </c>
      <c r="PB38" s="14">
        <f t="shared" ref="PB38" si="3248">+PB17+PB26+PB27+PB28+PB29+PB30+PB34+PB35+PB36+PB37</f>
        <v>0</v>
      </c>
      <c r="PC38" s="108">
        <f t="shared" ref="PC38" si="3249">+PC17+PC26+PC27+PC28+PC29+PC30+PC34+PC35+PC36+PC37</f>
        <v>0</v>
      </c>
      <c r="PD38" s="13">
        <f>PD17+PD26+PD27+PD28+PD29+PD30+PD34+PD35+PD36+PD37</f>
        <v>0</v>
      </c>
      <c r="PE38" s="14">
        <f t="shared" ref="PE38" si="3250">+PE17+PE26+PE27+PE28+PE29+PE30+PE34+PE35+PE36+PE37</f>
        <v>0</v>
      </c>
      <c r="PF38" s="108">
        <f t="shared" ref="PF38" si="3251">+PF17+PF26+PF27+PF28+PF29+PF30+PF34+PF35+PF36+PF37</f>
        <v>0</v>
      </c>
      <c r="PG38" s="13">
        <f>PG17+PG26+PG27+PG28+PG29+PG30+PG34+PG35+PG36+PG37</f>
        <v>0</v>
      </c>
      <c r="PH38" s="14">
        <f t="shared" ref="PH38" si="3252">+PH17+PH26+PH27+PH28+PH29+PH30+PH34+PH35+PH36+PH37</f>
        <v>0</v>
      </c>
      <c r="PI38" s="92">
        <f t="shared" ref="PI38" si="3253">+PI17+PI26+PI27+PI28+PI29+PI30+PI34+PI35+PI36+PI37</f>
        <v>0</v>
      </c>
      <c r="PJ38" s="13">
        <f>PJ17+PJ26+PJ27+PJ28+PJ29+PJ30+PJ34+PJ35+PJ36+PJ37</f>
        <v>0</v>
      </c>
      <c r="PK38" s="14">
        <f t="shared" ref="PK38" si="3254">+PK17+PK26+PK27+PK28+PK29+PK30+PK34+PK35+PK36+PK37</f>
        <v>0</v>
      </c>
      <c r="PL38" s="108">
        <f t="shared" ref="PL38" si="3255">+PL17+PL26+PL27+PL28+PL29+PL30+PL34+PL35+PL36+PL37</f>
        <v>0</v>
      </c>
      <c r="PM38" s="13">
        <f>PM17+PM26+PM27+PM28+PM29+PM30+PM34+PM35+PM36+PM37</f>
        <v>0</v>
      </c>
      <c r="PN38" s="14">
        <f t="shared" ref="PN38" si="3256">+PN17+PN26+PN27+PN28+PN29+PN30+PN34+PN35+PN36+PN37</f>
        <v>0</v>
      </c>
      <c r="PO38" s="108">
        <f t="shared" ref="PO38" si="3257">+PO17+PO26+PO27+PO28+PO29+PO30+PO34+PO35+PO36+PO37</f>
        <v>0</v>
      </c>
      <c r="PP38" s="13">
        <f t="shared" ref="PP38" si="3258">+PP17+PP26+PP27+PP28+PP29+PP30+PP34+PP35+PP36+PP37</f>
        <v>0</v>
      </c>
      <c r="PQ38" s="14">
        <f t="shared" si="21"/>
        <v>0</v>
      </c>
      <c r="PR38" s="108">
        <f t="shared" ref="PR38" si="3259">+PR17+PR26+PR27+PR28+PR29+PR30+PR34+PR35+PR36+PR37</f>
        <v>0</v>
      </c>
      <c r="PS38" s="13">
        <f>PS17+PS26+PS27+PS28+PS29+PS30+PS34+PS35+PS36+PS37</f>
        <v>380200</v>
      </c>
      <c r="PT38" s="14">
        <f t="shared" ref="PT38" si="3260">+PT17+PT26+PT27+PT28+PT29+PT30+PT34+PT35+PT36+PT37</f>
        <v>0</v>
      </c>
      <c r="PU38" s="108">
        <f t="shared" ref="PU38" si="3261">+PU17+PU26+PU27+PU28+PU29+PU30+PU34+PU35+PU36+PU37</f>
        <v>380200</v>
      </c>
      <c r="PV38" s="13">
        <f>PV17+PV26+PV27+PV28+PV29+PV30+PV34+PV35+PV36+PV37</f>
        <v>0</v>
      </c>
      <c r="PW38" s="14">
        <f t="shared" ref="PW38" si="3262">+PW17+PW26+PW27+PW28+PW29+PW30+PW34+PW35+PW36+PW37</f>
        <v>0</v>
      </c>
      <c r="PX38" s="108">
        <f t="shared" ref="PX38" si="3263">+PX17+PX26+PX27+PX28+PX29+PX30+PX34+PX35+PX36+PX37</f>
        <v>0</v>
      </c>
      <c r="PY38" s="13">
        <f>PY17+PY26+PY27+PY28+PY29+PY30+PY34+PY35+PY36+PY37</f>
        <v>2581</v>
      </c>
      <c r="PZ38" s="14">
        <f t="shared" ref="PZ38" si="3264">+PZ17+PZ26+PZ27+PZ28+PZ29+PZ30+PZ34+PZ35+PZ36+PZ37</f>
        <v>0</v>
      </c>
      <c r="QA38" s="108">
        <f t="shared" ref="QA38" si="3265">+QA17+QA26+QA27+QA28+QA29+QA30+QA34+QA35+QA36+QA37</f>
        <v>2581</v>
      </c>
      <c r="QB38" s="13">
        <f>QB17+QB26+QB27+QB28+QB29+QB30+QB34+QB35+QB36+QB37</f>
        <v>17094</v>
      </c>
      <c r="QC38" s="14">
        <f t="shared" ref="QC38" si="3266">+QC17+QC26+QC27+QC28+QC29+QC30+QC34+QC35+QC36+QC37</f>
        <v>0</v>
      </c>
      <c r="QD38" s="108">
        <f t="shared" ref="QD38" si="3267">+QD17+QD26+QD27+QD28+QD29+QD30+QD34+QD35+QD36+QD37</f>
        <v>17094</v>
      </c>
      <c r="QE38" s="13">
        <f>QE17+QE26+QE27+QE28+QE29+QE30+QE34+QE35+QE36+QE37</f>
        <v>10740</v>
      </c>
      <c r="QF38" s="14">
        <f t="shared" ref="QF38" si="3268">+QF17+QF26+QF27+QF28+QF29+QF30+QF34+QF35+QF36+QF37</f>
        <v>0</v>
      </c>
      <c r="QG38" s="92">
        <f t="shared" ref="QG38" si="3269">+QG17+QG26+QG27+QG28+QG29+QG30+QG34+QG35+QG36+QG37</f>
        <v>10740</v>
      </c>
      <c r="QH38" s="13">
        <f>QH17+QH26+QH27+QH28+QH29+QH30+QH34+QH35+QH36+QH37</f>
        <v>25000</v>
      </c>
      <c r="QI38" s="14">
        <f t="shared" ref="QI38" si="3270">+QI17+QI26+QI27+QI28+QI29+QI30+QI34+QI35+QI36+QI37</f>
        <v>0</v>
      </c>
      <c r="QJ38" s="108">
        <f t="shared" ref="QJ38" si="3271">+QJ17+QJ26+QJ27+QJ28+QJ29+QJ30+QJ34+QJ35+QJ36+QJ37</f>
        <v>25000</v>
      </c>
      <c r="QK38" s="13">
        <f>QK17+QK26+QK27+QK28+QK29+QK30+QK34+QK35+QK36+QK37</f>
        <v>166667</v>
      </c>
      <c r="QL38" s="14">
        <f t="shared" ref="QL38" si="3272">+QL17+QL26+QL27+QL28+QL29+QL30+QL34+QL35+QL36+QL37</f>
        <v>0</v>
      </c>
      <c r="QM38" s="108">
        <f t="shared" ref="QM38" si="3273">+QM17+QM26+QM27+QM28+QM29+QM30+QM34+QM35+QM36+QM37</f>
        <v>166667</v>
      </c>
      <c r="QN38" s="13">
        <f t="shared" ref="QN38" si="3274">+QN17+QN26+QN27+QN28+QN29+QN30+QN34+QN35+QN36+QN37</f>
        <v>602282</v>
      </c>
      <c r="QO38" s="14">
        <f t="shared" si="190"/>
        <v>0</v>
      </c>
      <c r="QP38" s="108">
        <f t="shared" ref="QP38" si="3275">+QP17+QP26+QP27+QP28+QP29+QP30+QP34+QP35+QP36+QP37</f>
        <v>602282</v>
      </c>
      <c r="QQ38" s="13">
        <f>QQ17+QQ26+QQ27+QQ28+QQ29+QQ30+QQ34+QQ35+QQ36+QQ37</f>
        <v>0</v>
      </c>
      <c r="QR38" s="14">
        <f t="shared" ref="QR38" si="3276">+QR17+QR26+QR27+QR28+QR29+QR30+QR34+QR35+QR36+QR37</f>
        <v>0</v>
      </c>
      <c r="QS38" s="108">
        <f t="shared" ref="QS38" si="3277">+QS17+QS26+QS27+QS28+QS29+QS30+QS34+QS35+QS36+QS37</f>
        <v>0</v>
      </c>
      <c r="QT38" s="13">
        <f>QT17+QT26+QT27+QT28+QT29+QT30+QT34+QT35+QT36+QT37</f>
        <v>0</v>
      </c>
      <c r="QU38" s="14">
        <f t="shared" ref="QU38" si="3278">+QU17+QU26+QU27+QU28+QU29+QU30+QU34+QU35+QU36+QU37</f>
        <v>0</v>
      </c>
      <c r="QV38" s="108">
        <f t="shared" ref="QV38" si="3279">+QV17+QV26+QV27+QV28+QV29+QV30+QV34+QV35+QV36+QV37</f>
        <v>0</v>
      </c>
      <c r="QW38" s="13">
        <f>QW17+QW26+QW27+QW28+QW29+QW30+QW34+QW35+QW36+QW37</f>
        <v>482</v>
      </c>
      <c r="QX38" s="14">
        <f t="shared" ref="QX38" si="3280">+QX17+QX26+QX27+QX28+QX29+QX30+QX34+QX35+QX36+QX37</f>
        <v>0</v>
      </c>
      <c r="QY38" s="108">
        <f t="shared" ref="QY38" si="3281">+QY17+QY26+QY27+QY28+QY29+QY30+QY34+QY35+QY36+QY37</f>
        <v>482</v>
      </c>
      <c r="QZ38" s="13">
        <f>QZ17+QZ26+QZ27+QZ28+QZ29+QZ30+QZ34+QZ35+QZ36+QZ37</f>
        <v>572</v>
      </c>
      <c r="RA38" s="14">
        <f t="shared" ref="RA38" si="3282">+RA17+RA26+RA27+RA28+RA29+RA30+RA34+RA35+RA36+RA37</f>
        <v>0</v>
      </c>
      <c r="RB38" s="108">
        <f t="shared" ref="RB38" si="3283">+RB17+RB26+RB27+RB28+RB29+RB30+RB34+RB35+RB36+RB37</f>
        <v>572</v>
      </c>
      <c r="RC38" s="13">
        <f>RC17+RC26+RC27+RC28+RC29+RC30+RC34+RC35+RC36+RC37</f>
        <v>0</v>
      </c>
      <c r="RD38" s="14">
        <f t="shared" ref="RD38" si="3284">+RD17+RD26+RD27+RD28+RD29+RD30+RD34+RD35+RD36+RD37</f>
        <v>0</v>
      </c>
      <c r="RE38" s="92">
        <f t="shared" ref="RE38" si="3285">+RE17+RE26+RE27+RE28+RE29+RE30+RE34+RE35+RE36+RE37</f>
        <v>0</v>
      </c>
      <c r="RF38" s="13">
        <f>RF17+RF26+RF27+RF28+RF29+RF30+RF34+RF35+RF36+RF37</f>
        <v>500</v>
      </c>
      <c r="RG38" s="14">
        <f t="shared" ref="RG38" si="3286">+RG17+RG26+RG27+RG28+RG29+RG30+RG34+RG35+RG36+RG37</f>
        <v>0</v>
      </c>
      <c r="RH38" s="108">
        <f t="shared" ref="RH38" si="3287">+RH17+RH26+RH27+RH28+RH29+RH30+RH34+RH35+RH36+RH37</f>
        <v>500</v>
      </c>
      <c r="RI38" s="13">
        <f>RI17+RI26+RI27+RI28+RI29+RI30+RI34+RI35+RI36+RI37</f>
        <v>0</v>
      </c>
      <c r="RJ38" s="14">
        <f t="shared" ref="RJ38" si="3288">+RJ17+RJ26+RJ27+RJ28+RJ29+RJ30+RJ34+RJ35+RJ36+RJ37</f>
        <v>0</v>
      </c>
      <c r="RK38" s="108">
        <f t="shared" ref="RK38" si="3289">+RK17+RK26+RK27+RK28+RK29+RK30+RK34+RK35+RK36+RK37</f>
        <v>0</v>
      </c>
      <c r="RL38" s="13">
        <f>RL17+RL26+RL27+RL28+RL29+RL30+RL34+RL35+RL36+RL37</f>
        <v>0</v>
      </c>
      <c r="RM38" s="14">
        <f t="shared" ref="RM38" si="3290">+RM17+RM26+RM27+RM28+RM29+RM30+RM34+RM35+RM36+RM37</f>
        <v>0</v>
      </c>
      <c r="RN38" s="108">
        <f t="shared" ref="RN38" si="3291">+RN17+RN26+RN27+RN28+RN29+RN30+RN34+RN35+RN36+RN37</f>
        <v>0</v>
      </c>
      <c r="RO38" s="13">
        <f t="shared" ref="RO38" si="3292">+RO17+RO26+RO27+RO28+RO29+RO30+RO34+RO35+RO36+RO37</f>
        <v>1554</v>
      </c>
      <c r="RP38" s="14">
        <f t="shared" si="201"/>
        <v>0</v>
      </c>
      <c r="RQ38" s="108">
        <f t="shared" ref="RQ38" si="3293">+RQ17+RQ26+RQ27+RQ28+RQ29+RQ30+RQ34+RQ35+RQ36+RQ37</f>
        <v>1554</v>
      </c>
      <c r="RR38" s="13">
        <f t="shared" ref="RR38" si="3294">+RR17+RR26+RR27+RR28+RR29+RR30+RR34+RR35+RR36+RR37</f>
        <v>603836</v>
      </c>
      <c r="RS38" s="14">
        <f t="shared" si="204"/>
        <v>0</v>
      </c>
      <c r="RT38" s="108">
        <f t="shared" ref="RT38" si="3295">+RT17+RT26+RT27+RT28+RT29+RT30+RT34+RT35+RT36+RT37</f>
        <v>603836</v>
      </c>
      <c r="RU38" s="13">
        <f t="shared" si="2808"/>
        <v>17568530</v>
      </c>
      <c r="RV38" s="14">
        <f t="shared" si="206"/>
        <v>0</v>
      </c>
      <c r="RW38" s="108">
        <f t="shared" ref="RW38" si="3296">+RW17+RW26+RW27+RW28+RW29+RW30+RW34+RW35+RW36+RW37</f>
        <v>17568530</v>
      </c>
      <c r="RX38" s="13">
        <f t="shared" ref="RX38:RY38" si="3297">+RX17+RX26+RX27+RX28+RX29+RX30+RX34+RX35+RX36+RX37</f>
        <v>-5152352</v>
      </c>
      <c r="RY38" s="14">
        <f t="shared" si="3297"/>
        <v>-3405</v>
      </c>
      <c r="RZ38" s="108">
        <f t="shared" ref="RZ38" si="3298">+RZ17+RZ26+RZ27+RZ28+RZ29+RZ30+RZ34+RZ35+RZ36+RZ37</f>
        <v>-5155757</v>
      </c>
      <c r="SA38" s="13">
        <f t="shared" ref="SA38" si="3299">+SA17+SA26+SA27+SA28+SA29+SA30+SA34+SA35+SA36+SA37</f>
        <v>12416178</v>
      </c>
      <c r="SB38" s="14">
        <f t="shared" si="22"/>
        <v>-3405</v>
      </c>
      <c r="SC38" s="108">
        <f t="shared" ref="SC38" si="3300">+SC17+SC26+SC27+SC28+SC29+SC30+SC34+SC35+SC36+SC37</f>
        <v>12412773</v>
      </c>
      <c r="SD38" s="13">
        <f t="shared" ref="SD38" si="3301">+SD17+SD26+SD27+SD28+SD29+SD30+SD34+SD35+SD36+SD37</f>
        <v>25037859.050000001</v>
      </c>
      <c r="SE38" s="14">
        <f t="shared" si="532"/>
        <v>0</v>
      </c>
      <c r="SF38" s="108">
        <f t="shared" ref="SF38" si="3302">+SF17+SF26+SF27+SF28+SF29+SF30+SF34+SF35+SF36+SF37</f>
        <v>25037859.050000001</v>
      </c>
    </row>
    <row r="39" spans="1:501" s="4" customFormat="1" ht="15.75" x14ac:dyDescent="0.25">
      <c r="A39" s="22">
        <v>29</v>
      </c>
      <c r="B39" s="58" t="s">
        <v>38</v>
      </c>
      <c r="C39" s="16">
        <v>0</v>
      </c>
      <c r="D39" s="3">
        <v>0</v>
      </c>
      <c r="E39" s="104">
        <f t="shared" si="24"/>
        <v>0</v>
      </c>
      <c r="F39" s="16"/>
      <c r="G39" s="3">
        <v>0</v>
      </c>
      <c r="H39" s="104">
        <f t="shared" ref="H39:H40" si="3303">+F39+G39</f>
        <v>0</v>
      </c>
      <c r="I39" s="16">
        <f t="shared" si="0"/>
        <v>0</v>
      </c>
      <c r="J39" s="3">
        <f t="shared" si="0"/>
        <v>0</v>
      </c>
      <c r="K39" s="104">
        <f t="shared" ref="K39:K40" si="3304">+I39+J39</f>
        <v>0</v>
      </c>
      <c r="L39" s="16"/>
      <c r="M39" s="3">
        <v>0</v>
      </c>
      <c r="N39" s="104">
        <f t="shared" ref="N39:N40" si="3305">+L39+M39</f>
        <v>0</v>
      </c>
      <c r="O39" s="16"/>
      <c r="P39" s="3">
        <v>0</v>
      </c>
      <c r="Q39" s="104">
        <f t="shared" ref="Q39:Q40" si="3306">+O39+P39</f>
        <v>0</v>
      </c>
      <c r="R39" s="16"/>
      <c r="S39" s="3">
        <v>0</v>
      </c>
      <c r="T39" s="104">
        <f t="shared" ref="T39:T40" si="3307">+R39+S39</f>
        <v>0</v>
      </c>
      <c r="U39" s="16">
        <f t="shared" si="2324"/>
        <v>0</v>
      </c>
      <c r="V39" s="3">
        <f t="shared" si="2324"/>
        <v>0</v>
      </c>
      <c r="W39" s="89">
        <f t="shared" ref="W39:W40" si="3308">+U39+V39</f>
        <v>0</v>
      </c>
      <c r="X39" s="16"/>
      <c r="Y39" s="3">
        <v>0</v>
      </c>
      <c r="Z39" s="104">
        <f t="shared" ref="Z39:Z40" si="3309">+X39+Y39</f>
        <v>0</v>
      </c>
      <c r="AA39" s="16"/>
      <c r="AB39" s="3">
        <v>0</v>
      </c>
      <c r="AC39" s="104">
        <f t="shared" ref="AC39:AC40" si="3310">+AA39+AB39</f>
        <v>0</v>
      </c>
      <c r="AD39" s="16"/>
      <c r="AE39" s="3">
        <v>0</v>
      </c>
      <c r="AF39" s="104">
        <f t="shared" ref="AF39:AF40" si="3311">+AD39+AE39</f>
        <v>0</v>
      </c>
      <c r="AG39" s="16"/>
      <c r="AH39" s="3">
        <v>0</v>
      </c>
      <c r="AI39" s="104">
        <f t="shared" ref="AI39:AI40" si="3312">+AG39+AH39</f>
        <v>0</v>
      </c>
      <c r="AJ39" s="16"/>
      <c r="AK39" s="3">
        <v>0</v>
      </c>
      <c r="AL39" s="104">
        <f t="shared" ref="AL39:AL40" si="3313">+AJ39+AK39</f>
        <v>0</v>
      </c>
      <c r="AM39" s="16"/>
      <c r="AN39" s="3">
        <v>0</v>
      </c>
      <c r="AO39" s="104">
        <f t="shared" ref="AO39:AO40" si="3314">+AM39+AN39</f>
        <v>0</v>
      </c>
      <c r="AP39" s="16"/>
      <c r="AQ39" s="3">
        <v>0</v>
      </c>
      <c r="AR39" s="104">
        <f t="shared" ref="AR39:AR40" si="3315">+AP39+AQ39</f>
        <v>0</v>
      </c>
      <c r="AS39" s="16">
        <f t="shared" si="2333"/>
        <v>0</v>
      </c>
      <c r="AT39" s="3">
        <f t="shared" si="2333"/>
        <v>0</v>
      </c>
      <c r="AU39" s="104">
        <f t="shared" ref="AU39:AU40" si="3316">+AS39+AT39</f>
        <v>0</v>
      </c>
      <c r="AV39" s="16"/>
      <c r="AW39" s="3">
        <v>0</v>
      </c>
      <c r="AX39" s="104">
        <f t="shared" ref="AX39:AX40" si="3317">+AV39+AW39</f>
        <v>0</v>
      </c>
      <c r="AY39" s="16"/>
      <c r="AZ39" s="3">
        <v>0</v>
      </c>
      <c r="BA39" s="104">
        <f t="shared" ref="BA39:BA40" si="3318">+AY39+AZ39</f>
        <v>0</v>
      </c>
      <c r="BB39" s="16"/>
      <c r="BC39" s="3">
        <v>0</v>
      </c>
      <c r="BD39" s="104">
        <f t="shared" ref="BD39:BD40" si="3319">+BB39+BC39</f>
        <v>0</v>
      </c>
      <c r="BE39" s="16">
        <f t="shared" si="2338"/>
        <v>0</v>
      </c>
      <c r="BF39" s="3">
        <f t="shared" si="2338"/>
        <v>0</v>
      </c>
      <c r="BG39" s="104">
        <f t="shared" ref="BG39:BG40" si="3320">+BE39+BF39</f>
        <v>0</v>
      </c>
      <c r="BH39" s="16"/>
      <c r="BI39" s="3">
        <v>0</v>
      </c>
      <c r="BJ39" s="104">
        <f t="shared" ref="BJ39:BJ40" si="3321">+BH39+BI39</f>
        <v>0</v>
      </c>
      <c r="BK39" s="16"/>
      <c r="BL39" s="3">
        <v>0</v>
      </c>
      <c r="BM39" s="104">
        <f t="shared" ref="BM39:BM40" si="3322">+BK39+BL39</f>
        <v>0</v>
      </c>
      <c r="BN39" s="16">
        <f t="shared" si="2342"/>
        <v>0</v>
      </c>
      <c r="BO39" s="3">
        <f t="shared" si="2342"/>
        <v>0</v>
      </c>
      <c r="BP39" s="104">
        <f t="shared" ref="BP39:BP40" si="3323">+BN39+BO39</f>
        <v>0</v>
      </c>
      <c r="BQ39" s="16">
        <f t="shared" si="2344"/>
        <v>0</v>
      </c>
      <c r="BR39" s="3">
        <f t="shared" si="2344"/>
        <v>0</v>
      </c>
      <c r="BS39" s="104">
        <f t="shared" ref="BS39:BS40" si="3324">+BQ39+BR39</f>
        <v>0</v>
      </c>
      <c r="BT39" s="16"/>
      <c r="BU39" s="3">
        <v>0</v>
      </c>
      <c r="BV39" s="104">
        <f t="shared" ref="BV39:BV40" si="3325">+BT39+BU39</f>
        <v>0</v>
      </c>
      <c r="BW39" s="122">
        <f t="shared" si="2347"/>
        <v>0</v>
      </c>
      <c r="BX39" s="3">
        <f t="shared" si="2347"/>
        <v>0</v>
      </c>
      <c r="BY39" s="104">
        <f t="shared" ref="BY39:BY40" si="3326">+BW39+BX39</f>
        <v>0</v>
      </c>
      <c r="BZ39" s="16"/>
      <c r="CA39" s="3">
        <v>0</v>
      </c>
      <c r="CB39" s="104">
        <f t="shared" ref="CB39:CB40" si="3327">+BZ39+CA39</f>
        <v>0</v>
      </c>
      <c r="CC39" s="16"/>
      <c r="CD39" s="3">
        <v>0</v>
      </c>
      <c r="CE39" s="104">
        <f t="shared" ref="CE39:CE40" si="3328">+CC39+CD39</f>
        <v>0</v>
      </c>
      <c r="CF39" s="16"/>
      <c r="CG39" s="3">
        <v>0</v>
      </c>
      <c r="CH39" s="104">
        <f t="shared" ref="CH39:CH40" si="3329">+CF39+CG39</f>
        <v>0</v>
      </c>
      <c r="CI39" s="16"/>
      <c r="CJ39" s="3">
        <v>0</v>
      </c>
      <c r="CK39" s="104">
        <f t="shared" ref="CK39:CK40" si="3330">+CI39+CJ39</f>
        <v>0</v>
      </c>
      <c r="CL39" s="16"/>
      <c r="CM39" s="3">
        <v>0</v>
      </c>
      <c r="CN39" s="104">
        <f t="shared" ref="CN39:CN40" si="3331">+CL39+CM39</f>
        <v>0</v>
      </c>
      <c r="CO39" s="16"/>
      <c r="CP39" s="3">
        <v>0</v>
      </c>
      <c r="CQ39" s="104">
        <f t="shared" ref="CQ39:CQ40" si="3332">+CO39+CP39</f>
        <v>0</v>
      </c>
      <c r="CR39" s="16"/>
      <c r="CS39" s="3">
        <v>0</v>
      </c>
      <c r="CT39" s="104">
        <f t="shared" ref="CT39:CT40" si="3333">+CR39+CS39</f>
        <v>0</v>
      </c>
      <c r="CU39" s="16"/>
      <c r="CV39" s="3">
        <v>0</v>
      </c>
      <c r="CW39" s="104">
        <f t="shared" ref="CW39:CW40" si="3334">+CU39+CV39</f>
        <v>0</v>
      </c>
      <c r="CX39" s="16"/>
      <c r="CY39" s="3">
        <v>0</v>
      </c>
      <c r="CZ39" s="104">
        <f t="shared" ref="CZ39:CZ40" si="3335">+CX39+CY39</f>
        <v>0</v>
      </c>
      <c r="DA39" s="16"/>
      <c r="DB39" s="3">
        <v>0</v>
      </c>
      <c r="DC39" s="104">
        <f t="shared" ref="DC39:DC40" si="3336">+DA39+DB39</f>
        <v>0</v>
      </c>
      <c r="DD39" s="122">
        <f t="shared" si="59"/>
        <v>0</v>
      </c>
      <c r="DE39" s="3">
        <f t="shared" si="59"/>
        <v>0</v>
      </c>
      <c r="DF39" s="104">
        <f t="shared" si="59"/>
        <v>0</v>
      </c>
      <c r="DG39" s="16"/>
      <c r="DH39" s="3">
        <v>0</v>
      </c>
      <c r="DI39" s="104">
        <f t="shared" ref="DI39:DI40" si="3337">+DG39+DH39</f>
        <v>0</v>
      </c>
      <c r="DJ39" s="16"/>
      <c r="DK39" s="3">
        <v>0</v>
      </c>
      <c r="DL39" s="104">
        <f t="shared" ref="DL39:DL40" si="3338">+DJ39+DK39</f>
        <v>0</v>
      </c>
      <c r="DM39" s="16"/>
      <c r="DN39" s="3">
        <v>0</v>
      </c>
      <c r="DO39" s="104">
        <f t="shared" ref="DO39:DO40" si="3339">+DM39+DN39</f>
        <v>0</v>
      </c>
      <c r="DP39" s="16"/>
      <c r="DQ39" s="3">
        <v>0</v>
      </c>
      <c r="DR39" s="104">
        <f t="shared" ref="DR39:DR40" si="3340">+DP39+DQ39</f>
        <v>0</v>
      </c>
      <c r="DS39" s="16"/>
      <c r="DT39" s="3">
        <v>0</v>
      </c>
      <c r="DU39" s="104">
        <f t="shared" ref="DU39:DU40" si="3341">+DS39+DT39</f>
        <v>0</v>
      </c>
      <c r="DV39" s="16"/>
      <c r="DW39" s="3">
        <v>0</v>
      </c>
      <c r="DX39" s="104">
        <f t="shared" ref="DX39:DX40" si="3342">+DV39+DW39</f>
        <v>0</v>
      </c>
      <c r="DY39" s="16"/>
      <c r="DZ39" s="3">
        <v>0</v>
      </c>
      <c r="EA39" s="104">
        <f t="shared" ref="EA39:EA40" si="3343">+DY39+DZ39</f>
        <v>0</v>
      </c>
      <c r="EB39" s="16">
        <f t="shared" si="67"/>
        <v>0</v>
      </c>
      <c r="EC39" s="3">
        <f t="shared" si="68"/>
        <v>0</v>
      </c>
      <c r="ED39" s="104">
        <f t="shared" ref="ED39:ED40" si="3344">+EB39+EC39</f>
        <v>0</v>
      </c>
      <c r="EE39" s="16"/>
      <c r="EF39" s="3">
        <v>0</v>
      </c>
      <c r="EG39" s="104">
        <f t="shared" ref="EG39:EG40" si="3345">+EE39+EF39</f>
        <v>0</v>
      </c>
      <c r="EH39" s="16"/>
      <c r="EI39" s="3">
        <v>0</v>
      </c>
      <c r="EJ39" s="104">
        <f t="shared" ref="EJ39:EJ40" si="3346">+EH39+EI39</f>
        <v>0</v>
      </c>
      <c r="EK39" s="16"/>
      <c r="EL39" s="3">
        <v>0</v>
      </c>
      <c r="EM39" s="104">
        <f t="shared" ref="EM39:EM40" si="3347">+EK39+EL39</f>
        <v>0</v>
      </c>
      <c r="EN39" s="16">
        <f t="shared" si="2492"/>
        <v>0</v>
      </c>
      <c r="EO39" s="3">
        <f t="shared" si="2492"/>
        <v>0</v>
      </c>
      <c r="EP39" s="104">
        <f t="shared" ref="EP39:EP40" si="3348">+EN39+EO39</f>
        <v>0</v>
      </c>
      <c r="EQ39" s="16"/>
      <c r="ER39" s="3">
        <v>0</v>
      </c>
      <c r="ES39" s="104">
        <f t="shared" ref="ES39:ES40" si="3349">+EQ39+ER39</f>
        <v>0</v>
      </c>
      <c r="ET39" s="16"/>
      <c r="EU39" s="3">
        <v>0</v>
      </c>
      <c r="EV39" s="104">
        <f t="shared" ref="EV39:EV40" si="3350">+ET39+EU39</f>
        <v>0</v>
      </c>
      <c r="EW39" s="16"/>
      <c r="EX39" s="3">
        <v>0</v>
      </c>
      <c r="EY39" s="104">
        <f t="shared" ref="EY39:EY40" si="3351">+EW39+EX39</f>
        <v>0</v>
      </c>
      <c r="EZ39" s="16"/>
      <c r="FA39" s="3">
        <v>0</v>
      </c>
      <c r="FB39" s="104">
        <f t="shared" ref="FB39:FB40" si="3352">+EZ39+FA39</f>
        <v>0</v>
      </c>
      <c r="FC39" s="122">
        <f t="shared" si="2375"/>
        <v>0</v>
      </c>
      <c r="FD39" s="3">
        <f t="shared" si="2375"/>
        <v>0</v>
      </c>
      <c r="FE39" s="89">
        <f t="shared" ref="FE39:FE40" si="3353">+FC39+FD39</f>
        <v>0</v>
      </c>
      <c r="FF39" s="16"/>
      <c r="FG39" s="3">
        <v>0</v>
      </c>
      <c r="FH39" s="104">
        <f t="shared" ref="FH39:FH40" si="3354">+FF39+FG39</f>
        <v>0</v>
      </c>
      <c r="FI39" s="16"/>
      <c r="FJ39" s="3">
        <v>0</v>
      </c>
      <c r="FK39" s="104">
        <f t="shared" ref="FK39:FK40" si="3355">+FI39+FJ39</f>
        <v>0</v>
      </c>
      <c r="FL39" s="16"/>
      <c r="FM39" s="3">
        <v>0</v>
      </c>
      <c r="FN39" s="104">
        <f t="shared" ref="FN39:FN40" si="3356">+FL39+FM39</f>
        <v>0</v>
      </c>
      <c r="FO39" s="16"/>
      <c r="FP39" s="3">
        <v>0</v>
      </c>
      <c r="FQ39" s="104">
        <f t="shared" ref="FQ39:FQ40" si="3357">+FO39+FP39</f>
        <v>0</v>
      </c>
      <c r="FR39" s="16"/>
      <c r="FS39" s="3">
        <v>0</v>
      </c>
      <c r="FT39" s="104">
        <f t="shared" ref="FT39:FT40" si="3358">+FR39+FS39</f>
        <v>0</v>
      </c>
      <c r="FU39" s="16"/>
      <c r="FV39" s="3">
        <v>0</v>
      </c>
      <c r="FW39" s="104">
        <f t="shared" ref="FW39:FW40" si="3359">+FU39+FV39</f>
        <v>0</v>
      </c>
      <c r="FX39" s="16"/>
      <c r="FY39" s="3">
        <v>0</v>
      </c>
      <c r="FZ39" s="104">
        <f t="shared" ref="FZ39:FZ40" si="3360">+FX39+FY39</f>
        <v>0</v>
      </c>
      <c r="GA39" s="122">
        <f t="shared" si="10"/>
        <v>0</v>
      </c>
      <c r="GB39" s="3">
        <f t="shared" si="10"/>
        <v>0</v>
      </c>
      <c r="GC39" s="104">
        <f t="shared" ref="GC39:GC40" si="3361">+GA39+GB39</f>
        <v>0</v>
      </c>
      <c r="GD39" s="16"/>
      <c r="GE39" s="3">
        <v>0</v>
      </c>
      <c r="GF39" s="104">
        <f t="shared" ref="GF39:GF40" si="3362">+GD39+GE39</f>
        <v>0</v>
      </c>
      <c r="GG39" s="16"/>
      <c r="GH39" s="3">
        <v>0</v>
      </c>
      <c r="GI39" s="104">
        <f t="shared" ref="GI39:GI40" si="3363">+GG39+GH39</f>
        <v>0</v>
      </c>
      <c r="GJ39" s="16"/>
      <c r="GK39" s="3">
        <v>0</v>
      </c>
      <c r="GL39" s="104">
        <f t="shared" ref="GL39:GL40" si="3364">+GJ39+GK39</f>
        <v>0</v>
      </c>
      <c r="GM39" s="16"/>
      <c r="GN39" s="3">
        <v>0</v>
      </c>
      <c r="GO39" s="104">
        <f t="shared" ref="GO39:GO40" si="3365">+GM39+GN39</f>
        <v>0</v>
      </c>
      <c r="GP39" s="16"/>
      <c r="GQ39" s="3">
        <v>0</v>
      </c>
      <c r="GR39" s="104">
        <f t="shared" ref="GR39:GR40" si="3366">+GP39+GQ39</f>
        <v>0</v>
      </c>
      <c r="GS39" s="16"/>
      <c r="GT39" s="3">
        <v>0</v>
      </c>
      <c r="GU39" s="89">
        <f t="shared" ref="GU39:GU40" si="3367">+GS39+GT39</f>
        <v>0</v>
      </c>
      <c r="GV39" s="122">
        <f t="shared" si="93"/>
        <v>0</v>
      </c>
      <c r="GW39" s="3">
        <f t="shared" si="94"/>
        <v>0</v>
      </c>
      <c r="GX39" s="104">
        <f t="shared" ref="GX39:GX40" si="3368">+GV39+GW39</f>
        <v>0</v>
      </c>
      <c r="GY39" s="16"/>
      <c r="GZ39" s="3">
        <v>0</v>
      </c>
      <c r="HA39" s="104">
        <f t="shared" ref="HA39:HA40" si="3369">+GY39+GZ39</f>
        <v>0</v>
      </c>
      <c r="HB39" s="16"/>
      <c r="HC39" s="3">
        <v>0</v>
      </c>
      <c r="HD39" s="104">
        <f t="shared" ref="HD39:HD40" si="3370">+HB39+HC39</f>
        <v>0</v>
      </c>
      <c r="HE39" s="16"/>
      <c r="HF39" s="3">
        <v>0</v>
      </c>
      <c r="HG39" s="104">
        <f t="shared" ref="HG39:HG40" si="3371">+HE39+HF39</f>
        <v>0</v>
      </c>
      <c r="HH39" s="16"/>
      <c r="HI39" s="3">
        <v>0</v>
      </c>
      <c r="HJ39" s="104">
        <f t="shared" ref="HJ39:HJ40" si="3372">+HH39+HI39</f>
        <v>0</v>
      </c>
      <c r="HK39" s="122">
        <f t="shared" si="100"/>
        <v>0</v>
      </c>
      <c r="HL39" s="3">
        <f t="shared" si="101"/>
        <v>0</v>
      </c>
      <c r="HM39" s="104">
        <f t="shared" ref="HM39:HM40" si="3373">+HK39+HL39</f>
        <v>0</v>
      </c>
      <c r="HN39" s="16"/>
      <c r="HO39" s="3">
        <v>0</v>
      </c>
      <c r="HP39" s="104">
        <f t="shared" ref="HP39:HP40" si="3374">+HN39+HO39</f>
        <v>0</v>
      </c>
      <c r="HQ39" s="16"/>
      <c r="HR39" s="3">
        <v>0</v>
      </c>
      <c r="HS39" s="89">
        <f t="shared" ref="HS39:HS40" si="3375">+HQ39+HR39</f>
        <v>0</v>
      </c>
      <c r="HT39" s="122">
        <f t="shared" si="11"/>
        <v>0</v>
      </c>
      <c r="HU39" s="3">
        <f t="shared" si="11"/>
        <v>0</v>
      </c>
      <c r="HV39" s="104">
        <f t="shared" ref="HV39:HV40" si="3376">+HT39+HU39</f>
        <v>0</v>
      </c>
      <c r="HW39" s="16">
        <f t="shared" si="106"/>
        <v>0</v>
      </c>
      <c r="HX39" s="3">
        <f t="shared" si="107"/>
        <v>0</v>
      </c>
      <c r="HY39" s="104">
        <f t="shared" ref="HY39:HY40" si="3377">+HW39+HX39</f>
        <v>0</v>
      </c>
      <c r="HZ39" s="16"/>
      <c r="IA39" s="3">
        <v>0</v>
      </c>
      <c r="IB39" s="104">
        <f t="shared" ref="IB39:IB40" si="3378">+HZ39+IA39</f>
        <v>0</v>
      </c>
      <c r="IC39" s="16"/>
      <c r="ID39" s="3">
        <v>0</v>
      </c>
      <c r="IE39" s="104">
        <f t="shared" ref="IE39:IE40" si="3379">+IC39+ID39</f>
        <v>0</v>
      </c>
      <c r="IF39" s="16"/>
      <c r="IG39" s="3">
        <v>0</v>
      </c>
      <c r="IH39" s="104">
        <f t="shared" ref="IH39:IH40" si="3380">+IF39+IG39</f>
        <v>0</v>
      </c>
      <c r="II39" s="16"/>
      <c r="IJ39" s="3">
        <v>0</v>
      </c>
      <c r="IK39" s="104">
        <f t="shared" ref="IK39:IK40" si="3381">+II39+IJ39</f>
        <v>0</v>
      </c>
      <c r="IL39" s="122">
        <f t="shared" si="113"/>
        <v>0</v>
      </c>
      <c r="IM39" s="3">
        <f t="shared" si="114"/>
        <v>0</v>
      </c>
      <c r="IN39" s="104">
        <f t="shared" ref="IN39:IN40" si="3382">+IL39+IM39</f>
        <v>0</v>
      </c>
      <c r="IO39" s="16"/>
      <c r="IP39" s="3">
        <v>0</v>
      </c>
      <c r="IQ39" s="89">
        <f t="shared" ref="IQ39:IQ40" si="3383">+IO39+IP39</f>
        <v>0</v>
      </c>
      <c r="IR39" s="16"/>
      <c r="IS39" s="3">
        <v>0</v>
      </c>
      <c r="IT39" s="104">
        <f t="shared" ref="IT39:IT40" si="3384">+IR39+IS39</f>
        <v>0</v>
      </c>
      <c r="IU39" s="122">
        <f t="shared" si="12"/>
        <v>0</v>
      </c>
      <c r="IV39" s="3">
        <f t="shared" si="12"/>
        <v>0</v>
      </c>
      <c r="IW39" s="104">
        <f t="shared" ref="IW39:IW40" si="3385">+IU39+IV39</f>
        <v>0</v>
      </c>
      <c r="IX39" s="16"/>
      <c r="IY39" s="3">
        <v>0</v>
      </c>
      <c r="IZ39" s="104">
        <f t="shared" ref="IZ39:IZ40" si="3386">+IX39+IY39</f>
        <v>0</v>
      </c>
      <c r="JA39" s="16"/>
      <c r="JB39" s="3">
        <v>0</v>
      </c>
      <c r="JC39" s="104">
        <f t="shared" ref="JC39:JC40" si="3387">+JA39+JB39</f>
        <v>0</v>
      </c>
      <c r="JD39" s="16"/>
      <c r="JE39" s="3">
        <v>0</v>
      </c>
      <c r="JF39" s="104">
        <f t="shared" ref="JF39:JF40" si="3388">+JD39+JE39</f>
        <v>0</v>
      </c>
      <c r="JG39" s="16"/>
      <c r="JH39" s="3">
        <v>0</v>
      </c>
      <c r="JI39" s="104">
        <f t="shared" ref="JI39:JI40" si="3389">+JG39+JH39</f>
        <v>0</v>
      </c>
      <c r="JJ39" s="122">
        <f t="shared" si="13"/>
        <v>0</v>
      </c>
      <c r="JK39" s="3">
        <f t="shared" si="13"/>
        <v>0</v>
      </c>
      <c r="JL39" s="104">
        <f t="shared" ref="JL39:JL40" si="3390">+JJ39+JK39</f>
        <v>0</v>
      </c>
      <c r="JM39" s="16"/>
      <c r="JN39" s="3">
        <v>0</v>
      </c>
      <c r="JO39" s="104">
        <f t="shared" ref="JO39:JO40" si="3391">+JM39+JN39</f>
        <v>0</v>
      </c>
      <c r="JP39" s="16"/>
      <c r="JQ39" s="3">
        <v>0</v>
      </c>
      <c r="JR39" s="89">
        <f t="shared" ref="JR39:JR40" si="3392">+JP39+JQ39</f>
        <v>0</v>
      </c>
      <c r="JS39" s="16"/>
      <c r="JT39" s="3">
        <v>0</v>
      </c>
      <c r="JU39" s="104">
        <f t="shared" ref="JU39:JU40" si="3393">+JS39+JT39</f>
        <v>0</v>
      </c>
      <c r="JV39" s="122">
        <f t="shared" si="2493"/>
        <v>0</v>
      </c>
      <c r="JW39" s="3">
        <f t="shared" si="2493"/>
        <v>0</v>
      </c>
      <c r="JX39" s="104">
        <f t="shared" ref="JX39:JX40" si="3394">+JV39+JW39</f>
        <v>0</v>
      </c>
      <c r="JY39" s="16"/>
      <c r="JZ39" s="3">
        <v>0</v>
      </c>
      <c r="KA39" s="104">
        <f t="shared" ref="KA39:KA40" si="3395">+JY39+JZ39</f>
        <v>0</v>
      </c>
      <c r="KB39" s="16"/>
      <c r="KC39" s="3">
        <v>0</v>
      </c>
      <c r="KD39" s="104">
        <f t="shared" ref="KD39:KD40" si="3396">+KB39+KC39</f>
        <v>0</v>
      </c>
      <c r="KE39" s="16"/>
      <c r="KF39" s="3">
        <v>0</v>
      </c>
      <c r="KG39" s="104">
        <f t="shared" ref="KG39:KG40" si="3397">+KE39+KF39</f>
        <v>0</v>
      </c>
      <c r="KH39" s="16"/>
      <c r="KI39" s="3">
        <v>0</v>
      </c>
      <c r="KJ39" s="104">
        <f t="shared" ref="KJ39:KJ40" si="3398">+KH39+KI39</f>
        <v>0</v>
      </c>
      <c r="KK39" s="122">
        <f t="shared" si="2491"/>
        <v>0</v>
      </c>
      <c r="KL39" s="3">
        <f t="shared" si="2491"/>
        <v>0</v>
      </c>
      <c r="KM39" s="89">
        <f t="shared" ref="KM39:KM40" si="3399">+KK39+KL39</f>
        <v>0</v>
      </c>
      <c r="KN39" s="16">
        <v>355967</v>
      </c>
      <c r="KO39" s="3">
        <v>0</v>
      </c>
      <c r="KP39" s="104">
        <f t="shared" ref="KP39:KP40" si="3400">+KN39+KO39</f>
        <v>355967</v>
      </c>
      <c r="KQ39" s="16"/>
      <c r="KR39" s="3">
        <v>0</v>
      </c>
      <c r="KS39" s="104">
        <f t="shared" ref="KS39:KS40" si="3401">+KQ39+KR39</f>
        <v>0</v>
      </c>
      <c r="KT39" s="16">
        <v>0</v>
      </c>
      <c r="KU39" s="3">
        <v>0</v>
      </c>
      <c r="KV39" s="104">
        <f t="shared" ref="KV39:KV40" si="3402">+KT39+KU39</f>
        <v>0</v>
      </c>
      <c r="KW39" s="122">
        <f t="shared" si="211"/>
        <v>355967</v>
      </c>
      <c r="KX39" s="3">
        <f t="shared" si="211"/>
        <v>0</v>
      </c>
      <c r="KY39" s="104">
        <f t="shared" ref="KY39:KY40" si="3403">+KW39+KX39</f>
        <v>355967</v>
      </c>
      <c r="KZ39" s="16"/>
      <c r="LA39" s="3">
        <v>0</v>
      </c>
      <c r="LB39" s="104">
        <f t="shared" ref="LB39:LB40" si="3404">+KZ39+LA39</f>
        <v>0</v>
      </c>
      <c r="LC39" s="16"/>
      <c r="LD39" s="3">
        <v>0</v>
      </c>
      <c r="LE39" s="104">
        <f t="shared" ref="LE39:LE40" si="3405">+LC39+LD39</f>
        <v>0</v>
      </c>
      <c r="LF39" s="16"/>
      <c r="LG39" s="3">
        <v>0</v>
      </c>
      <c r="LH39" s="104">
        <f t="shared" ref="LH39:LH40" si="3406">+LF39+LG39</f>
        <v>0</v>
      </c>
      <c r="LI39" s="16"/>
      <c r="LJ39" s="3">
        <v>0</v>
      </c>
      <c r="LK39" s="89">
        <f t="shared" ref="LK39:LK40" si="3407">+LI39+LJ39</f>
        <v>0</v>
      </c>
      <c r="LL39" s="16"/>
      <c r="LM39" s="3">
        <v>0</v>
      </c>
      <c r="LN39" s="104">
        <f t="shared" ref="LN39:LN40" si="3408">+LL39+LM39</f>
        <v>0</v>
      </c>
      <c r="LO39" s="16"/>
      <c r="LP39" s="3">
        <v>0</v>
      </c>
      <c r="LQ39" s="104">
        <f t="shared" ref="LQ39:LQ40" si="3409">+LO39+LP39</f>
        <v>0</v>
      </c>
      <c r="LR39" s="16"/>
      <c r="LS39" s="3">
        <v>0</v>
      </c>
      <c r="LT39" s="104">
        <f t="shared" ref="LT39:LT40" si="3410">+LR39+LS39</f>
        <v>0</v>
      </c>
      <c r="LU39" s="16"/>
      <c r="LV39" s="3">
        <v>0</v>
      </c>
      <c r="LW39" s="104">
        <f t="shared" ref="LW39:LW40" si="3411">+LU39+LV39</f>
        <v>0</v>
      </c>
      <c r="LX39" s="16"/>
      <c r="LY39" s="3">
        <v>0</v>
      </c>
      <c r="LZ39" s="104">
        <f t="shared" ref="LZ39:LZ40" si="3412">+LX39+LY39</f>
        <v>0</v>
      </c>
      <c r="MA39" s="122">
        <f t="shared" si="17"/>
        <v>0</v>
      </c>
      <c r="MB39" s="3">
        <f t="shared" si="17"/>
        <v>0</v>
      </c>
      <c r="MC39" s="104">
        <f t="shared" ref="MC39:MC40" si="3413">+MA39+MB39</f>
        <v>0</v>
      </c>
      <c r="MD39" s="16"/>
      <c r="ME39" s="3">
        <v>0</v>
      </c>
      <c r="MF39" s="104">
        <f t="shared" ref="MF39:MF40" si="3414">+MD39+ME39</f>
        <v>0</v>
      </c>
      <c r="MG39" s="16"/>
      <c r="MH39" s="3">
        <v>0</v>
      </c>
      <c r="MI39" s="89">
        <f t="shared" ref="MI39:MI40" si="3415">+MG39+MH39</f>
        <v>0</v>
      </c>
      <c r="MJ39" s="122">
        <f t="shared" si="149"/>
        <v>0</v>
      </c>
      <c r="MK39" s="3">
        <f t="shared" si="150"/>
        <v>0</v>
      </c>
      <c r="ML39" s="104">
        <f t="shared" ref="ML39:ML40" si="3416">+MJ39+MK39</f>
        <v>0</v>
      </c>
      <c r="MM39" s="16"/>
      <c r="MN39" s="3">
        <v>0</v>
      </c>
      <c r="MO39" s="104">
        <f t="shared" ref="MO39:MO40" si="3417">+MM39+MN39</f>
        <v>0</v>
      </c>
      <c r="MP39" s="122">
        <f t="shared" si="18"/>
        <v>355967</v>
      </c>
      <c r="MQ39" s="3">
        <f t="shared" si="18"/>
        <v>0</v>
      </c>
      <c r="MR39" s="104">
        <f t="shared" ref="MR39:MR40" si="3418">+MP39+MQ39</f>
        <v>355967</v>
      </c>
      <c r="MS39" s="16"/>
      <c r="MT39" s="3">
        <v>0</v>
      </c>
      <c r="MU39" s="104">
        <f t="shared" ref="MU39:MU40" si="3419">+MS39+MT39</f>
        <v>0</v>
      </c>
      <c r="MV39" s="16"/>
      <c r="MW39" s="3">
        <v>0</v>
      </c>
      <c r="MX39" s="104">
        <f t="shared" ref="MX39:MX40" si="3420">+MV39+MW39</f>
        <v>0</v>
      </c>
      <c r="MY39" s="16"/>
      <c r="MZ39" s="3">
        <v>0</v>
      </c>
      <c r="NA39" s="104">
        <f t="shared" ref="NA39:NA40" si="3421">+MY39+MZ39</f>
        <v>0</v>
      </c>
      <c r="NB39" s="16">
        <f t="shared" si="157"/>
        <v>0</v>
      </c>
      <c r="NC39" s="3">
        <f t="shared" si="158"/>
        <v>0</v>
      </c>
      <c r="ND39" s="104">
        <f t="shared" ref="ND39:ND40" si="3422">+NB39+NC39</f>
        <v>0</v>
      </c>
      <c r="NE39" s="16"/>
      <c r="NF39" s="3">
        <v>0</v>
      </c>
      <c r="NG39" s="104">
        <f t="shared" ref="NG39:NG40" si="3423">+NE39+NF39</f>
        <v>0</v>
      </c>
      <c r="NH39" s="16"/>
      <c r="NI39" s="3">
        <v>0</v>
      </c>
      <c r="NJ39" s="89">
        <f t="shared" ref="NJ39:NJ40" si="3424">+NH39+NI39</f>
        <v>0</v>
      </c>
      <c r="NK39" s="16"/>
      <c r="NL39" s="3">
        <v>0</v>
      </c>
      <c r="NM39" s="104">
        <f t="shared" ref="NM39:NM40" si="3425">+NK39+NL39</f>
        <v>0</v>
      </c>
      <c r="NN39" s="16"/>
      <c r="NO39" s="3">
        <v>0</v>
      </c>
      <c r="NP39" s="104">
        <f t="shared" ref="NP39:NP40" si="3426">+NN39+NO39</f>
        <v>0</v>
      </c>
      <c r="NQ39" s="16"/>
      <c r="NR39" s="3">
        <v>0</v>
      </c>
      <c r="NS39" s="104">
        <f t="shared" ref="NS39:NS40" si="3427">+NQ39+NR39</f>
        <v>0</v>
      </c>
      <c r="NT39" s="16"/>
      <c r="NU39" s="3">
        <v>0</v>
      </c>
      <c r="NV39" s="104">
        <f t="shared" ref="NV39:NV40" si="3428">+NT39+NU39</f>
        <v>0</v>
      </c>
      <c r="NW39" s="16">
        <f t="shared" ref="NW39:NW67" si="3429">NT39+NQ39+NN39+NK39+NH39+NE39</f>
        <v>0</v>
      </c>
      <c r="NX39" s="3">
        <f t="shared" si="2981"/>
        <v>0</v>
      </c>
      <c r="NY39" s="104">
        <f t="shared" ref="NY39:NY40" si="3430">+NW39+NX39</f>
        <v>0</v>
      </c>
      <c r="NZ39" s="16"/>
      <c r="OA39" s="3">
        <v>0</v>
      </c>
      <c r="OB39" s="104">
        <f t="shared" ref="OB39:OB40" si="3431">+NZ39+OA39</f>
        <v>0</v>
      </c>
      <c r="OC39" s="16"/>
      <c r="OD39" s="3">
        <v>0</v>
      </c>
      <c r="OE39" s="104">
        <f t="shared" ref="OE39:OE40" si="3432">+OC39+OD39</f>
        <v>0</v>
      </c>
      <c r="OF39" s="16"/>
      <c r="OG39" s="3">
        <v>0</v>
      </c>
      <c r="OH39" s="89">
        <f t="shared" ref="OH39:OH40" si="3433">+OF39+OG39</f>
        <v>0</v>
      </c>
      <c r="OI39" s="16">
        <f t="shared" si="2980"/>
        <v>0</v>
      </c>
      <c r="OJ39" s="3">
        <f t="shared" si="2980"/>
        <v>0</v>
      </c>
      <c r="OK39" s="104">
        <f t="shared" ref="OK39:OK40" si="3434">+OI39+OJ39</f>
        <v>0</v>
      </c>
      <c r="OL39" s="16"/>
      <c r="OM39" s="3">
        <v>0</v>
      </c>
      <c r="ON39" s="104">
        <f t="shared" ref="ON39:ON40" si="3435">+OL39+OM39</f>
        <v>0</v>
      </c>
      <c r="OO39" s="16"/>
      <c r="OP39" s="3">
        <v>0</v>
      </c>
      <c r="OQ39" s="104">
        <f t="shared" ref="OQ39:OQ40" si="3436">+OO39+OP39</f>
        <v>0</v>
      </c>
      <c r="OR39" s="16"/>
      <c r="OS39" s="3">
        <v>0</v>
      </c>
      <c r="OT39" s="104">
        <f t="shared" ref="OT39:OT40" si="3437">+OR39+OS39</f>
        <v>0</v>
      </c>
      <c r="OU39" s="16"/>
      <c r="OV39" s="3">
        <v>0</v>
      </c>
      <c r="OW39" s="104">
        <f t="shared" ref="OW39:OW40" si="3438">+OU39+OV39</f>
        <v>0</v>
      </c>
      <c r="OX39" s="16"/>
      <c r="OY39" s="3">
        <v>0</v>
      </c>
      <c r="OZ39" s="104">
        <f t="shared" ref="OZ39:OZ40" si="3439">+OX39+OY39</f>
        <v>0</v>
      </c>
      <c r="PA39" s="16"/>
      <c r="PB39" s="3">
        <v>0</v>
      </c>
      <c r="PC39" s="104">
        <f t="shared" ref="PC39:PC40" si="3440">+PA39+PB39</f>
        <v>0</v>
      </c>
      <c r="PD39" s="16"/>
      <c r="PE39" s="3">
        <v>0</v>
      </c>
      <c r="PF39" s="104">
        <f t="shared" ref="PF39:PF40" si="3441">+PD39+PE39</f>
        <v>0</v>
      </c>
      <c r="PG39" s="16"/>
      <c r="PH39" s="3">
        <v>0</v>
      </c>
      <c r="PI39" s="89">
        <f t="shared" ref="PI39:PI40" si="3442">+PG39+PH39</f>
        <v>0</v>
      </c>
      <c r="PJ39" s="16"/>
      <c r="PK39" s="3">
        <v>0</v>
      </c>
      <c r="PL39" s="104">
        <f t="shared" ref="PL39:PL40" si="3443">+PJ39+PK39</f>
        <v>0</v>
      </c>
      <c r="PM39" s="16"/>
      <c r="PN39" s="3">
        <v>0</v>
      </c>
      <c r="PO39" s="104">
        <f t="shared" ref="PO39:PO40" si="3444">+PM39+PN39</f>
        <v>0</v>
      </c>
      <c r="PP39" s="122">
        <f t="shared" si="21"/>
        <v>0</v>
      </c>
      <c r="PQ39" s="3">
        <f t="shared" si="21"/>
        <v>0</v>
      </c>
      <c r="PR39" s="104">
        <f t="shared" ref="PR39:PR40" si="3445">+PP39+PQ39</f>
        <v>0</v>
      </c>
      <c r="PS39" s="16"/>
      <c r="PT39" s="3">
        <v>0</v>
      </c>
      <c r="PU39" s="104">
        <f t="shared" ref="PU39:PU40" si="3446">+PS39+PT39</f>
        <v>0</v>
      </c>
      <c r="PV39" s="16"/>
      <c r="PW39" s="3">
        <v>0</v>
      </c>
      <c r="PX39" s="104">
        <f t="shared" ref="PX39:PX40" si="3447">+PV39+PW39</f>
        <v>0</v>
      </c>
      <c r="PY39" s="16"/>
      <c r="PZ39" s="3">
        <v>0</v>
      </c>
      <c r="QA39" s="104">
        <f t="shared" ref="QA39:QA40" si="3448">+PY39+PZ39</f>
        <v>0</v>
      </c>
      <c r="QB39" s="16"/>
      <c r="QC39" s="3">
        <v>0</v>
      </c>
      <c r="QD39" s="104">
        <f t="shared" ref="QD39:QD40" si="3449">+QB39+QC39</f>
        <v>0</v>
      </c>
      <c r="QE39" s="16"/>
      <c r="QF39" s="3">
        <v>0</v>
      </c>
      <c r="QG39" s="89">
        <f t="shared" ref="QG39:QG40" si="3450">+QE39+QF39</f>
        <v>0</v>
      </c>
      <c r="QH39" s="16"/>
      <c r="QI39" s="3">
        <v>0</v>
      </c>
      <c r="QJ39" s="104">
        <f t="shared" ref="QJ39:QJ40" si="3451">+QH39+QI39</f>
        <v>0</v>
      </c>
      <c r="QK39" s="16"/>
      <c r="QL39" s="3">
        <v>0</v>
      </c>
      <c r="QM39" s="104">
        <f t="shared" ref="QM39:QM40" si="3452">+QK39+QL39</f>
        <v>0</v>
      </c>
      <c r="QN39" s="16">
        <f t="shared" si="189"/>
        <v>0</v>
      </c>
      <c r="QO39" s="3">
        <f t="shared" si="190"/>
        <v>0</v>
      </c>
      <c r="QP39" s="104">
        <f t="shared" ref="QP39:QP40" si="3453">+QN39+QO39</f>
        <v>0</v>
      </c>
      <c r="QQ39" s="16"/>
      <c r="QR39" s="3">
        <v>0</v>
      </c>
      <c r="QS39" s="104">
        <f t="shared" ref="QS39:QS40" si="3454">+QQ39+QR39</f>
        <v>0</v>
      </c>
      <c r="QT39" s="16"/>
      <c r="QU39" s="3">
        <v>0</v>
      </c>
      <c r="QV39" s="104">
        <f t="shared" ref="QV39:QV40" si="3455">+QT39+QU39</f>
        <v>0</v>
      </c>
      <c r="QW39" s="16"/>
      <c r="QX39" s="3">
        <v>0</v>
      </c>
      <c r="QY39" s="104">
        <f t="shared" ref="QY39:QY40" si="3456">+QW39+QX39</f>
        <v>0</v>
      </c>
      <c r="QZ39" s="16"/>
      <c r="RA39" s="3">
        <v>0</v>
      </c>
      <c r="RB39" s="104">
        <f t="shared" ref="RB39:RB40" si="3457">+QZ39+RA39</f>
        <v>0</v>
      </c>
      <c r="RC39" s="16"/>
      <c r="RD39" s="3">
        <v>0</v>
      </c>
      <c r="RE39" s="89">
        <f t="shared" ref="RE39:RE40" si="3458">+RC39+RD39</f>
        <v>0</v>
      </c>
      <c r="RF39" s="16"/>
      <c r="RG39" s="3">
        <v>0</v>
      </c>
      <c r="RH39" s="104">
        <f t="shared" ref="RH39:RH40" si="3459">+RF39+RG39</f>
        <v>0</v>
      </c>
      <c r="RI39" s="16"/>
      <c r="RJ39" s="3">
        <v>0</v>
      </c>
      <c r="RK39" s="104">
        <f t="shared" ref="RK39:RK40" si="3460">+RI39+RJ39</f>
        <v>0</v>
      </c>
      <c r="RL39" s="16"/>
      <c r="RM39" s="3">
        <v>0</v>
      </c>
      <c r="RN39" s="104">
        <f t="shared" ref="RN39:RN40" si="3461">+RL39+RM39</f>
        <v>0</v>
      </c>
      <c r="RO39" s="16">
        <f t="shared" si="200"/>
        <v>0</v>
      </c>
      <c r="RP39" s="3">
        <f t="shared" si="201"/>
        <v>0</v>
      </c>
      <c r="RQ39" s="104">
        <f t="shared" ref="RQ39:RQ40" si="3462">+RO39+RP39</f>
        <v>0</v>
      </c>
      <c r="RR39" s="122">
        <f t="shared" si="203"/>
        <v>0</v>
      </c>
      <c r="RS39" s="3">
        <f t="shared" si="204"/>
        <v>0</v>
      </c>
      <c r="RT39" s="104">
        <f t="shared" ref="RT39:RT40" si="3463">+RR39+RS39</f>
        <v>0</v>
      </c>
      <c r="RU39" s="16">
        <f t="shared" si="2808"/>
        <v>355967</v>
      </c>
      <c r="RV39" s="3">
        <f t="shared" si="206"/>
        <v>0</v>
      </c>
      <c r="RW39" s="104">
        <f t="shared" ref="RW39:RW40" si="3464">+RU39+RV39</f>
        <v>355967</v>
      </c>
      <c r="RX39" s="16"/>
      <c r="RY39" s="3">
        <v>0</v>
      </c>
      <c r="RZ39" s="104">
        <f t="shared" ref="RZ39:RZ40" si="3465">+RX39+RY39</f>
        <v>0</v>
      </c>
      <c r="SA39" s="16">
        <f t="shared" si="22"/>
        <v>355967</v>
      </c>
      <c r="SB39" s="3">
        <f t="shared" si="22"/>
        <v>0</v>
      </c>
      <c r="SC39" s="104">
        <f t="shared" ref="SC39:SC40" si="3466">+SA39+SB39</f>
        <v>355967</v>
      </c>
      <c r="SD39" s="16">
        <f>BW39+SA39+DD39</f>
        <v>355967</v>
      </c>
      <c r="SE39" s="3">
        <f t="shared" si="532"/>
        <v>0</v>
      </c>
      <c r="SF39" s="104">
        <f t="shared" ref="SF39:SF40" si="3467">+SD39+SE39</f>
        <v>355967</v>
      </c>
      <c r="SG39" s="65"/>
    </row>
    <row r="40" spans="1:501" s="10" customFormat="1" ht="16.5" thickBot="1" x14ac:dyDescent="0.3">
      <c r="A40" s="23">
        <v>30</v>
      </c>
      <c r="B40" s="59" t="s">
        <v>39</v>
      </c>
      <c r="C40" s="18">
        <v>0</v>
      </c>
      <c r="D40" s="9">
        <v>0</v>
      </c>
      <c r="E40" s="107">
        <f t="shared" si="24"/>
        <v>0</v>
      </c>
      <c r="F40" s="18"/>
      <c r="G40" s="9">
        <v>0</v>
      </c>
      <c r="H40" s="107">
        <f t="shared" si="3303"/>
        <v>0</v>
      </c>
      <c r="I40" s="18">
        <f t="shared" si="0"/>
        <v>0</v>
      </c>
      <c r="J40" s="9">
        <f t="shared" si="0"/>
        <v>0</v>
      </c>
      <c r="K40" s="107">
        <f t="shared" si="3304"/>
        <v>0</v>
      </c>
      <c r="L40" s="18"/>
      <c r="M40" s="9">
        <v>0</v>
      </c>
      <c r="N40" s="107">
        <f t="shared" si="3305"/>
        <v>0</v>
      </c>
      <c r="O40" s="18"/>
      <c r="P40" s="9">
        <v>0</v>
      </c>
      <c r="Q40" s="107">
        <f t="shared" si="3306"/>
        <v>0</v>
      </c>
      <c r="R40" s="18"/>
      <c r="S40" s="9">
        <v>0</v>
      </c>
      <c r="T40" s="107">
        <f t="shared" si="3307"/>
        <v>0</v>
      </c>
      <c r="U40" s="18">
        <f t="shared" si="2324"/>
        <v>0</v>
      </c>
      <c r="V40" s="9">
        <f t="shared" si="2324"/>
        <v>0</v>
      </c>
      <c r="W40" s="91">
        <f t="shared" si="3308"/>
        <v>0</v>
      </c>
      <c r="X40" s="18"/>
      <c r="Y40" s="9">
        <v>0</v>
      </c>
      <c r="Z40" s="107">
        <f t="shared" si="3309"/>
        <v>0</v>
      </c>
      <c r="AA40" s="18"/>
      <c r="AB40" s="9">
        <v>0</v>
      </c>
      <c r="AC40" s="107">
        <f t="shared" si="3310"/>
        <v>0</v>
      </c>
      <c r="AD40" s="18"/>
      <c r="AE40" s="9">
        <v>0</v>
      </c>
      <c r="AF40" s="107">
        <f t="shared" si="3311"/>
        <v>0</v>
      </c>
      <c r="AG40" s="18"/>
      <c r="AH40" s="9">
        <v>0</v>
      </c>
      <c r="AI40" s="107">
        <f t="shared" si="3312"/>
        <v>0</v>
      </c>
      <c r="AJ40" s="18"/>
      <c r="AK40" s="9">
        <v>0</v>
      </c>
      <c r="AL40" s="107">
        <f t="shared" si="3313"/>
        <v>0</v>
      </c>
      <c r="AM40" s="18"/>
      <c r="AN40" s="9">
        <v>0</v>
      </c>
      <c r="AO40" s="107">
        <f t="shared" si="3314"/>
        <v>0</v>
      </c>
      <c r="AP40" s="18"/>
      <c r="AQ40" s="9">
        <v>0</v>
      </c>
      <c r="AR40" s="107">
        <f t="shared" si="3315"/>
        <v>0</v>
      </c>
      <c r="AS40" s="18">
        <f t="shared" si="2333"/>
        <v>0</v>
      </c>
      <c r="AT40" s="9">
        <f t="shared" si="2333"/>
        <v>0</v>
      </c>
      <c r="AU40" s="107">
        <f t="shared" si="3316"/>
        <v>0</v>
      </c>
      <c r="AV40" s="18"/>
      <c r="AW40" s="9">
        <v>0</v>
      </c>
      <c r="AX40" s="107">
        <f t="shared" si="3317"/>
        <v>0</v>
      </c>
      <c r="AY40" s="18"/>
      <c r="AZ40" s="9">
        <v>0</v>
      </c>
      <c r="BA40" s="107">
        <f t="shared" si="3318"/>
        <v>0</v>
      </c>
      <c r="BB40" s="18"/>
      <c r="BC40" s="9">
        <v>0</v>
      </c>
      <c r="BD40" s="107">
        <f t="shared" si="3319"/>
        <v>0</v>
      </c>
      <c r="BE40" s="18">
        <f t="shared" si="2338"/>
        <v>0</v>
      </c>
      <c r="BF40" s="9">
        <f t="shared" si="2338"/>
        <v>0</v>
      </c>
      <c r="BG40" s="107">
        <f t="shared" si="3320"/>
        <v>0</v>
      </c>
      <c r="BH40" s="18"/>
      <c r="BI40" s="9">
        <v>0</v>
      </c>
      <c r="BJ40" s="107">
        <f t="shared" si="3321"/>
        <v>0</v>
      </c>
      <c r="BK40" s="18"/>
      <c r="BL40" s="9">
        <v>0</v>
      </c>
      <c r="BM40" s="107">
        <f t="shared" si="3322"/>
        <v>0</v>
      </c>
      <c r="BN40" s="18">
        <f t="shared" si="2342"/>
        <v>0</v>
      </c>
      <c r="BO40" s="9">
        <f t="shared" si="2342"/>
        <v>0</v>
      </c>
      <c r="BP40" s="107">
        <f t="shared" si="3323"/>
        <v>0</v>
      </c>
      <c r="BQ40" s="18">
        <f t="shared" si="2344"/>
        <v>0</v>
      </c>
      <c r="BR40" s="9">
        <f t="shared" si="2344"/>
        <v>0</v>
      </c>
      <c r="BS40" s="107">
        <f t="shared" si="3324"/>
        <v>0</v>
      </c>
      <c r="BT40" s="18"/>
      <c r="BU40" s="9">
        <v>0</v>
      </c>
      <c r="BV40" s="107">
        <f t="shared" si="3325"/>
        <v>0</v>
      </c>
      <c r="BW40" s="124">
        <f t="shared" si="2347"/>
        <v>0</v>
      </c>
      <c r="BX40" s="9">
        <f t="shared" si="2347"/>
        <v>0</v>
      </c>
      <c r="BY40" s="107">
        <f t="shared" si="3326"/>
        <v>0</v>
      </c>
      <c r="BZ40" s="18"/>
      <c r="CA40" s="9">
        <v>0</v>
      </c>
      <c r="CB40" s="107">
        <f t="shared" si="3327"/>
        <v>0</v>
      </c>
      <c r="CC40" s="18"/>
      <c r="CD40" s="9">
        <v>0</v>
      </c>
      <c r="CE40" s="107">
        <f t="shared" si="3328"/>
        <v>0</v>
      </c>
      <c r="CF40" s="18"/>
      <c r="CG40" s="9">
        <v>0</v>
      </c>
      <c r="CH40" s="107">
        <f t="shared" si="3329"/>
        <v>0</v>
      </c>
      <c r="CI40" s="18"/>
      <c r="CJ40" s="9">
        <v>0</v>
      </c>
      <c r="CK40" s="107">
        <f t="shared" si="3330"/>
        <v>0</v>
      </c>
      <c r="CL40" s="18"/>
      <c r="CM40" s="9">
        <v>0</v>
      </c>
      <c r="CN40" s="107">
        <f t="shared" si="3331"/>
        <v>0</v>
      </c>
      <c r="CO40" s="18"/>
      <c r="CP40" s="9">
        <v>0</v>
      </c>
      <c r="CQ40" s="107">
        <f t="shared" si="3332"/>
        <v>0</v>
      </c>
      <c r="CR40" s="18"/>
      <c r="CS40" s="9">
        <v>0</v>
      </c>
      <c r="CT40" s="107">
        <f t="shared" si="3333"/>
        <v>0</v>
      </c>
      <c r="CU40" s="18"/>
      <c r="CV40" s="9">
        <v>0</v>
      </c>
      <c r="CW40" s="107">
        <f t="shared" si="3334"/>
        <v>0</v>
      </c>
      <c r="CX40" s="18"/>
      <c r="CY40" s="9">
        <v>0</v>
      </c>
      <c r="CZ40" s="107">
        <f t="shared" si="3335"/>
        <v>0</v>
      </c>
      <c r="DA40" s="18"/>
      <c r="DB40" s="9">
        <v>0</v>
      </c>
      <c r="DC40" s="107">
        <f t="shared" si="3336"/>
        <v>0</v>
      </c>
      <c r="DD40" s="124">
        <f t="shared" si="59"/>
        <v>0</v>
      </c>
      <c r="DE40" s="9">
        <f t="shared" si="59"/>
        <v>0</v>
      </c>
      <c r="DF40" s="107">
        <f t="shared" si="59"/>
        <v>0</v>
      </c>
      <c r="DG40" s="18"/>
      <c r="DH40" s="9">
        <v>0</v>
      </c>
      <c r="DI40" s="107">
        <f t="shared" si="3337"/>
        <v>0</v>
      </c>
      <c r="DJ40" s="18"/>
      <c r="DK40" s="9">
        <v>0</v>
      </c>
      <c r="DL40" s="107">
        <f t="shared" si="3338"/>
        <v>0</v>
      </c>
      <c r="DM40" s="18"/>
      <c r="DN40" s="9">
        <v>0</v>
      </c>
      <c r="DO40" s="107">
        <f t="shared" si="3339"/>
        <v>0</v>
      </c>
      <c r="DP40" s="18"/>
      <c r="DQ40" s="9">
        <v>0</v>
      </c>
      <c r="DR40" s="107">
        <f t="shared" si="3340"/>
        <v>0</v>
      </c>
      <c r="DS40" s="18"/>
      <c r="DT40" s="9">
        <v>0</v>
      </c>
      <c r="DU40" s="107">
        <f t="shared" si="3341"/>
        <v>0</v>
      </c>
      <c r="DV40" s="18"/>
      <c r="DW40" s="9">
        <v>0</v>
      </c>
      <c r="DX40" s="107">
        <f t="shared" si="3342"/>
        <v>0</v>
      </c>
      <c r="DY40" s="18"/>
      <c r="DZ40" s="9">
        <v>0</v>
      </c>
      <c r="EA40" s="107">
        <f t="shared" si="3343"/>
        <v>0</v>
      </c>
      <c r="EB40" s="18">
        <f t="shared" si="67"/>
        <v>0</v>
      </c>
      <c r="EC40" s="9">
        <f t="shared" si="68"/>
        <v>0</v>
      </c>
      <c r="ED40" s="107">
        <f t="shared" si="3344"/>
        <v>0</v>
      </c>
      <c r="EE40" s="18"/>
      <c r="EF40" s="9">
        <v>0</v>
      </c>
      <c r="EG40" s="107">
        <f t="shared" si="3345"/>
        <v>0</v>
      </c>
      <c r="EH40" s="18"/>
      <c r="EI40" s="9">
        <v>0</v>
      </c>
      <c r="EJ40" s="107">
        <f t="shared" si="3346"/>
        <v>0</v>
      </c>
      <c r="EK40" s="18"/>
      <c r="EL40" s="9">
        <v>0</v>
      </c>
      <c r="EM40" s="107">
        <f t="shared" si="3347"/>
        <v>0</v>
      </c>
      <c r="EN40" s="18">
        <f t="shared" si="2492"/>
        <v>0</v>
      </c>
      <c r="EO40" s="9">
        <f t="shared" si="2492"/>
        <v>0</v>
      </c>
      <c r="EP40" s="107">
        <f t="shared" si="3348"/>
        <v>0</v>
      </c>
      <c r="EQ40" s="18"/>
      <c r="ER40" s="9">
        <v>0</v>
      </c>
      <c r="ES40" s="107">
        <f t="shared" si="3349"/>
        <v>0</v>
      </c>
      <c r="ET40" s="18"/>
      <c r="EU40" s="9">
        <v>0</v>
      </c>
      <c r="EV40" s="107">
        <f t="shared" si="3350"/>
        <v>0</v>
      </c>
      <c r="EW40" s="18"/>
      <c r="EX40" s="9">
        <v>0</v>
      </c>
      <c r="EY40" s="107">
        <f t="shared" si="3351"/>
        <v>0</v>
      </c>
      <c r="EZ40" s="18"/>
      <c r="FA40" s="9">
        <v>0</v>
      </c>
      <c r="FB40" s="107">
        <f t="shared" si="3352"/>
        <v>0</v>
      </c>
      <c r="FC40" s="124">
        <f t="shared" si="2375"/>
        <v>0</v>
      </c>
      <c r="FD40" s="9">
        <f t="shared" si="2375"/>
        <v>0</v>
      </c>
      <c r="FE40" s="91">
        <f t="shared" si="3353"/>
        <v>0</v>
      </c>
      <c r="FF40" s="18"/>
      <c r="FG40" s="9">
        <v>0</v>
      </c>
      <c r="FH40" s="107">
        <f t="shared" si="3354"/>
        <v>0</v>
      </c>
      <c r="FI40" s="18"/>
      <c r="FJ40" s="9">
        <v>0</v>
      </c>
      <c r="FK40" s="107">
        <f t="shared" si="3355"/>
        <v>0</v>
      </c>
      <c r="FL40" s="18"/>
      <c r="FM40" s="9">
        <v>0</v>
      </c>
      <c r="FN40" s="107">
        <f t="shared" si="3356"/>
        <v>0</v>
      </c>
      <c r="FO40" s="18"/>
      <c r="FP40" s="9">
        <v>0</v>
      </c>
      <c r="FQ40" s="107">
        <f t="shared" si="3357"/>
        <v>0</v>
      </c>
      <c r="FR40" s="18"/>
      <c r="FS40" s="9">
        <v>0</v>
      </c>
      <c r="FT40" s="107">
        <f t="shared" si="3358"/>
        <v>0</v>
      </c>
      <c r="FU40" s="18"/>
      <c r="FV40" s="9">
        <v>0</v>
      </c>
      <c r="FW40" s="107">
        <f t="shared" si="3359"/>
        <v>0</v>
      </c>
      <c r="FX40" s="18"/>
      <c r="FY40" s="9">
        <v>0</v>
      </c>
      <c r="FZ40" s="107">
        <f t="shared" si="3360"/>
        <v>0</v>
      </c>
      <c r="GA40" s="124">
        <f t="shared" si="10"/>
        <v>0</v>
      </c>
      <c r="GB40" s="9">
        <f t="shared" si="10"/>
        <v>0</v>
      </c>
      <c r="GC40" s="107">
        <f t="shared" si="3361"/>
        <v>0</v>
      </c>
      <c r="GD40" s="18"/>
      <c r="GE40" s="9">
        <v>0</v>
      </c>
      <c r="GF40" s="107">
        <f t="shared" si="3362"/>
        <v>0</v>
      </c>
      <c r="GG40" s="18"/>
      <c r="GH40" s="9">
        <v>0</v>
      </c>
      <c r="GI40" s="107">
        <f t="shared" si="3363"/>
        <v>0</v>
      </c>
      <c r="GJ40" s="18"/>
      <c r="GK40" s="9">
        <v>0</v>
      </c>
      <c r="GL40" s="107">
        <f t="shared" si="3364"/>
        <v>0</v>
      </c>
      <c r="GM40" s="18"/>
      <c r="GN40" s="9">
        <v>0</v>
      </c>
      <c r="GO40" s="107">
        <f t="shared" si="3365"/>
        <v>0</v>
      </c>
      <c r="GP40" s="18"/>
      <c r="GQ40" s="9">
        <v>0</v>
      </c>
      <c r="GR40" s="107">
        <f t="shared" si="3366"/>
        <v>0</v>
      </c>
      <c r="GS40" s="18"/>
      <c r="GT40" s="9">
        <v>0</v>
      </c>
      <c r="GU40" s="91">
        <f t="shared" si="3367"/>
        <v>0</v>
      </c>
      <c r="GV40" s="124">
        <f t="shared" si="93"/>
        <v>0</v>
      </c>
      <c r="GW40" s="9">
        <f t="shared" si="94"/>
        <v>0</v>
      </c>
      <c r="GX40" s="107">
        <f t="shared" si="3368"/>
        <v>0</v>
      </c>
      <c r="GY40" s="18"/>
      <c r="GZ40" s="9">
        <v>0</v>
      </c>
      <c r="HA40" s="107">
        <f t="shared" si="3369"/>
        <v>0</v>
      </c>
      <c r="HB40" s="18"/>
      <c r="HC40" s="9">
        <v>0</v>
      </c>
      <c r="HD40" s="107">
        <f t="shared" si="3370"/>
        <v>0</v>
      </c>
      <c r="HE40" s="18"/>
      <c r="HF40" s="9">
        <v>0</v>
      </c>
      <c r="HG40" s="107">
        <f t="shared" si="3371"/>
        <v>0</v>
      </c>
      <c r="HH40" s="18"/>
      <c r="HI40" s="9">
        <v>0</v>
      </c>
      <c r="HJ40" s="107">
        <f t="shared" si="3372"/>
        <v>0</v>
      </c>
      <c r="HK40" s="124">
        <f t="shared" si="100"/>
        <v>0</v>
      </c>
      <c r="HL40" s="9">
        <f t="shared" si="101"/>
        <v>0</v>
      </c>
      <c r="HM40" s="107">
        <f t="shared" si="3373"/>
        <v>0</v>
      </c>
      <c r="HN40" s="18"/>
      <c r="HO40" s="9">
        <v>0</v>
      </c>
      <c r="HP40" s="107">
        <f t="shared" si="3374"/>
        <v>0</v>
      </c>
      <c r="HQ40" s="18"/>
      <c r="HR40" s="9">
        <v>0</v>
      </c>
      <c r="HS40" s="91">
        <f t="shared" si="3375"/>
        <v>0</v>
      </c>
      <c r="HT40" s="124">
        <f t="shared" si="11"/>
        <v>0</v>
      </c>
      <c r="HU40" s="9">
        <f t="shared" si="11"/>
        <v>0</v>
      </c>
      <c r="HV40" s="107">
        <f t="shared" si="3376"/>
        <v>0</v>
      </c>
      <c r="HW40" s="18">
        <f t="shared" si="106"/>
        <v>0</v>
      </c>
      <c r="HX40" s="9">
        <f t="shared" si="107"/>
        <v>0</v>
      </c>
      <c r="HY40" s="107">
        <f t="shared" si="3377"/>
        <v>0</v>
      </c>
      <c r="HZ40" s="18"/>
      <c r="IA40" s="9">
        <v>0</v>
      </c>
      <c r="IB40" s="107">
        <f t="shared" si="3378"/>
        <v>0</v>
      </c>
      <c r="IC40" s="18"/>
      <c r="ID40" s="9">
        <v>0</v>
      </c>
      <c r="IE40" s="107">
        <f t="shared" si="3379"/>
        <v>0</v>
      </c>
      <c r="IF40" s="18"/>
      <c r="IG40" s="9">
        <v>0</v>
      </c>
      <c r="IH40" s="107">
        <f t="shared" si="3380"/>
        <v>0</v>
      </c>
      <c r="II40" s="18"/>
      <c r="IJ40" s="9">
        <v>0</v>
      </c>
      <c r="IK40" s="107">
        <f t="shared" si="3381"/>
        <v>0</v>
      </c>
      <c r="IL40" s="124">
        <f t="shared" si="113"/>
        <v>0</v>
      </c>
      <c r="IM40" s="9">
        <f t="shared" si="114"/>
        <v>0</v>
      </c>
      <c r="IN40" s="107">
        <f t="shared" si="3382"/>
        <v>0</v>
      </c>
      <c r="IO40" s="18"/>
      <c r="IP40" s="9">
        <v>0</v>
      </c>
      <c r="IQ40" s="91">
        <f t="shared" si="3383"/>
        <v>0</v>
      </c>
      <c r="IR40" s="18"/>
      <c r="IS40" s="9">
        <v>0</v>
      </c>
      <c r="IT40" s="107">
        <f t="shared" si="3384"/>
        <v>0</v>
      </c>
      <c r="IU40" s="124">
        <f t="shared" si="12"/>
        <v>0</v>
      </c>
      <c r="IV40" s="9">
        <f t="shared" si="12"/>
        <v>0</v>
      </c>
      <c r="IW40" s="107">
        <f t="shared" si="3385"/>
        <v>0</v>
      </c>
      <c r="IX40" s="18"/>
      <c r="IY40" s="9">
        <v>0</v>
      </c>
      <c r="IZ40" s="107">
        <f t="shared" si="3386"/>
        <v>0</v>
      </c>
      <c r="JA40" s="18"/>
      <c r="JB40" s="9">
        <v>0</v>
      </c>
      <c r="JC40" s="107">
        <f t="shared" si="3387"/>
        <v>0</v>
      </c>
      <c r="JD40" s="18"/>
      <c r="JE40" s="9">
        <v>0</v>
      </c>
      <c r="JF40" s="107">
        <f t="shared" si="3388"/>
        <v>0</v>
      </c>
      <c r="JG40" s="18"/>
      <c r="JH40" s="9">
        <v>0</v>
      </c>
      <c r="JI40" s="107">
        <f t="shared" si="3389"/>
        <v>0</v>
      </c>
      <c r="JJ40" s="124">
        <f t="shared" si="13"/>
        <v>0</v>
      </c>
      <c r="JK40" s="9">
        <f t="shared" si="13"/>
        <v>0</v>
      </c>
      <c r="JL40" s="107">
        <f t="shared" si="3390"/>
        <v>0</v>
      </c>
      <c r="JM40" s="18"/>
      <c r="JN40" s="9">
        <v>0</v>
      </c>
      <c r="JO40" s="107">
        <f t="shared" si="3391"/>
        <v>0</v>
      </c>
      <c r="JP40" s="18"/>
      <c r="JQ40" s="9">
        <v>0</v>
      </c>
      <c r="JR40" s="91">
        <f t="shared" si="3392"/>
        <v>0</v>
      </c>
      <c r="JS40" s="18"/>
      <c r="JT40" s="9">
        <v>0</v>
      </c>
      <c r="JU40" s="107">
        <f t="shared" si="3393"/>
        <v>0</v>
      </c>
      <c r="JV40" s="124">
        <f t="shared" si="2493"/>
        <v>0</v>
      </c>
      <c r="JW40" s="9">
        <f t="shared" si="2493"/>
        <v>0</v>
      </c>
      <c r="JX40" s="107">
        <f t="shared" si="3394"/>
        <v>0</v>
      </c>
      <c r="JY40" s="18"/>
      <c r="JZ40" s="9">
        <v>0</v>
      </c>
      <c r="KA40" s="107">
        <f t="shared" si="3395"/>
        <v>0</v>
      </c>
      <c r="KB40" s="18"/>
      <c r="KC40" s="9">
        <v>0</v>
      </c>
      <c r="KD40" s="107">
        <f t="shared" si="3396"/>
        <v>0</v>
      </c>
      <c r="KE40" s="18"/>
      <c r="KF40" s="9">
        <v>0</v>
      </c>
      <c r="KG40" s="107">
        <f t="shared" si="3397"/>
        <v>0</v>
      </c>
      <c r="KH40" s="18"/>
      <c r="KI40" s="9">
        <v>0</v>
      </c>
      <c r="KJ40" s="107">
        <f t="shared" si="3398"/>
        <v>0</v>
      </c>
      <c r="KK40" s="124">
        <f t="shared" si="2491"/>
        <v>0</v>
      </c>
      <c r="KL40" s="9">
        <f t="shared" si="2491"/>
        <v>0</v>
      </c>
      <c r="KM40" s="91">
        <f t="shared" si="3399"/>
        <v>0</v>
      </c>
      <c r="KN40" s="18"/>
      <c r="KO40" s="9">
        <v>0</v>
      </c>
      <c r="KP40" s="107">
        <f t="shared" si="3400"/>
        <v>0</v>
      </c>
      <c r="KQ40" s="18"/>
      <c r="KR40" s="9">
        <v>0</v>
      </c>
      <c r="KS40" s="107">
        <f t="shared" si="3401"/>
        <v>0</v>
      </c>
      <c r="KT40" s="18">
        <v>280956</v>
      </c>
      <c r="KU40" s="9">
        <v>0</v>
      </c>
      <c r="KV40" s="107">
        <f t="shared" si="3402"/>
        <v>280956</v>
      </c>
      <c r="KW40" s="124">
        <f t="shared" si="211"/>
        <v>280956</v>
      </c>
      <c r="KX40" s="9">
        <f t="shared" si="211"/>
        <v>0</v>
      </c>
      <c r="KY40" s="107">
        <f t="shared" si="3403"/>
        <v>280956</v>
      </c>
      <c r="KZ40" s="18"/>
      <c r="LA40" s="9">
        <v>0</v>
      </c>
      <c r="LB40" s="107">
        <f t="shared" si="3404"/>
        <v>0</v>
      </c>
      <c r="LC40" s="18"/>
      <c r="LD40" s="9">
        <v>0</v>
      </c>
      <c r="LE40" s="107">
        <f t="shared" si="3405"/>
        <v>0</v>
      </c>
      <c r="LF40" s="18"/>
      <c r="LG40" s="9">
        <v>0</v>
      </c>
      <c r="LH40" s="107">
        <f t="shared" si="3406"/>
        <v>0</v>
      </c>
      <c r="LI40" s="18"/>
      <c r="LJ40" s="9">
        <v>0</v>
      </c>
      <c r="LK40" s="91">
        <f t="shared" si="3407"/>
        <v>0</v>
      </c>
      <c r="LL40" s="18"/>
      <c r="LM40" s="9">
        <v>0</v>
      </c>
      <c r="LN40" s="107">
        <f t="shared" si="3408"/>
        <v>0</v>
      </c>
      <c r="LO40" s="18"/>
      <c r="LP40" s="9">
        <v>0</v>
      </c>
      <c r="LQ40" s="107">
        <f t="shared" si="3409"/>
        <v>0</v>
      </c>
      <c r="LR40" s="18"/>
      <c r="LS40" s="9">
        <v>0</v>
      </c>
      <c r="LT40" s="107">
        <f t="shared" si="3410"/>
        <v>0</v>
      </c>
      <c r="LU40" s="18"/>
      <c r="LV40" s="9">
        <v>0</v>
      </c>
      <c r="LW40" s="107">
        <f t="shared" si="3411"/>
        <v>0</v>
      </c>
      <c r="LX40" s="18"/>
      <c r="LY40" s="9">
        <v>0</v>
      </c>
      <c r="LZ40" s="107">
        <f t="shared" si="3412"/>
        <v>0</v>
      </c>
      <c r="MA40" s="124">
        <f t="shared" si="17"/>
        <v>0</v>
      </c>
      <c r="MB40" s="9">
        <f t="shared" si="17"/>
        <v>0</v>
      </c>
      <c r="MC40" s="107">
        <f t="shared" si="3413"/>
        <v>0</v>
      </c>
      <c r="MD40" s="18"/>
      <c r="ME40" s="9">
        <v>0</v>
      </c>
      <c r="MF40" s="107">
        <f t="shared" si="3414"/>
        <v>0</v>
      </c>
      <c r="MG40" s="18"/>
      <c r="MH40" s="9">
        <v>0</v>
      </c>
      <c r="MI40" s="91">
        <f t="shared" si="3415"/>
        <v>0</v>
      </c>
      <c r="MJ40" s="124">
        <f t="shared" si="149"/>
        <v>0</v>
      </c>
      <c r="MK40" s="9">
        <f t="shared" si="150"/>
        <v>0</v>
      </c>
      <c r="ML40" s="107">
        <f t="shared" si="3416"/>
        <v>0</v>
      </c>
      <c r="MM40" s="18"/>
      <c r="MN40" s="9">
        <v>0</v>
      </c>
      <c r="MO40" s="107">
        <f t="shared" si="3417"/>
        <v>0</v>
      </c>
      <c r="MP40" s="124">
        <f t="shared" si="18"/>
        <v>280956</v>
      </c>
      <c r="MQ40" s="9">
        <f t="shared" si="18"/>
        <v>0</v>
      </c>
      <c r="MR40" s="107">
        <f t="shared" si="3418"/>
        <v>280956</v>
      </c>
      <c r="MS40" s="18"/>
      <c r="MT40" s="9">
        <v>0</v>
      </c>
      <c r="MU40" s="107">
        <f t="shared" si="3419"/>
        <v>0</v>
      </c>
      <c r="MV40" s="18"/>
      <c r="MW40" s="9">
        <v>0</v>
      </c>
      <c r="MX40" s="107">
        <f t="shared" si="3420"/>
        <v>0</v>
      </c>
      <c r="MY40" s="18"/>
      <c r="MZ40" s="9">
        <v>0</v>
      </c>
      <c r="NA40" s="107">
        <f t="shared" si="3421"/>
        <v>0</v>
      </c>
      <c r="NB40" s="18">
        <f t="shared" si="157"/>
        <v>0</v>
      </c>
      <c r="NC40" s="9">
        <f t="shared" si="158"/>
        <v>0</v>
      </c>
      <c r="ND40" s="107">
        <f t="shared" si="3422"/>
        <v>0</v>
      </c>
      <c r="NE40" s="18"/>
      <c r="NF40" s="9">
        <v>0</v>
      </c>
      <c r="NG40" s="107">
        <f t="shared" si="3423"/>
        <v>0</v>
      </c>
      <c r="NH40" s="18"/>
      <c r="NI40" s="9">
        <v>0</v>
      </c>
      <c r="NJ40" s="91">
        <f t="shared" si="3424"/>
        <v>0</v>
      </c>
      <c r="NK40" s="18"/>
      <c r="NL40" s="9">
        <v>0</v>
      </c>
      <c r="NM40" s="107">
        <f t="shared" si="3425"/>
        <v>0</v>
      </c>
      <c r="NN40" s="18"/>
      <c r="NO40" s="9">
        <v>0</v>
      </c>
      <c r="NP40" s="107">
        <f t="shared" si="3426"/>
        <v>0</v>
      </c>
      <c r="NQ40" s="18"/>
      <c r="NR40" s="9">
        <v>0</v>
      </c>
      <c r="NS40" s="107">
        <f t="shared" si="3427"/>
        <v>0</v>
      </c>
      <c r="NT40" s="18"/>
      <c r="NU40" s="9">
        <v>0</v>
      </c>
      <c r="NV40" s="107">
        <f t="shared" si="3428"/>
        <v>0</v>
      </c>
      <c r="NW40" s="18">
        <f t="shared" si="3429"/>
        <v>0</v>
      </c>
      <c r="NX40" s="9">
        <f t="shared" si="2981"/>
        <v>0</v>
      </c>
      <c r="NY40" s="107">
        <f t="shared" si="3430"/>
        <v>0</v>
      </c>
      <c r="NZ40" s="18"/>
      <c r="OA40" s="9">
        <v>0</v>
      </c>
      <c r="OB40" s="107">
        <f t="shared" si="3431"/>
        <v>0</v>
      </c>
      <c r="OC40" s="18"/>
      <c r="OD40" s="9">
        <v>0</v>
      </c>
      <c r="OE40" s="107">
        <f t="shared" si="3432"/>
        <v>0</v>
      </c>
      <c r="OF40" s="18"/>
      <c r="OG40" s="9">
        <v>0</v>
      </c>
      <c r="OH40" s="91">
        <f t="shared" si="3433"/>
        <v>0</v>
      </c>
      <c r="OI40" s="18">
        <f t="shared" si="2980"/>
        <v>0</v>
      </c>
      <c r="OJ40" s="9">
        <f t="shared" si="2980"/>
        <v>0</v>
      </c>
      <c r="OK40" s="107">
        <f t="shared" si="3434"/>
        <v>0</v>
      </c>
      <c r="OL40" s="18"/>
      <c r="OM40" s="9">
        <v>0</v>
      </c>
      <c r="ON40" s="107">
        <f t="shared" si="3435"/>
        <v>0</v>
      </c>
      <c r="OO40" s="18"/>
      <c r="OP40" s="9">
        <v>0</v>
      </c>
      <c r="OQ40" s="107">
        <f t="shared" si="3436"/>
        <v>0</v>
      </c>
      <c r="OR40" s="18"/>
      <c r="OS40" s="9">
        <v>0</v>
      </c>
      <c r="OT40" s="107">
        <f t="shared" si="3437"/>
        <v>0</v>
      </c>
      <c r="OU40" s="18"/>
      <c r="OV40" s="9">
        <v>0</v>
      </c>
      <c r="OW40" s="107">
        <f t="shared" si="3438"/>
        <v>0</v>
      </c>
      <c r="OX40" s="18"/>
      <c r="OY40" s="9">
        <v>0</v>
      </c>
      <c r="OZ40" s="107">
        <f t="shared" si="3439"/>
        <v>0</v>
      </c>
      <c r="PA40" s="18"/>
      <c r="PB40" s="9">
        <v>0</v>
      </c>
      <c r="PC40" s="107">
        <f t="shared" si="3440"/>
        <v>0</v>
      </c>
      <c r="PD40" s="18"/>
      <c r="PE40" s="9">
        <v>0</v>
      </c>
      <c r="PF40" s="107">
        <f t="shared" si="3441"/>
        <v>0</v>
      </c>
      <c r="PG40" s="18"/>
      <c r="PH40" s="9">
        <v>0</v>
      </c>
      <c r="PI40" s="91">
        <f t="shared" si="3442"/>
        <v>0</v>
      </c>
      <c r="PJ40" s="18"/>
      <c r="PK40" s="9">
        <v>0</v>
      </c>
      <c r="PL40" s="107">
        <f t="shared" si="3443"/>
        <v>0</v>
      </c>
      <c r="PM40" s="18"/>
      <c r="PN40" s="9">
        <v>0</v>
      </c>
      <c r="PO40" s="107">
        <f t="shared" si="3444"/>
        <v>0</v>
      </c>
      <c r="PP40" s="124">
        <f t="shared" si="21"/>
        <v>0</v>
      </c>
      <c r="PQ40" s="9">
        <f t="shared" si="21"/>
        <v>0</v>
      </c>
      <c r="PR40" s="107">
        <f t="shared" si="3445"/>
        <v>0</v>
      </c>
      <c r="PS40" s="18"/>
      <c r="PT40" s="9">
        <v>0</v>
      </c>
      <c r="PU40" s="107">
        <f t="shared" si="3446"/>
        <v>0</v>
      </c>
      <c r="PV40" s="18"/>
      <c r="PW40" s="9">
        <v>0</v>
      </c>
      <c r="PX40" s="107">
        <f t="shared" si="3447"/>
        <v>0</v>
      </c>
      <c r="PY40" s="18"/>
      <c r="PZ40" s="9">
        <v>0</v>
      </c>
      <c r="QA40" s="107">
        <f t="shared" si="3448"/>
        <v>0</v>
      </c>
      <c r="QB40" s="18"/>
      <c r="QC40" s="9">
        <v>0</v>
      </c>
      <c r="QD40" s="107">
        <f t="shared" si="3449"/>
        <v>0</v>
      </c>
      <c r="QE40" s="18"/>
      <c r="QF40" s="9">
        <v>0</v>
      </c>
      <c r="QG40" s="91">
        <f t="shared" si="3450"/>
        <v>0</v>
      </c>
      <c r="QH40" s="18"/>
      <c r="QI40" s="9">
        <v>0</v>
      </c>
      <c r="QJ40" s="107">
        <f t="shared" si="3451"/>
        <v>0</v>
      </c>
      <c r="QK40" s="18"/>
      <c r="QL40" s="9">
        <v>0</v>
      </c>
      <c r="QM40" s="107">
        <f t="shared" si="3452"/>
        <v>0</v>
      </c>
      <c r="QN40" s="18">
        <f t="shared" si="189"/>
        <v>0</v>
      </c>
      <c r="QO40" s="9">
        <f t="shared" si="190"/>
        <v>0</v>
      </c>
      <c r="QP40" s="107">
        <f t="shared" si="3453"/>
        <v>0</v>
      </c>
      <c r="QQ40" s="18"/>
      <c r="QR40" s="9">
        <v>0</v>
      </c>
      <c r="QS40" s="107">
        <f t="shared" si="3454"/>
        <v>0</v>
      </c>
      <c r="QT40" s="18"/>
      <c r="QU40" s="9">
        <v>0</v>
      </c>
      <c r="QV40" s="107">
        <f t="shared" si="3455"/>
        <v>0</v>
      </c>
      <c r="QW40" s="18"/>
      <c r="QX40" s="9">
        <v>0</v>
      </c>
      <c r="QY40" s="107">
        <f t="shared" si="3456"/>
        <v>0</v>
      </c>
      <c r="QZ40" s="18"/>
      <c r="RA40" s="9">
        <v>0</v>
      </c>
      <c r="RB40" s="107">
        <f t="shared" si="3457"/>
        <v>0</v>
      </c>
      <c r="RC40" s="18"/>
      <c r="RD40" s="9">
        <v>0</v>
      </c>
      <c r="RE40" s="91">
        <f t="shared" si="3458"/>
        <v>0</v>
      </c>
      <c r="RF40" s="18"/>
      <c r="RG40" s="9">
        <v>0</v>
      </c>
      <c r="RH40" s="107">
        <f t="shared" si="3459"/>
        <v>0</v>
      </c>
      <c r="RI40" s="18"/>
      <c r="RJ40" s="9">
        <v>0</v>
      </c>
      <c r="RK40" s="107">
        <f t="shared" si="3460"/>
        <v>0</v>
      </c>
      <c r="RL40" s="18"/>
      <c r="RM40" s="9">
        <v>0</v>
      </c>
      <c r="RN40" s="107">
        <f t="shared" si="3461"/>
        <v>0</v>
      </c>
      <c r="RO40" s="18">
        <f t="shared" si="200"/>
        <v>0</v>
      </c>
      <c r="RP40" s="9">
        <f t="shared" si="201"/>
        <v>0</v>
      </c>
      <c r="RQ40" s="107">
        <f t="shared" si="3462"/>
        <v>0</v>
      </c>
      <c r="RR40" s="124">
        <f t="shared" si="203"/>
        <v>0</v>
      </c>
      <c r="RS40" s="9">
        <f t="shared" si="204"/>
        <v>0</v>
      </c>
      <c r="RT40" s="107">
        <f t="shared" si="3463"/>
        <v>0</v>
      </c>
      <c r="RU40" s="18">
        <f t="shared" si="2808"/>
        <v>280956</v>
      </c>
      <c r="RV40" s="9">
        <f t="shared" si="206"/>
        <v>0</v>
      </c>
      <c r="RW40" s="107">
        <f t="shared" si="3464"/>
        <v>280956</v>
      </c>
      <c r="RX40" s="18"/>
      <c r="RY40" s="9">
        <v>0</v>
      </c>
      <c r="RZ40" s="107">
        <f t="shared" si="3465"/>
        <v>0</v>
      </c>
      <c r="SA40" s="18">
        <f t="shared" si="22"/>
        <v>280956</v>
      </c>
      <c r="SB40" s="9">
        <f t="shared" si="22"/>
        <v>0</v>
      </c>
      <c r="SC40" s="107">
        <f t="shared" si="3466"/>
        <v>280956</v>
      </c>
      <c r="SD40" s="18">
        <f>BW40+SA40+DD40</f>
        <v>280956</v>
      </c>
      <c r="SE40" s="9">
        <f t="shared" si="532"/>
        <v>0</v>
      </c>
      <c r="SF40" s="107">
        <f t="shared" si="3467"/>
        <v>280956</v>
      </c>
      <c r="SG40" s="67"/>
    </row>
    <row r="41" spans="1:501" s="169" customFormat="1" ht="16.5" thickBot="1" x14ac:dyDescent="0.3">
      <c r="A41" s="163">
        <v>31</v>
      </c>
      <c r="B41" s="164" t="s">
        <v>45</v>
      </c>
      <c r="C41" s="165">
        <f>+C39+C40</f>
        <v>0</v>
      </c>
      <c r="D41" s="166">
        <f t="shared" ref="D41:E41" si="3468">+D39+D40</f>
        <v>0</v>
      </c>
      <c r="E41" s="167">
        <f t="shared" si="3468"/>
        <v>0</v>
      </c>
      <c r="F41" s="165">
        <v>0</v>
      </c>
      <c r="G41" s="166">
        <f t="shared" ref="G41" si="3469">+G39+G40</f>
        <v>0</v>
      </c>
      <c r="H41" s="167">
        <f t="shared" ref="H41" si="3470">+H39+H40</f>
        <v>0</v>
      </c>
      <c r="I41" s="165">
        <f>+I39+I40</f>
        <v>0</v>
      </c>
      <c r="J41" s="166">
        <f t="shared" si="0"/>
        <v>0</v>
      </c>
      <c r="K41" s="167">
        <f t="shared" ref="K41" si="3471">+K39+K40</f>
        <v>0</v>
      </c>
      <c r="L41" s="165">
        <f>SUM(L39:L40)</f>
        <v>0</v>
      </c>
      <c r="M41" s="166">
        <f t="shared" ref="M41" si="3472">+M39+M40</f>
        <v>0</v>
      </c>
      <c r="N41" s="167">
        <f t="shared" ref="N41" si="3473">+N39+N40</f>
        <v>0</v>
      </c>
      <c r="O41" s="165">
        <f>SUM(O39:O40)</f>
        <v>0</v>
      </c>
      <c r="P41" s="166">
        <f t="shared" ref="P41" si="3474">+P39+P40</f>
        <v>0</v>
      </c>
      <c r="Q41" s="167">
        <f t="shared" ref="Q41" si="3475">+Q39+Q40</f>
        <v>0</v>
      </c>
      <c r="R41" s="165">
        <f>SUM(R39:R40)</f>
        <v>0</v>
      </c>
      <c r="S41" s="166">
        <f t="shared" ref="S41" si="3476">+S39+S40</f>
        <v>0</v>
      </c>
      <c r="T41" s="167">
        <f t="shared" ref="T41" si="3477">+T39+T40</f>
        <v>0</v>
      </c>
      <c r="U41" s="165">
        <f t="shared" ref="U41" si="3478">+U39+U40</f>
        <v>0</v>
      </c>
      <c r="V41" s="166">
        <f t="shared" si="2324"/>
        <v>0</v>
      </c>
      <c r="W41" s="168">
        <f t="shared" ref="W41" si="3479">+W39+W40</f>
        <v>0</v>
      </c>
      <c r="X41" s="165">
        <f>SUM(X39:X40)</f>
        <v>0</v>
      </c>
      <c r="Y41" s="166">
        <f t="shared" ref="Y41" si="3480">+Y39+Y40</f>
        <v>0</v>
      </c>
      <c r="Z41" s="167">
        <f t="shared" ref="Z41" si="3481">+Z39+Z40</f>
        <v>0</v>
      </c>
      <c r="AA41" s="165">
        <f>SUM(AA39:AA40)</f>
        <v>0</v>
      </c>
      <c r="AB41" s="166">
        <f t="shared" ref="AB41" si="3482">+AB39+AB40</f>
        <v>0</v>
      </c>
      <c r="AC41" s="167">
        <f t="shared" ref="AC41" si="3483">+AC39+AC40</f>
        <v>0</v>
      </c>
      <c r="AD41" s="165">
        <f>SUM(AD39:AD40)</f>
        <v>0</v>
      </c>
      <c r="AE41" s="166">
        <f t="shared" ref="AE41" si="3484">+AE39+AE40</f>
        <v>0</v>
      </c>
      <c r="AF41" s="167">
        <f t="shared" ref="AF41" si="3485">+AF39+AF40</f>
        <v>0</v>
      </c>
      <c r="AG41" s="165">
        <f>SUM(AG39:AG40)</f>
        <v>0</v>
      </c>
      <c r="AH41" s="166">
        <f t="shared" ref="AH41" si="3486">+AH39+AH40</f>
        <v>0</v>
      </c>
      <c r="AI41" s="167">
        <f t="shared" ref="AI41" si="3487">+AI39+AI40</f>
        <v>0</v>
      </c>
      <c r="AJ41" s="165">
        <f>SUM(AJ39:AJ40)</f>
        <v>0</v>
      </c>
      <c r="AK41" s="166">
        <f t="shared" ref="AK41" si="3488">+AK39+AK40</f>
        <v>0</v>
      </c>
      <c r="AL41" s="167">
        <f t="shared" ref="AL41" si="3489">+AL39+AL40</f>
        <v>0</v>
      </c>
      <c r="AM41" s="165">
        <f>SUM(AM39:AM40)</f>
        <v>0</v>
      </c>
      <c r="AN41" s="166">
        <f t="shared" ref="AN41" si="3490">+AN39+AN40</f>
        <v>0</v>
      </c>
      <c r="AO41" s="167">
        <f t="shared" ref="AO41" si="3491">+AO39+AO40</f>
        <v>0</v>
      </c>
      <c r="AP41" s="165">
        <f>SUM(AP39:AP40)</f>
        <v>0</v>
      </c>
      <c r="AQ41" s="166">
        <f t="shared" ref="AQ41" si="3492">+AQ39+AQ40</f>
        <v>0</v>
      </c>
      <c r="AR41" s="167">
        <f t="shared" ref="AR41" si="3493">+AR39+AR40</f>
        <v>0</v>
      </c>
      <c r="AS41" s="165">
        <f t="shared" ref="AS41" si="3494">+AS39+AS40</f>
        <v>0</v>
      </c>
      <c r="AT41" s="166">
        <f t="shared" si="2333"/>
        <v>0</v>
      </c>
      <c r="AU41" s="167">
        <f t="shared" ref="AU41" si="3495">+AU39+AU40</f>
        <v>0</v>
      </c>
      <c r="AV41" s="165">
        <f>SUM(AV39:AV40)</f>
        <v>0</v>
      </c>
      <c r="AW41" s="166">
        <f t="shared" ref="AW41" si="3496">+AW39+AW40</f>
        <v>0</v>
      </c>
      <c r="AX41" s="167">
        <f t="shared" ref="AX41" si="3497">+AX39+AX40</f>
        <v>0</v>
      </c>
      <c r="AY41" s="165">
        <f>SUM(AY39:AY40)</f>
        <v>0</v>
      </c>
      <c r="AZ41" s="166">
        <f t="shared" ref="AZ41" si="3498">+AZ39+AZ40</f>
        <v>0</v>
      </c>
      <c r="BA41" s="167">
        <f t="shared" ref="BA41" si="3499">+BA39+BA40</f>
        <v>0</v>
      </c>
      <c r="BB41" s="165">
        <f>SUM(BB39:BB40)</f>
        <v>0</v>
      </c>
      <c r="BC41" s="166">
        <f t="shared" ref="BC41" si="3500">+BC39+BC40</f>
        <v>0</v>
      </c>
      <c r="BD41" s="167">
        <f t="shared" ref="BD41" si="3501">+BD39+BD40</f>
        <v>0</v>
      </c>
      <c r="BE41" s="165">
        <f t="shared" ref="BE41" si="3502">+BE39+BE40</f>
        <v>0</v>
      </c>
      <c r="BF41" s="166">
        <f t="shared" si="2338"/>
        <v>0</v>
      </c>
      <c r="BG41" s="167">
        <f t="shared" ref="BG41" si="3503">+BG39+BG40</f>
        <v>0</v>
      </c>
      <c r="BH41" s="165">
        <f>SUM(BH39:BH40)</f>
        <v>0</v>
      </c>
      <c r="BI41" s="166">
        <f t="shared" ref="BI41" si="3504">+BI39+BI40</f>
        <v>0</v>
      </c>
      <c r="BJ41" s="167">
        <f t="shared" ref="BJ41" si="3505">+BJ39+BJ40</f>
        <v>0</v>
      </c>
      <c r="BK41" s="165">
        <f>SUM(BK39:BK40)</f>
        <v>0</v>
      </c>
      <c r="BL41" s="166">
        <f t="shared" ref="BL41" si="3506">+BL39+BL40</f>
        <v>0</v>
      </c>
      <c r="BM41" s="167">
        <f t="shared" ref="BM41" si="3507">+BM39+BM40</f>
        <v>0</v>
      </c>
      <c r="BN41" s="165">
        <f t="shared" ref="BN41" si="3508">+BN39+BN40</f>
        <v>0</v>
      </c>
      <c r="BO41" s="166">
        <f t="shared" si="2342"/>
        <v>0</v>
      </c>
      <c r="BP41" s="167">
        <f t="shared" ref="BP41" si="3509">+BP39+BP40</f>
        <v>0</v>
      </c>
      <c r="BQ41" s="165">
        <f t="shared" ref="BQ41" si="3510">+BQ39+BQ40</f>
        <v>0</v>
      </c>
      <c r="BR41" s="166">
        <f t="shared" si="2344"/>
        <v>0</v>
      </c>
      <c r="BS41" s="167">
        <f t="shared" ref="BS41" si="3511">+BS39+BS40</f>
        <v>0</v>
      </c>
      <c r="BT41" s="165">
        <f>SUM(BT39:BT40)</f>
        <v>0</v>
      </c>
      <c r="BU41" s="166">
        <f t="shared" ref="BU41" si="3512">+BU39+BU40</f>
        <v>0</v>
      </c>
      <c r="BV41" s="167">
        <f t="shared" ref="BV41" si="3513">+BV39+BV40</f>
        <v>0</v>
      </c>
      <c r="BW41" s="165">
        <f t="shared" ref="BW41" si="3514">+BW39+BW40</f>
        <v>0</v>
      </c>
      <c r="BX41" s="166">
        <f t="shared" si="2347"/>
        <v>0</v>
      </c>
      <c r="BY41" s="167">
        <f t="shared" ref="BY41" si="3515">+BY39+BY40</f>
        <v>0</v>
      </c>
      <c r="BZ41" s="165">
        <f>SUM(BZ39:BZ40)</f>
        <v>0</v>
      </c>
      <c r="CA41" s="166">
        <f t="shared" ref="CA41" si="3516">+CA39+CA40</f>
        <v>0</v>
      </c>
      <c r="CB41" s="167">
        <f t="shared" ref="CB41" si="3517">+CB39+CB40</f>
        <v>0</v>
      </c>
      <c r="CC41" s="165">
        <f>SUM(CC39:CC40)</f>
        <v>0</v>
      </c>
      <c r="CD41" s="166">
        <f t="shared" ref="CD41" si="3518">+CD39+CD40</f>
        <v>0</v>
      </c>
      <c r="CE41" s="167">
        <f t="shared" ref="CE41" si="3519">+CE39+CE40</f>
        <v>0</v>
      </c>
      <c r="CF41" s="165">
        <f>SUM(CF39:CF40)</f>
        <v>0</v>
      </c>
      <c r="CG41" s="166">
        <f t="shared" ref="CG41" si="3520">+CG39+CG40</f>
        <v>0</v>
      </c>
      <c r="CH41" s="167">
        <f t="shared" ref="CH41" si="3521">+CH39+CH40</f>
        <v>0</v>
      </c>
      <c r="CI41" s="165">
        <f>SUM(CI39:CI40)</f>
        <v>0</v>
      </c>
      <c r="CJ41" s="166">
        <f t="shared" ref="CJ41:CK41" si="3522">+CJ39+CJ40</f>
        <v>0</v>
      </c>
      <c r="CK41" s="167">
        <f t="shared" si="3522"/>
        <v>0</v>
      </c>
      <c r="CL41" s="165">
        <f>SUM(CL39:CL40)</f>
        <v>0</v>
      </c>
      <c r="CM41" s="166">
        <f t="shared" ref="CM41:CN41" si="3523">+CM39+CM40</f>
        <v>0</v>
      </c>
      <c r="CN41" s="167">
        <f t="shared" si="3523"/>
        <v>0</v>
      </c>
      <c r="CO41" s="165">
        <f>SUM(CO39:CO40)</f>
        <v>0</v>
      </c>
      <c r="CP41" s="166">
        <f t="shared" ref="CP41:CQ41" si="3524">+CP39+CP40</f>
        <v>0</v>
      </c>
      <c r="CQ41" s="167">
        <f t="shared" si="3524"/>
        <v>0</v>
      </c>
      <c r="CR41" s="165">
        <f>SUM(CR39:CR40)</f>
        <v>0</v>
      </c>
      <c r="CS41" s="166">
        <f t="shared" ref="CS41:CT41" si="3525">+CS39+CS40</f>
        <v>0</v>
      </c>
      <c r="CT41" s="167">
        <f t="shared" si="3525"/>
        <v>0</v>
      </c>
      <c r="CU41" s="165">
        <f>SUM(CU39:CU40)</f>
        <v>0</v>
      </c>
      <c r="CV41" s="166">
        <f t="shared" ref="CV41:CW41" si="3526">+CV39+CV40</f>
        <v>0</v>
      </c>
      <c r="CW41" s="167">
        <f t="shared" si="3526"/>
        <v>0</v>
      </c>
      <c r="CX41" s="165">
        <f>SUM(CX39:CX40)</f>
        <v>0</v>
      </c>
      <c r="CY41" s="166">
        <f t="shared" ref="CY41:CZ41" si="3527">+CY39+CY40</f>
        <v>0</v>
      </c>
      <c r="CZ41" s="167">
        <f t="shared" si="3527"/>
        <v>0</v>
      </c>
      <c r="DA41" s="165">
        <f>SUM(DA39:DA40)</f>
        <v>0</v>
      </c>
      <c r="DB41" s="166">
        <f t="shared" ref="DB41" si="3528">+DB39+DB40</f>
        <v>0</v>
      </c>
      <c r="DC41" s="167">
        <f t="shared" ref="DC41" si="3529">+DC39+DC40</f>
        <v>0</v>
      </c>
      <c r="DD41" s="165">
        <f t="shared" si="59"/>
        <v>0</v>
      </c>
      <c r="DE41" s="166">
        <f t="shared" si="59"/>
        <v>0</v>
      </c>
      <c r="DF41" s="167">
        <f t="shared" si="59"/>
        <v>0</v>
      </c>
      <c r="DG41" s="165">
        <f>SUM(DG39:DG40)</f>
        <v>0</v>
      </c>
      <c r="DH41" s="166">
        <f t="shared" ref="DH41" si="3530">+DH39+DH40</f>
        <v>0</v>
      </c>
      <c r="DI41" s="167">
        <f t="shared" ref="DI41" si="3531">+DI39+DI40</f>
        <v>0</v>
      </c>
      <c r="DJ41" s="165">
        <f>SUM(DJ39:DJ40)</f>
        <v>0</v>
      </c>
      <c r="DK41" s="166">
        <f t="shared" ref="DK41" si="3532">+DK39+DK40</f>
        <v>0</v>
      </c>
      <c r="DL41" s="167">
        <f t="shared" ref="DL41" si="3533">+DL39+DL40</f>
        <v>0</v>
      </c>
      <c r="DM41" s="165">
        <f>SUM(DM39:DM40)</f>
        <v>0</v>
      </c>
      <c r="DN41" s="166">
        <f t="shared" ref="DN41" si="3534">+DN39+DN40</f>
        <v>0</v>
      </c>
      <c r="DO41" s="167">
        <f t="shared" ref="DO41" si="3535">+DO39+DO40</f>
        <v>0</v>
      </c>
      <c r="DP41" s="165">
        <f>SUM(DP39:DP40)</f>
        <v>0</v>
      </c>
      <c r="DQ41" s="166">
        <f t="shared" ref="DQ41" si="3536">+DQ39+DQ40</f>
        <v>0</v>
      </c>
      <c r="DR41" s="167">
        <f t="shared" ref="DR41" si="3537">+DR39+DR40</f>
        <v>0</v>
      </c>
      <c r="DS41" s="165">
        <f>SUM(DS39:DS40)</f>
        <v>0</v>
      </c>
      <c r="DT41" s="166">
        <f t="shared" ref="DT41" si="3538">+DT39+DT40</f>
        <v>0</v>
      </c>
      <c r="DU41" s="167">
        <f t="shared" ref="DU41" si="3539">+DU39+DU40</f>
        <v>0</v>
      </c>
      <c r="DV41" s="165">
        <f>SUM(DV39:DV40)</f>
        <v>0</v>
      </c>
      <c r="DW41" s="166">
        <f t="shared" ref="DW41" si="3540">+DW39+DW40</f>
        <v>0</v>
      </c>
      <c r="DX41" s="167">
        <f t="shared" ref="DX41" si="3541">+DX39+DX40</f>
        <v>0</v>
      </c>
      <c r="DY41" s="165">
        <f>SUM(DY39:DY40)</f>
        <v>0</v>
      </c>
      <c r="DZ41" s="166">
        <f t="shared" ref="DZ41" si="3542">+DZ39+DZ40</f>
        <v>0</v>
      </c>
      <c r="EA41" s="167">
        <f t="shared" ref="EA41" si="3543">+EA39+EA40</f>
        <v>0</v>
      </c>
      <c r="EB41" s="165">
        <f t="shared" ref="EB41" si="3544">+EB39+EB40</f>
        <v>0</v>
      </c>
      <c r="EC41" s="166">
        <f t="shared" si="68"/>
        <v>0</v>
      </c>
      <c r="ED41" s="167">
        <f t="shared" ref="ED41" si="3545">+ED39+ED40</f>
        <v>0</v>
      </c>
      <c r="EE41" s="165">
        <f>SUM(EE39:EE40)</f>
        <v>0</v>
      </c>
      <c r="EF41" s="166">
        <f t="shared" ref="EF41" si="3546">+EF39+EF40</f>
        <v>0</v>
      </c>
      <c r="EG41" s="167">
        <f t="shared" ref="EG41" si="3547">+EG39+EG40</f>
        <v>0</v>
      </c>
      <c r="EH41" s="165">
        <f>SUM(EH39:EH40)</f>
        <v>0</v>
      </c>
      <c r="EI41" s="166">
        <f t="shared" ref="EI41" si="3548">+EI39+EI40</f>
        <v>0</v>
      </c>
      <c r="EJ41" s="167">
        <f t="shared" ref="EJ41" si="3549">+EJ39+EJ40</f>
        <v>0</v>
      </c>
      <c r="EK41" s="165">
        <f>SUM(EK39:EK40)</f>
        <v>0</v>
      </c>
      <c r="EL41" s="166">
        <f t="shared" ref="EL41" si="3550">+EL39+EL40</f>
        <v>0</v>
      </c>
      <c r="EM41" s="167">
        <f t="shared" ref="EM41" si="3551">+EM39+EM40</f>
        <v>0</v>
      </c>
      <c r="EN41" s="165">
        <f t="shared" ref="EN41" si="3552">+EN39+EN40</f>
        <v>0</v>
      </c>
      <c r="EO41" s="166">
        <f t="shared" si="2492"/>
        <v>0</v>
      </c>
      <c r="EP41" s="167">
        <f t="shared" ref="EP41" si="3553">+EP39+EP40</f>
        <v>0</v>
      </c>
      <c r="EQ41" s="165">
        <f>SUM(EQ39:EQ40)</f>
        <v>0</v>
      </c>
      <c r="ER41" s="166">
        <f t="shared" ref="ER41" si="3554">+ER39+ER40</f>
        <v>0</v>
      </c>
      <c r="ES41" s="167">
        <f t="shared" ref="ES41" si="3555">+ES39+ES40</f>
        <v>0</v>
      </c>
      <c r="ET41" s="165">
        <f>SUM(ET39:ET40)</f>
        <v>0</v>
      </c>
      <c r="EU41" s="166">
        <f t="shared" ref="EU41" si="3556">+EU39+EU40</f>
        <v>0</v>
      </c>
      <c r="EV41" s="167">
        <f t="shared" ref="EV41" si="3557">+EV39+EV40</f>
        <v>0</v>
      </c>
      <c r="EW41" s="165">
        <f>SUM(EW39:EW40)</f>
        <v>0</v>
      </c>
      <c r="EX41" s="166">
        <f t="shared" ref="EX41" si="3558">+EX39+EX40</f>
        <v>0</v>
      </c>
      <c r="EY41" s="167">
        <f t="shared" ref="EY41" si="3559">+EY39+EY40</f>
        <v>0</v>
      </c>
      <c r="EZ41" s="165">
        <f>SUM(EZ39:EZ40)</f>
        <v>0</v>
      </c>
      <c r="FA41" s="166">
        <f t="shared" ref="FA41" si="3560">+FA39+FA40</f>
        <v>0</v>
      </c>
      <c r="FB41" s="167">
        <f t="shared" ref="FB41" si="3561">+FB39+FB40</f>
        <v>0</v>
      </c>
      <c r="FC41" s="165">
        <f t="shared" ref="FC41" si="3562">+FC39+FC40</f>
        <v>0</v>
      </c>
      <c r="FD41" s="166">
        <f t="shared" si="2375"/>
        <v>0</v>
      </c>
      <c r="FE41" s="168">
        <f t="shared" ref="FE41" si="3563">+FE39+FE40</f>
        <v>0</v>
      </c>
      <c r="FF41" s="165">
        <f>SUM(FF39:FF40)</f>
        <v>0</v>
      </c>
      <c r="FG41" s="166">
        <f t="shared" ref="FG41" si="3564">+FG39+FG40</f>
        <v>0</v>
      </c>
      <c r="FH41" s="167">
        <f t="shared" ref="FH41" si="3565">+FH39+FH40</f>
        <v>0</v>
      </c>
      <c r="FI41" s="165">
        <f>SUM(FI39:FI40)</f>
        <v>0</v>
      </c>
      <c r="FJ41" s="166">
        <f t="shared" ref="FJ41" si="3566">+FJ39+FJ40</f>
        <v>0</v>
      </c>
      <c r="FK41" s="167">
        <f t="shared" ref="FK41" si="3567">+FK39+FK40</f>
        <v>0</v>
      </c>
      <c r="FL41" s="165">
        <f>SUM(FL39:FL40)</f>
        <v>0</v>
      </c>
      <c r="FM41" s="166">
        <f t="shared" ref="FM41" si="3568">+FM39+FM40</f>
        <v>0</v>
      </c>
      <c r="FN41" s="167">
        <f t="shared" ref="FN41" si="3569">+FN39+FN40</f>
        <v>0</v>
      </c>
      <c r="FO41" s="165">
        <f>SUM(FO39:FO40)</f>
        <v>0</v>
      </c>
      <c r="FP41" s="166">
        <f t="shared" ref="FP41" si="3570">+FP39+FP40</f>
        <v>0</v>
      </c>
      <c r="FQ41" s="167">
        <f t="shared" ref="FQ41" si="3571">+FQ39+FQ40</f>
        <v>0</v>
      </c>
      <c r="FR41" s="165">
        <f>SUM(FR39:FR40)</f>
        <v>0</v>
      </c>
      <c r="FS41" s="166">
        <f t="shared" ref="FS41" si="3572">+FS39+FS40</f>
        <v>0</v>
      </c>
      <c r="FT41" s="167">
        <f t="shared" ref="FT41" si="3573">+FT39+FT40</f>
        <v>0</v>
      </c>
      <c r="FU41" s="165">
        <f>SUM(FU39:FU40)</f>
        <v>0</v>
      </c>
      <c r="FV41" s="166">
        <f t="shared" ref="FV41" si="3574">+FV39+FV40</f>
        <v>0</v>
      </c>
      <c r="FW41" s="167">
        <f t="shared" ref="FW41" si="3575">+FW39+FW40</f>
        <v>0</v>
      </c>
      <c r="FX41" s="165">
        <f>SUM(FX39:FX40)</f>
        <v>0</v>
      </c>
      <c r="FY41" s="166">
        <f t="shared" ref="FY41" si="3576">+FY39+FY40</f>
        <v>0</v>
      </c>
      <c r="FZ41" s="167">
        <f t="shared" ref="FZ41:GA41" si="3577">+FZ39+FZ40</f>
        <v>0</v>
      </c>
      <c r="GA41" s="165">
        <f t="shared" si="3577"/>
        <v>0</v>
      </c>
      <c r="GB41" s="166">
        <f t="shared" si="10"/>
        <v>0</v>
      </c>
      <c r="GC41" s="167">
        <f t="shared" ref="GC41" si="3578">+GC39+GC40</f>
        <v>0</v>
      </c>
      <c r="GD41" s="165">
        <f>SUM(GD39:GD40)</f>
        <v>0</v>
      </c>
      <c r="GE41" s="166">
        <f t="shared" ref="GE41" si="3579">+GE39+GE40</f>
        <v>0</v>
      </c>
      <c r="GF41" s="167">
        <f t="shared" ref="GF41" si="3580">+GF39+GF40</f>
        <v>0</v>
      </c>
      <c r="GG41" s="165">
        <f>SUM(GG39:GG40)</f>
        <v>0</v>
      </c>
      <c r="GH41" s="166">
        <f t="shared" ref="GH41" si="3581">+GH39+GH40</f>
        <v>0</v>
      </c>
      <c r="GI41" s="167">
        <f t="shared" ref="GI41" si="3582">+GI39+GI40</f>
        <v>0</v>
      </c>
      <c r="GJ41" s="165">
        <f>SUM(GJ39:GJ40)</f>
        <v>0</v>
      </c>
      <c r="GK41" s="166">
        <f t="shared" ref="GK41" si="3583">+GK39+GK40</f>
        <v>0</v>
      </c>
      <c r="GL41" s="167">
        <f t="shared" ref="GL41" si="3584">+GL39+GL40</f>
        <v>0</v>
      </c>
      <c r="GM41" s="165">
        <f>SUM(GM39:GM40)</f>
        <v>0</v>
      </c>
      <c r="GN41" s="166">
        <f t="shared" ref="GN41" si="3585">+GN39+GN40</f>
        <v>0</v>
      </c>
      <c r="GO41" s="167">
        <f t="shared" ref="GO41" si="3586">+GO39+GO40</f>
        <v>0</v>
      </c>
      <c r="GP41" s="165">
        <f>SUM(GP39:GP40)</f>
        <v>0</v>
      </c>
      <c r="GQ41" s="166">
        <f t="shared" ref="GQ41" si="3587">+GQ39+GQ40</f>
        <v>0</v>
      </c>
      <c r="GR41" s="167">
        <f t="shared" ref="GR41" si="3588">+GR39+GR40</f>
        <v>0</v>
      </c>
      <c r="GS41" s="165">
        <f>SUM(GS39:GS40)</f>
        <v>0</v>
      </c>
      <c r="GT41" s="166">
        <f t="shared" ref="GT41" si="3589">+GT39+GT40</f>
        <v>0</v>
      </c>
      <c r="GU41" s="168">
        <f t="shared" ref="GU41" si="3590">+GU39+GU40</f>
        <v>0</v>
      </c>
      <c r="GV41" s="165">
        <f t="shared" ref="GV41" si="3591">+GV39+GV40</f>
        <v>0</v>
      </c>
      <c r="GW41" s="166">
        <f t="shared" si="94"/>
        <v>0</v>
      </c>
      <c r="GX41" s="167">
        <f t="shared" ref="GX41" si="3592">+GX39+GX40</f>
        <v>0</v>
      </c>
      <c r="GY41" s="165">
        <f>SUM(GY39:GY40)</f>
        <v>0</v>
      </c>
      <c r="GZ41" s="166">
        <f t="shared" ref="GZ41" si="3593">+GZ39+GZ40</f>
        <v>0</v>
      </c>
      <c r="HA41" s="167">
        <f t="shared" ref="HA41" si="3594">+HA39+HA40</f>
        <v>0</v>
      </c>
      <c r="HB41" s="165">
        <f>SUM(HB39:HB40)</f>
        <v>0</v>
      </c>
      <c r="HC41" s="166">
        <f t="shared" ref="HC41" si="3595">+HC39+HC40</f>
        <v>0</v>
      </c>
      <c r="HD41" s="167">
        <f t="shared" ref="HD41" si="3596">+HD39+HD40</f>
        <v>0</v>
      </c>
      <c r="HE41" s="165">
        <f>SUM(HE39:HE40)</f>
        <v>0</v>
      </c>
      <c r="HF41" s="166">
        <f t="shared" ref="HF41" si="3597">+HF39+HF40</f>
        <v>0</v>
      </c>
      <c r="HG41" s="167">
        <f t="shared" ref="HG41" si="3598">+HG39+HG40</f>
        <v>0</v>
      </c>
      <c r="HH41" s="165">
        <f>SUM(HH39:HH40)</f>
        <v>0</v>
      </c>
      <c r="HI41" s="166">
        <f t="shared" ref="HI41" si="3599">+HI39+HI40</f>
        <v>0</v>
      </c>
      <c r="HJ41" s="167">
        <f t="shared" ref="HJ41:HK41" si="3600">+HJ39+HJ40</f>
        <v>0</v>
      </c>
      <c r="HK41" s="165">
        <f t="shared" si="3600"/>
        <v>0</v>
      </c>
      <c r="HL41" s="166">
        <f t="shared" si="101"/>
        <v>0</v>
      </c>
      <c r="HM41" s="167">
        <f t="shared" ref="HM41" si="3601">+HM39+HM40</f>
        <v>0</v>
      </c>
      <c r="HN41" s="165">
        <f>SUM(HN39:HN40)</f>
        <v>0</v>
      </c>
      <c r="HO41" s="166">
        <f t="shared" ref="HO41" si="3602">+HO39+HO40</f>
        <v>0</v>
      </c>
      <c r="HP41" s="167">
        <f t="shared" ref="HP41" si="3603">+HP39+HP40</f>
        <v>0</v>
      </c>
      <c r="HQ41" s="165">
        <f>SUM(HQ39:HQ40)</f>
        <v>0</v>
      </c>
      <c r="HR41" s="166">
        <f t="shared" ref="HR41" si="3604">+HR39+HR40</f>
        <v>0</v>
      </c>
      <c r="HS41" s="168">
        <f t="shared" ref="HS41:HT41" si="3605">+HS39+HS40</f>
        <v>0</v>
      </c>
      <c r="HT41" s="165">
        <f t="shared" si="3605"/>
        <v>0</v>
      </c>
      <c r="HU41" s="166">
        <f t="shared" si="11"/>
        <v>0</v>
      </c>
      <c r="HV41" s="167">
        <f t="shared" ref="HV41:HW41" si="3606">+HV39+HV40</f>
        <v>0</v>
      </c>
      <c r="HW41" s="165">
        <f t="shared" si="3606"/>
        <v>0</v>
      </c>
      <c r="HX41" s="166">
        <f t="shared" si="107"/>
        <v>0</v>
      </c>
      <c r="HY41" s="167">
        <f t="shared" ref="HY41" si="3607">+HY39+HY40</f>
        <v>0</v>
      </c>
      <c r="HZ41" s="165">
        <f>SUM(HZ39:HZ40)</f>
        <v>0</v>
      </c>
      <c r="IA41" s="166">
        <f t="shared" ref="IA41" si="3608">+IA39+IA40</f>
        <v>0</v>
      </c>
      <c r="IB41" s="167">
        <f t="shared" ref="IB41" si="3609">+IB39+IB40</f>
        <v>0</v>
      </c>
      <c r="IC41" s="165">
        <f>SUM(IC39:IC40)</f>
        <v>0</v>
      </c>
      <c r="ID41" s="166">
        <f t="shared" ref="ID41" si="3610">+ID39+ID40</f>
        <v>0</v>
      </c>
      <c r="IE41" s="167">
        <f t="shared" ref="IE41" si="3611">+IE39+IE40</f>
        <v>0</v>
      </c>
      <c r="IF41" s="165">
        <f>SUM(IF39:IF40)</f>
        <v>0</v>
      </c>
      <c r="IG41" s="166">
        <f t="shared" ref="IG41" si="3612">+IG39+IG40</f>
        <v>0</v>
      </c>
      <c r="IH41" s="167">
        <f t="shared" ref="IH41" si="3613">+IH39+IH40</f>
        <v>0</v>
      </c>
      <c r="II41" s="165">
        <f>SUM(II39:II40)</f>
        <v>0</v>
      </c>
      <c r="IJ41" s="166">
        <f t="shared" ref="IJ41" si="3614">+IJ39+IJ40</f>
        <v>0</v>
      </c>
      <c r="IK41" s="167">
        <f t="shared" ref="IK41:IL41" si="3615">+IK39+IK40</f>
        <v>0</v>
      </c>
      <c r="IL41" s="165">
        <f t="shared" si="3615"/>
        <v>0</v>
      </c>
      <c r="IM41" s="166">
        <f t="shared" si="114"/>
        <v>0</v>
      </c>
      <c r="IN41" s="167">
        <f t="shared" ref="IN41" si="3616">+IN39+IN40</f>
        <v>0</v>
      </c>
      <c r="IO41" s="165">
        <f>SUM(IO39:IO40)</f>
        <v>0</v>
      </c>
      <c r="IP41" s="166">
        <f t="shared" ref="IP41" si="3617">+IP39+IP40</f>
        <v>0</v>
      </c>
      <c r="IQ41" s="168">
        <f t="shared" ref="IQ41" si="3618">+IQ39+IQ40</f>
        <v>0</v>
      </c>
      <c r="IR41" s="165">
        <f>SUM(IR39:IR40)</f>
        <v>0</v>
      </c>
      <c r="IS41" s="166">
        <f t="shared" ref="IS41" si="3619">+IS39+IS40</f>
        <v>0</v>
      </c>
      <c r="IT41" s="167">
        <f t="shared" ref="IT41:IU41" si="3620">+IT39+IT40</f>
        <v>0</v>
      </c>
      <c r="IU41" s="165">
        <f t="shared" si="3620"/>
        <v>0</v>
      </c>
      <c r="IV41" s="166">
        <f t="shared" si="12"/>
        <v>0</v>
      </c>
      <c r="IW41" s="167">
        <f t="shared" ref="IW41" si="3621">+IW39+IW40</f>
        <v>0</v>
      </c>
      <c r="IX41" s="165">
        <f>SUM(IX39:IX40)</f>
        <v>0</v>
      </c>
      <c r="IY41" s="166">
        <f t="shared" ref="IY41" si="3622">+IY39+IY40</f>
        <v>0</v>
      </c>
      <c r="IZ41" s="167">
        <f t="shared" ref="IZ41" si="3623">+IZ39+IZ40</f>
        <v>0</v>
      </c>
      <c r="JA41" s="165">
        <f>SUM(JA39:JA40)</f>
        <v>0</v>
      </c>
      <c r="JB41" s="166">
        <f t="shared" ref="JB41" si="3624">+JB39+JB40</f>
        <v>0</v>
      </c>
      <c r="JC41" s="167">
        <f t="shared" ref="JC41" si="3625">+JC39+JC40</f>
        <v>0</v>
      </c>
      <c r="JD41" s="165">
        <f>SUM(JD39:JD40)</f>
        <v>0</v>
      </c>
      <c r="JE41" s="166">
        <f t="shared" ref="JE41" si="3626">+JE39+JE40</f>
        <v>0</v>
      </c>
      <c r="JF41" s="167">
        <f t="shared" ref="JF41" si="3627">+JF39+JF40</f>
        <v>0</v>
      </c>
      <c r="JG41" s="165">
        <f>SUM(JG39:JG40)</f>
        <v>0</v>
      </c>
      <c r="JH41" s="166">
        <f t="shared" ref="JH41" si="3628">+JH39+JH40</f>
        <v>0</v>
      </c>
      <c r="JI41" s="167">
        <f t="shared" ref="JI41:JJ41" si="3629">+JI39+JI40</f>
        <v>0</v>
      </c>
      <c r="JJ41" s="165">
        <f t="shared" si="3629"/>
        <v>0</v>
      </c>
      <c r="JK41" s="166">
        <f t="shared" si="13"/>
        <v>0</v>
      </c>
      <c r="JL41" s="167">
        <f t="shared" ref="JL41" si="3630">+JL39+JL40</f>
        <v>0</v>
      </c>
      <c r="JM41" s="165">
        <f>SUM(JM39:JM40)</f>
        <v>0</v>
      </c>
      <c r="JN41" s="166">
        <f t="shared" ref="JN41" si="3631">+JN39+JN40</f>
        <v>0</v>
      </c>
      <c r="JO41" s="167">
        <f t="shared" ref="JO41" si="3632">+JO39+JO40</f>
        <v>0</v>
      </c>
      <c r="JP41" s="165">
        <f>SUM(JP39:JP40)</f>
        <v>0</v>
      </c>
      <c r="JQ41" s="166">
        <f t="shared" ref="JQ41" si="3633">+JQ39+JQ40</f>
        <v>0</v>
      </c>
      <c r="JR41" s="168">
        <f t="shared" ref="JR41" si="3634">+JR39+JR40</f>
        <v>0</v>
      </c>
      <c r="JS41" s="165">
        <f>SUM(JS39:JS40)</f>
        <v>0</v>
      </c>
      <c r="JT41" s="166">
        <f t="shared" ref="JT41" si="3635">+JT39+JT40</f>
        <v>0</v>
      </c>
      <c r="JU41" s="167">
        <f t="shared" ref="JU41:JV41" si="3636">+JU39+JU40</f>
        <v>0</v>
      </c>
      <c r="JV41" s="165">
        <f t="shared" si="3636"/>
        <v>0</v>
      </c>
      <c r="JW41" s="166">
        <f t="shared" si="2493"/>
        <v>0</v>
      </c>
      <c r="JX41" s="167">
        <f t="shared" ref="JX41" si="3637">+JX39+JX40</f>
        <v>0</v>
      </c>
      <c r="JY41" s="165">
        <f>SUM(JY39:JY40)</f>
        <v>0</v>
      </c>
      <c r="JZ41" s="166">
        <f t="shared" ref="JZ41" si="3638">+JZ39+JZ40</f>
        <v>0</v>
      </c>
      <c r="KA41" s="167">
        <f t="shared" ref="KA41" si="3639">+KA39+KA40</f>
        <v>0</v>
      </c>
      <c r="KB41" s="165">
        <f>SUM(KB39:KB40)</f>
        <v>0</v>
      </c>
      <c r="KC41" s="166">
        <f t="shared" ref="KC41" si="3640">+KC39+KC40</f>
        <v>0</v>
      </c>
      <c r="KD41" s="167">
        <f t="shared" ref="KD41" si="3641">+KD39+KD40</f>
        <v>0</v>
      </c>
      <c r="KE41" s="165">
        <f>SUM(KE39:KE40)</f>
        <v>0</v>
      </c>
      <c r="KF41" s="166">
        <f t="shared" ref="KF41" si="3642">+KF39+KF40</f>
        <v>0</v>
      </c>
      <c r="KG41" s="167">
        <f t="shared" ref="KG41" si="3643">+KG39+KG40</f>
        <v>0</v>
      </c>
      <c r="KH41" s="165">
        <f>SUM(KH39:KH40)</f>
        <v>0</v>
      </c>
      <c r="KI41" s="166">
        <f t="shared" ref="KI41" si="3644">+KI39+KI40</f>
        <v>0</v>
      </c>
      <c r="KJ41" s="167">
        <f t="shared" ref="KJ41:KK41" si="3645">+KJ39+KJ40</f>
        <v>0</v>
      </c>
      <c r="KK41" s="165">
        <f t="shared" si="3645"/>
        <v>0</v>
      </c>
      <c r="KL41" s="166">
        <f t="shared" si="2491"/>
        <v>0</v>
      </c>
      <c r="KM41" s="168">
        <f t="shared" ref="KM41" si="3646">+KM39+KM40</f>
        <v>0</v>
      </c>
      <c r="KN41" s="165">
        <f>SUM(KN39:KN40)</f>
        <v>355967</v>
      </c>
      <c r="KO41" s="166">
        <f t="shared" ref="KO41" si="3647">+KO39+KO40</f>
        <v>0</v>
      </c>
      <c r="KP41" s="167">
        <f t="shared" ref="KP41" si="3648">+KP39+KP40</f>
        <v>355967</v>
      </c>
      <c r="KQ41" s="165">
        <f>SUM(KQ39:KQ40)</f>
        <v>0</v>
      </c>
      <c r="KR41" s="166">
        <f t="shared" ref="KR41" si="3649">+KR39+KR40</f>
        <v>0</v>
      </c>
      <c r="KS41" s="167">
        <f t="shared" ref="KS41" si="3650">+KS39+KS40</f>
        <v>0</v>
      </c>
      <c r="KT41" s="165">
        <f>SUM(KT39:KT40)</f>
        <v>280956</v>
      </c>
      <c r="KU41" s="166">
        <f t="shared" ref="KU41" si="3651">+KU39+KU40</f>
        <v>0</v>
      </c>
      <c r="KV41" s="167">
        <f t="shared" ref="KV41:KW41" si="3652">+KV39+KV40</f>
        <v>280956</v>
      </c>
      <c r="KW41" s="165">
        <f t="shared" si="3652"/>
        <v>636923</v>
      </c>
      <c r="KX41" s="166">
        <f t="shared" si="211"/>
        <v>0</v>
      </c>
      <c r="KY41" s="167">
        <f t="shared" ref="KY41" si="3653">+KY39+KY40</f>
        <v>636923</v>
      </c>
      <c r="KZ41" s="165">
        <f>SUM(KZ39:KZ40)</f>
        <v>0</v>
      </c>
      <c r="LA41" s="166">
        <f t="shared" ref="LA41" si="3654">+LA39+LA40</f>
        <v>0</v>
      </c>
      <c r="LB41" s="167">
        <f t="shared" ref="LB41" si="3655">+LB39+LB40</f>
        <v>0</v>
      </c>
      <c r="LC41" s="165">
        <f>SUM(LC39:LC40)</f>
        <v>0</v>
      </c>
      <c r="LD41" s="166">
        <f t="shared" ref="LD41" si="3656">+LD39+LD40</f>
        <v>0</v>
      </c>
      <c r="LE41" s="167">
        <f t="shared" ref="LE41" si="3657">+LE39+LE40</f>
        <v>0</v>
      </c>
      <c r="LF41" s="165">
        <f>SUM(LF39:LF40)</f>
        <v>0</v>
      </c>
      <c r="LG41" s="166">
        <f t="shared" ref="LG41" si="3658">+LG39+LG40</f>
        <v>0</v>
      </c>
      <c r="LH41" s="167">
        <f t="shared" ref="LH41" si="3659">+LH39+LH40</f>
        <v>0</v>
      </c>
      <c r="LI41" s="165">
        <f>SUM(LI39:LI40)</f>
        <v>0</v>
      </c>
      <c r="LJ41" s="166">
        <f t="shared" ref="LJ41" si="3660">+LJ39+LJ40</f>
        <v>0</v>
      </c>
      <c r="LK41" s="168">
        <f t="shared" ref="LK41" si="3661">+LK39+LK40</f>
        <v>0</v>
      </c>
      <c r="LL41" s="165">
        <f>SUM(LL39:LL40)</f>
        <v>0</v>
      </c>
      <c r="LM41" s="166">
        <f t="shared" ref="LM41" si="3662">+LM39+LM40</f>
        <v>0</v>
      </c>
      <c r="LN41" s="167">
        <f t="shared" ref="LN41" si="3663">+LN39+LN40</f>
        <v>0</v>
      </c>
      <c r="LO41" s="165">
        <f>SUM(LO39:LO40)</f>
        <v>0</v>
      </c>
      <c r="LP41" s="166">
        <f t="shared" ref="LP41" si="3664">+LP39+LP40</f>
        <v>0</v>
      </c>
      <c r="LQ41" s="167">
        <f t="shared" ref="LQ41" si="3665">+LQ39+LQ40</f>
        <v>0</v>
      </c>
      <c r="LR41" s="165">
        <f>SUM(LR39:LR40)</f>
        <v>0</v>
      </c>
      <c r="LS41" s="166">
        <f t="shared" ref="LS41" si="3666">+LS39+LS40</f>
        <v>0</v>
      </c>
      <c r="LT41" s="167">
        <f t="shared" ref="LT41" si="3667">+LT39+LT40</f>
        <v>0</v>
      </c>
      <c r="LU41" s="165">
        <f>SUM(LU39:LU40)</f>
        <v>0</v>
      </c>
      <c r="LV41" s="166">
        <f t="shared" ref="LV41" si="3668">+LV39+LV40</f>
        <v>0</v>
      </c>
      <c r="LW41" s="167">
        <f t="shared" ref="LW41" si="3669">+LW39+LW40</f>
        <v>0</v>
      </c>
      <c r="LX41" s="165">
        <f>SUM(LX39:LX40)</f>
        <v>0</v>
      </c>
      <c r="LY41" s="166">
        <f t="shared" ref="LY41" si="3670">+LY39+LY40</f>
        <v>0</v>
      </c>
      <c r="LZ41" s="167">
        <f t="shared" ref="LZ41:MA41" si="3671">+LZ39+LZ40</f>
        <v>0</v>
      </c>
      <c r="MA41" s="165">
        <f t="shared" si="3671"/>
        <v>0</v>
      </c>
      <c r="MB41" s="166">
        <f t="shared" si="17"/>
        <v>0</v>
      </c>
      <c r="MC41" s="167">
        <f t="shared" ref="MC41" si="3672">+MC39+MC40</f>
        <v>0</v>
      </c>
      <c r="MD41" s="165">
        <f>SUM(MD39:MD40)</f>
        <v>0</v>
      </c>
      <c r="ME41" s="166">
        <f t="shared" ref="ME41" si="3673">+ME39+ME40</f>
        <v>0</v>
      </c>
      <c r="MF41" s="167">
        <f t="shared" ref="MF41" si="3674">+MF39+MF40</f>
        <v>0</v>
      </c>
      <c r="MG41" s="165">
        <f>SUM(MG39:MG40)</f>
        <v>0</v>
      </c>
      <c r="MH41" s="166">
        <f t="shared" ref="MH41" si="3675">+MH39+MH40</f>
        <v>0</v>
      </c>
      <c r="MI41" s="168">
        <f t="shared" ref="MI41:MJ41" si="3676">+MI39+MI40</f>
        <v>0</v>
      </c>
      <c r="MJ41" s="165">
        <f t="shared" si="3676"/>
        <v>0</v>
      </c>
      <c r="MK41" s="166">
        <f t="shared" si="150"/>
        <v>0</v>
      </c>
      <c r="ML41" s="167">
        <f t="shared" ref="ML41" si="3677">+ML39+ML40</f>
        <v>0</v>
      </c>
      <c r="MM41" s="165">
        <f>SUM(MM39:MM40)</f>
        <v>0</v>
      </c>
      <c r="MN41" s="166">
        <f t="shared" ref="MN41" si="3678">+MN39+MN40</f>
        <v>0</v>
      </c>
      <c r="MO41" s="167">
        <f t="shared" ref="MO41:MP41" si="3679">+MO39+MO40</f>
        <v>0</v>
      </c>
      <c r="MP41" s="165">
        <f t="shared" si="3679"/>
        <v>636923</v>
      </c>
      <c r="MQ41" s="166">
        <f t="shared" si="18"/>
        <v>0</v>
      </c>
      <c r="MR41" s="167">
        <f t="shared" ref="MR41" si="3680">+MR39+MR40</f>
        <v>636923</v>
      </c>
      <c r="MS41" s="165">
        <f>SUM(MS39:MS40)</f>
        <v>0</v>
      </c>
      <c r="MT41" s="166">
        <f t="shared" ref="MT41" si="3681">+MT39+MT40</f>
        <v>0</v>
      </c>
      <c r="MU41" s="167">
        <f t="shared" ref="MU41" si="3682">+MU39+MU40</f>
        <v>0</v>
      </c>
      <c r="MV41" s="165">
        <f>SUM(MV39:MV40)</f>
        <v>0</v>
      </c>
      <c r="MW41" s="166">
        <f t="shared" ref="MW41" si="3683">+MW39+MW40</f>
        <v>0</v>
      </c>
      <c r="MX41" s="167">
        <f t="shared" ref="MX41" si="3684">+MX39+MX40</f>
        <v>0</v>
      </c>
      <c r="MY41" s="165">
        <f>SUM(MY39:MY40)</f>
        <v>0</v>
      </c>
      <c r="MZ41" s="166">
        <f t="shared" ref="MZ41" si="3685">+MZ39+MZ40</f>
        <v>0</v>
      </c>
      <c r="NA41" s="167">
        <f t="shared" ref="NA41:NB41" si="3686">+NA39+NA40</f>
        <v>0</v>
      </c>
      <c r="NB41" s="165">
        <f t="shared" si="3686"/>
        <v>0</v>
      </c>
      <c r="NC41" s="166">
        <f t="shared" si="158"/>
        <v>0</v>
      </c>
      <c r="ND41" s="167">
        <f t="shared" ref="ND41" si="3687">+ND39+ND40</f>
        <v>0</v>
      </c>
      <c r="NE41" s="165">
        <f>SUM(NE39:NE40)</f>
        <v>0</v>
      </c>
      <c r="NF41" s="166">
        <f t="shared" ref="NF41" si="3688">+NF39+NF40</f>
        <v>0</v>
      </c>
      <c r="NG41" s="167">
        <f t="shared" ref="NG41" si="3689">+NG39+NG40</f>
        <v>0</v>
      </c>
      <c r="NH41" s="165">
        <f>SUM(NH39:NH40)</f>
        <v>0</v>
      </c>
      <c r="NI41" s="166">
        <f t="shared" ref="NI41" si="3690">+NI39+NI40</f>
        <v>0</v>
      </c>
      <c r="NJ41" s="168">
        <f t="shared" ref="NJ41" si="3691">+NJ39+NJ40</f>
        <v>0</v>
      </c>
      <c r="NK41" s="165">
        <f>SUM(NK39:NK40)</f>
        <v>0</v>
      </c>
      <c r="NL41" s="166">
        <f t="shared" ref="NL41" si="3692">+NL39+NL40</f>
        <v>0</v>
      </c>
      <c r="NM41" s="167">
        <f t="shared" ref="NM41" si="3693">+NM39+NM40</f>
        <v>0</v>
      </c>
      <c r="NN41" s="165">
        <f>SUM(NN39:NN40)</f>
        <v>0</v>
      </c>
      <c r="NO41" s="166">
        <f t="shared" ref="NO41" si="3694">+NO39+NO40</f>
        <v>0</v>
      </c>
      <c r="NP41" s="167">
        <f t="shared" ref="NP41" si="3695">+NP39+NP40</f>
        <v>0</v>
      </c>
      <c r="NQ41" s="165">
        <f>SUM(NQ39:NQ40)</f>
        <v>0</v>
      </c>
      <c r="NR41" s="166">
        <f t="shared" ref="NR41" si="3696">+NR39+NR40</f>
        <v>0</v>
      </c>
      <c r="NS41" s="167">
        <f t="shared" ref="NS41" si="3697">+NS39+NS40</f>
        <v>0</v>
      </c>
      <c r="NT41" s="165">
        <f>SUM(NT39:NT40)</f>
        <v>0</v>
      </c>
      <c r="NU41" s="166">
        <f t="shared" ref="NU41" si="3698">+NU39+NU40</f>
        <v>0</v>
      </c>
      <c r="NV41" s="167">
        <f t="shared" ref="NV41:NW41" si="3699">+NV39+NV40</f>
        <v>0</v>
      </c>
      <c r="NW41" s="165">
        <f t="shared" si="3699"/>
        <v>0</v>
      </c>
      <c r="NX41" s="166">
        <f t="shared" si="2981"/>
        <v>0</v>
      </c>
      <c r="NY41" s="167">
        <f t="shared" ref="NY41" si="3700">+NY39+NY40</f>
        <v>0</v>
      </c>
      <c r="NZ41" s="165">
        <f>SUM(NZ39:NZ40)</f>
        <v>0</v>
      </c>
      <c r="OA41" s="166">
        <f t="shared" ref="OA41" si="3701">+OA39+OA40</f>
        <v>0</v>
      </c>
      <c r="OB41" s="167">
        <f t="shared" ref="OB41" si="3702">+OB39+OB40</f>
        <v>0</v>
      </c>
      <c r="OC41" s="165">
        <f>SUM(OC39:OC40)</f>
        <v>0</v>
      </c>
      <c r="OD41" s="166">
        <f t="shared" ref="OD41" si="3703">+OD39+OD40</f>
        <v>0</v>
      </c>
      <c r="OE41" s="167">
        <f t="shared" ref="OE41" si="3704">+OE39+OE40</f>
        <v>0</v>
      </c>
      <c r="OF41" s="165">
        <f>SUM(OF39:OF40)</f>
        <v>0</v>
      </c>
      <c r="OG41" s="166">
        <f t="shared" ref="OG41" si="3705">+OG39+OG40</f>
        <v>0</v>
      </c>
      <c r="OH41" s="168">
        <f t="shared" ref="OH41:OI41" si="3706">+OH39+OH40</f>
        <v>0</v>
      </c>
      <c r="OI41" s="165">
        <f t="shared" si="3706"/>
        <v>0</v>
      </c>
      <c r="OJ41" s="166">
        <f t="shared" si="2980"/>
        <v>0</v>
      </c>
      <c r="OK41" s="167">
        <f t="shared" ref="OK41" si="3707">+OK39+OK40</f>
        <v>0</v>
      </c>
      <c r="OL41" s="165">
        <f>SUM(OL39:OL40)</f>
        <v>0</v>
      </c>
      <c r="OM41" s="166">
        <f t="shared" ref="OM41" si="3708">+OM39+OM40</f>
        <v>0</v>
      </c>
      <c r="ON41" s="167">
        <f t="shared" ref="ON41" si="3709">+ON39+ON40</f>
        <v>0</v>
      </c>
      <c r="OO41" s="165">
        <f>SUM(OO39:OO40)</f>
        <v>0</v>
      </c>
      <c r="OP41" s="166">
        <f t="shared" ref="OP41" si="3710">+OP39+OP40</f>
        <v>0</v>
      </c>
      <c r="OQ41" s="167">
        <f t="shared" ref="OQ41" si="3711">+OQ39+OQ40</f>
        <v>0</v>
      </c>
      <c r="OR41" s="165">
        <f>SUM(OR39:OR40)</f>
        <v>0</v>
      </c>
      <c r="OS41" s="166">
        <f t="shared" ref="OS41" si="3712">+OS39+OS40</f>
        <v>0</v>
      </c>
      <c r="OT41" s="167">
        <f t="shared" ref="OT41" si="3713">+OT39+OT40</f>
        <v>0</v>
      </c>
      <c r="OU41" s="165">
        <f>SUM(OU39:OU40)</f>
        <v>0</v>
      </c>
      <c r="OV41" s="166">
        <f t="shared" ref="OV41" si="3714">+OV39+OV40</f>
        <v>0</v>
      </c>
      <c r="OW41" s="167">
        <f t="shared" ref="OW41" si="3715">+OW39+OW40</f>
        <v>0</v>
      </c>
      <c r="OX41" s="165">
        <f>SUM(OX39:OX40)</f>
        <v>0</v>
      </c>
      <c r="OY41" s="166">
        <f t="shared" ref="OY41" si="3716">+OY39+OY40</f>
        <v>0</v>
      </c>
      <c r="OZ41" s="167">
        <f t="shared" ref="OZ41" si="3717">+OZ39+OZ40</f>
        <v>0</v>
      </c>
      <c r="PA41" s="165">
        <f>SUM(PA39:PA40)</f>
        <v>0</v>
      </c>
      <c r="PB41" s="166">
        <f t="shared" ref="PB41" si="3718">+PB39+PB40</f>
        <v>0</v>
      </c>
      <c r="PC41" s="167">
        <f t="shared" ref="PC41" si="3719">+PC39+PC40</f>
        <v>0</v>
      </c>
      <c r="PD41" s="165">
        <f>SUM(PD39:PD40)</f>
        <v>0</v>
      </c>
      <c r="PE41" s="166">
        <f t="shared" ref="PE41" si="3720">+PE39+PE40</f>
        <v>0</v>
      </c>
      <c r="PF41" s="167">
        <f t="shared" ref="PF41" si="3721">+PF39+PF40</f>
        <v>0</v>
      </c>
      <c r="PG41" s="165">
        <f>SUM(PG39:PG40)</f>
        <v>0</v>
      </c>
      <c r="PH41" s="166">
        <f t="shared" ref="PH41" si="3722">+PH39+PH40</f>
        <v>0</v>
      </c>
      <c r="PI41" s="168">
        <f t="shared" ref="PI41" si="3723">+PI39+PI40</f>
        <v>0</v>
      </c>
      <c r="PJ41" s="165">
        <f>SUM(PJ39:PJ40)</f>
        <v>0</v>
      </c>
      <c r="PK41" s="166">
        <f t="shared" ref="PK41" si="3724">+PK39+PK40</f>
        <v>0</v>
      </c>
      <c r="PL41" s="167">
        <f t="shared" ref="PL41" si="3725">+PL39+PL40</f>
        <v>0</v>
      </c>
      <c r="PM41" s="165">
        <f>SUM(PM39:PM40)</f>
        <v>0</v>
      </c>
      <c r="PN41" s="166">
        <f t="shared" ref="PN41" si="3726">+PN39+PN40</f>
        <v>0</v>
      </c>
      <c r="PO41" s="167">
        <f t="shared" ref="PO41:PP41" si="3727">+PO39+PO40</f>
        <v>0</v>
      </c>
      <c r="PP41" s="165">
        <f t="shared" si="3727"/>
        <v>0</v>
      </c>
      <c r="PQ41" s="166">
        <f t="shared" si="21"/>
        <v>0</v>
      </c>
      <c r="PR41" s="167">
        <f t="shared" ref="PR41" si="3728">+PR39+PR40</f>
        <v>0</v>
      </c>
      <c r="PS41" s="165">
        <f>SUM(PS39:PS40)</f>
        <v>0</v>
      </c>
      <c r="PT41" s="166">
        <f t="shared" ref="PT41" si="3729">+PT39+PT40</f>
        <v>0</v>
      </c>
      <c r="PU41" s="167">
        <f t="shared" ref="PU41" si="3730">+PU39+PU40</f>
        <v>0</v>
      </c>
      <c r="PV41" s="165">
        <f>SUM(PV39:PV40)</f>
        <v>0</v>
      </c>
      <c r="PW41" s="166">
        <f t="shared" ref="PW41" si="3731">+PW39+PW40</f>
        <v>0</v>
      </c>
      <c r="PX41" s="167">
        <f t="shared" ref="PX41" si="3732">+PX39+PX40</f>
        <v>0</v>
      </c>
      <c r="PY41" s="165">
        <f>SUM(PY39:PY40)</f>
        <v>0</v>
      </c>
      <c r="PZ41" s="166">
        <f t="shared" ref="PZ41" si="3733">+PZ39+PZ40</f>
        <v>0</v>
      </c>
      <c r="QA41" s="167">
        <f t="shared" ref="QA41" si="3734">+QA39+QA40</f>
        <v>0</v>
      </c>
      <c r="QB41" s="165">
        <f>SUM(QB39:QB40)</f>
        <v>0</v>
      </c>
      <c r="QC41" s="166">
        <f t="shared" ref="QC41" si="3735">+QC39+QC40</f>
        <v>0</v>
      </c>
      <c r="QD41" s="167">
        <f t="shared" ref="QD41" si="3736">+QD39+QD40</f>
        <v>0</v>
      </c>
      <c r="QE41" s="165">
        <f>SUM(QE39:QE40)</f>
        <v>0</v>
      </c>
      <c r="QF41" s="166">
        <f t="shared" ref="QF41" si="3737">+QF39+QF40</f>
        <v>0</v>
      </c>
      <c r="QG41" s="168">
        <f t="shared" ref="QG41" si="3738">+QG39+QG40</f>
        <v>0</v>
      </c>
      <c r="QH41" s="165">
        <f>SUM(QH39:QH40)</f>
        <v>0</v>
      </c>
      <c r="QI41" s="166">
        <f t="shared" ref="QI41" si="3739">+QI39+QI40</f>
        <v>0</v>
      </c>
      <c r="QJ41" s="167">
        <f t="shared" ref="QJ41" si="3740">+QJ39+QJ40</f>
        <v>0</v>
      </c>
      <c r="QK41" s="165">
        <f>SUM(QK39:QK40)</f>
        <v>0</v>
      </c>
      <c r="QL41" s="166">
        <f t="shared" ref="QL41" si="3741">+QL39+QL40</f>
        <v>0</v>
      </c>
      <c r="QM41" s="167">
        <f t="shared" ref="QM41:QN41" si="3742">+QM39+QM40</f>
        <v>0</v>
      </c>
      <c r="QN41" s="165">
        <f t="shared" si="3742"/>
        <v>0</v>
      </c>
      <c r="QO41" s="166">
        <f t="shared" si="190"/>
        <v>0</v>
      </c>
      <c r="QP41" s="167">
        <f t="shared" ref="QP41" si="3743">+QP39+QP40</f>
        <v>0</v>
      </c>
      <c r="QQ41" s="165">
        <f>SUM(QQ39:QQ40)</f>
        <v>0</v>
      </c>
      <c r="QR41" s="166">
        <f t="shared" ref="QR41" si="3744">+QR39+QR40</f>
        <v>0</v>
      </c>
      <c r="QS41" s="167">
        <f t="shared" ref="QS41" si="3745">+QS39+QS40</f>
        <v>0</v>
      </c>
      <c r="QT41" s="165">
        <f>SUM(QT39:QT40)</f>
        <v>0</v>
      </c>
      <c r="QU41" s="166">
        <f t="shared" ref="QU41" si="3746">+QU39+QU40</f>
        <v>0</v>
      </c>
      <c r="QV41" s="167">
        <f t="shared" ref="QV41" si="3747">+QV39+QV40</f>
        <v>0</v>
      </c>
      <c r="QW41" s="165">
        <f>SUM(QW39:QW40)</f>
        <v>0</v>
      </c>
      <c r="QX41" s="166">
        <f t="shared" ref="QX41" si="3748">+QX39+QX40</f>
        <v>0</v>
      </c>
      <c r="QY41" s="167">
        <f t="shared" ref="QY41" si="3749">+QY39+QY40</f>
        <v>0</v>
      </c>
      <c r="QZ41" s="165">
        <f>SUM(QZ39:QZ40)</f>
        <v>0</v>
      </c>
      <c r="RA41" s="166">
        <f t="shared" ref="RA41" si="3750">+RA39+RA40</f>
        <v>0</v>
      </c>
      <c r="RB41" s="167">
        <f t="shared" ref="RB41" si="3751">+RB39+RB40</f>
        <v>0</v>
      </c>
      <c r="RC41" s="165">
        <f>SUM(RC39:RC40)</f>
        <v>0</v>
      </c>
      <c r="RD41" s="166">
        <f t="shared" ref="RD41" si="3752">+RD39+RD40</f>
        <v>0</v>
      </c>
      <c r="RE41" s="168">
        <f t="shared" ref="RE41" si="3753">+RE39+RE40</f>
        <v>0</v>
      </c>
      <c r="RF41" s="165">
        <f>SUM(RF39:RF40)</f>
        <v>0</v>
      </c>
      <c r="RG41" s="166">
        <f t="shared" ref="RG41" si="3754">+RG39+RG40</f>
        <v>0</v>
      </c>
      <c r="RH41" s="167">
        <f t="shared" ref="RH41" si="3755">+RH39+RH40</f>
        <v>0</v>
      </c>
      <c r="RI41" s="165">
        <f>SUM(RI39:RI40)</f>
        <v>0</v>
      </c>
      <c r="RJ41" s="166">
        <f t="shared" ref="RJ41" si="3756">+RJ39+RJ40</f>
        <v>0</v>
      </c>
      <c r="RK41" s="167">
        <f t="shared" ref="RK41" si="3757">+RK39+RK40</f>
        <v>0</v>
      </c>
      <c r="RL41" s="165">
        <f>SUM(RL39:RL40)</f>
        <v>0</v>
      </c>
      <c r="RM41" s="166">
        <f t="shared" ref="RM41" si="3758">+RM39+RM40</f>
        <v>0</v>
      </c>
      <c r="RN41" s="167">
        <f t="shared" ref="RN41:RO41" si="3759">+RN39+RN40</f>
        <v>0</v>
      </c>
      <c r="RO41" s="165">
        <f t="shared" si="3759"/>
        <v>0</v>
      </c>
      <c r="RP41" s="166">
        <f t="shared" si="201"/>
        <v>0</v>
      </c>
      <c r="RQ41" s="167">
        <f t="shared" ref="RQ41:RR41" si="3760">+RQ39+RQ40</f>
        <v>0</v>
      </c>
      <c r="RR41" s="165">
        <f t="shared" si="3760"/>
        <v>0</v>
      </c>
      <c r="RS41" s="166">
        <f t="shared" si="204"/>
        <v>0</v>
      </c>
      <c r="RT41" s="167">
        <f t="shared" ref="RT41" si="3761">+RT39+RT40</f>
        <v>0</v>
      </c>
      <c r="RU41" s="165">
        <f t="shared" si="2808"/>
        <v>636923</v>
      </c>
      <c r="RV41" s="166">
        <f t="shared" si="206"/>
        <v>0</v>
      </c>
      <c r="RW41" s="167">
        <f t="shared" ref="RW41:RX41" si="3762">+RW39+RW40</f>
        <v>636923</v>
      </c>
      <c r="RX41" s="165">
        <f t="shared" si="3762"/>
        <v>0</v>
      </c>
      <c r="RY41" s="166">
        <f t="shared" ref="RY41" si="3763">+RY39+RY40</f>
        <v>0</v>
      </c>
      <c r="RZ41" s="167">
        <f t="shared" ref="RZ41:SA41" si="3764">+RZ39+RZ40</f>
        <v>0</v>
      </c>
      <c r="SA41" s="165">
        <f t="shared" si="3764"/>
        <v>636923</v>
      </c>
      <c r="SB41" s="166">
        <f t="shared" si="22"/>
        <v>0</v>
      </c>
      <c r="SC41" s="167">
        <f t="shared" ref="SC41:SD41" si="3765">+SC39+SC40</f>
        <v>636923</v>
      </c>
      <c r="SD41" s="165">
        <f t="shared" si="3765"/>
        <v>636923</v>
      </c>
      <c r="SE41" s="166">
        <f t="shared" si="532"/>
        <v>0</v>
      </c>
      <c r="SF41" s="167">
        <f t="shared" ref="SF41" si="3766">+SF39+SF40</f>
        <v>636923</v>
      </c>
    </row>
    <row r="42" spans="1:501" s="174" customFormat="1" ht="16.5" thickBot="1" x14ac:dyDescent="0.3">
      <c r="A42" s="221" t="s">
        <v>40</v>
      </c>
      <c r="B42" s="222"/>
      <c r="C42" s="170">
        <f>+C38+C41</f>
        <v>1155783</v>
      </c>
      <c r="D42" s="171">
        <f t="shared" ref="D42:E42" si="3767">+D38+D41</f>
        <v>520</v>
      </c>
      <c r="E42" s="172">
        <f t="shared" si="3767"/>
        <v>1156303</v>
      </c>
      <c r="F42" s="170">
        <v>230476</v>
      </c>
      <c r="G42" s="171">
        <f t="shared" ref="G42" si="3768">+G38+G41</f>
        <v>0</v>
      </c>
      <c r="H42" s="172">
        <f t="shared" ref="H42" si="3769">+H38+H41</f>
        <v>38217</v>
      </c>
      <c r="I42" s="170">
        <f t="shared" si="0"/>
        <v>1386259</v>
      </c>
      <c r="J42" s="171">
        <f t="shared" si="0"/>
        <v>520</v>
      </c>
      <c r="K42" s="172">
        <f t="shared" ref="K42" si="3770">+K38+K41</f>
        <v>1194520</v>
      </c>
      <c r="L42" s="170">
        <f>L38+L41</f>
        <v>433203</v>
      </c>
      <c r="M42" s="171">
        <f t="shared" ref="M42" si="3771">+M38+M41</f>
        <v>83</v>
      </c>
      <c r="N42" s="172">
        <f t="shared" ref="N42" si="3772">+N38+N41</f>
        <v>433286</v>
      </c>
      <c r="O42" s="170">
        <f>O38+O41</f>
        <v>279921</v>
      </c>
      <c r="P42" s="171">
        <f t="shared" ref="P42" si="3773">+P38+P41</f>
        <v>122</v>
      </c>
      <c r="Q42" s="172">
        <f t="shared" ref="Q42" si="3774">+Q38+Q41</f>
        <v>280043</v>
      </c>
      <c r="R42" s="170">
        <f>R38+R41</f>
        <v>462886</v>
      </c>
      <c r="S42" s="171">
        <f t="shared" ref="S42" si="3775">+S38+S41</f>
        <v>116</v>
      </c>
      <c r="T42" s="172">
        <f t="shared" ref="T42" si="3776">+T38+T41</f>
        <v>463002</v>
      </c>
      <c r="U42" s="170">
        <f t="shared" ref="U42" si="3777">+U38+U41</f>
        <v>1176010</v>
      </c>
      <c r="V42" s="171">
        <f t="shared" si="2324"/>
        <v>321</v>
      </c>
      <c r="W42" s="173">
        <f t="shared" ref="W42" si="3778">+W38+W41</f>
        <v>1176331</v>
      </c>
      <c r="X42" s="170">
        <f>X38+X41</f>
        <v>112540</v>
      </c>
      <c r="Y42" s="171">
        <f t="shared" ref="Y42" si="3779">+Y38+Y41</f>
        <v>112</v>
      </c>
      <c r="Z42" s="172">
        <f t="shared" ref="Z42" si="3780">+Z38+Z41</f>
        <v>112652</v>
      </c>
      <c r="AA42" s="170">
        <f>AA38+AA41</f>
        <v>97698</v>
      </c>
      <c r="AB42" s="171">
        <f t="shared" ref="AB42" si="3781">+AB38+AB41</f>
        <v>163</v>
      </c>
      <c r="AC42" s="172">
        <f t="shared" ref="AC42" si="3782">+AC38+AC41</f>
        <v>97861</v>
      </c>
      <c r="AD42" s="170">
        <f>AD38+AD41</f>
        <v>57961</v>
      </c>
      <c r="AE42" s="171">
        <f t="shared" ref="AE42" si="3783">+AE38+AE41</f>
        <v>291</v>
      </c>
      <c r="AF42" s="172">
        <f t="shared" ref="AF42" si="3784">+AF38+AF41</f>
        <v>58252</v>
      </c>
      <c r="AG42" s="170">
        <f>AG38+AG41</f>
        <v>68678</v>
      </c>
      <c r="AH42" s="171">
        <f t="shared" ref="AH42" si="3785">+AH38+AH41</f>
        <v>649</v>
      </c>
      <c r="AI42" s="172">
        <f t="shared" ref="AI42" si="3786">+AI38+AI41</f>
        <v>69327</v>
      </c>
      <c r="AJ42" s="170">
        <f>AJ38+AJ41</f>
        <v>108791</v>
      </c>
      <c r="AK42" s="171">
        <f t="shared" ref="AK42" si="3787">+AK38+AK41</f>
        <v>311</v>
      </c>
      <c r="AL42" s="172">
        <f t="shared" ref="AL42" si="3788">+AL38+AL41</f>
        <v>109102</v>
      </c>
      <c r="AM42" s="170">
        <f>AM38+AM41</f>
        <v>69103</v>
      </c>
      <c r="AN42" s="171">
        <f t="shared" ref="AN42" si="3789">+AN38+AN41</f>
        <v>382</v>
      </c>
      <c r="AO42" s="172">
        <f t="shared" ref="AO42" si="3790">+AO38+AO41</f>
        <v>69485</v>
      </c>
      <c r="AP42" s="170">
        <f>AP38+AP41</f>
        <v>107712</v>
      </c>
      <c r="AQ42" s="171">
        <f t="shared" ref="AQ42" si="3791">+AQ38+AQ41</f>
        <v>230</v>
      </c>
      <c r="AR42" s="172">
        <f t="shared" ref="AR42" si="3792">+AR38+AR41</f>
        <v>107309</v>
      </c>
      <c r="AS42" s="170">
        <f t="shared" ref="AS42" si="3793">+AS38+AS41</f>
        <v>621850</v>
      </c>
      <c r="AT42" s="171">
        <f t="shared" si="2333"/>
        <v>2138</v>
      </c>
      <c r="AU42" s="172">
        <f t="shared" ref="AU42" si="3794">+AU38+AU41</f>
        <v>623988</v>
      </c>
      <c r="AV42" s="170">
        <f>AV38+AV41</f>
        <v>117813</v>
      </c>
      <c r="AW42" s="171">
        <f t="shared" ref="AW42" si="3795">+AW38+AW41</f>
        <v>0</v>
      </c>
      <c r="AX42" s="172">
        <f t="shared" ref="AX42" si="3796">+AX38+AX41</f>
        <v>117813</v>
      </c>
      <c r="AY42" s="170">
        <f>AY38+AY41</f>
        <v>0.05</v>
      </c>
      <c r="AZ42" s="171">
        <f t="shared" ref="AZ42" si="3797">+AZ38+AZ41</f>
        <v>0</v>
      </c>
      <c r="BA42" s="172">
        <f t="shared" ref="BA42" si="3798">+BA38+BA41</f>
        <v>0.05</v>
      </c>
      <c r="BB42" s="170">
        <f>BB38+BB41</f>
        <v>110164</v>
      </c>
      <c r="BC42" s="171">
        <f t="shared" ref="BC42" si="3799">+BC38+BC41</f>
        <v>0</v>
      </c>
      <c r="BD42" s="172">
        <f t="shared" ref="BD42" si="3800">+BD38+BD41</f>
        <v>110164</v>
      </c>
      <c r="BE42" s="170">
        <f t="shared" ref="BE42" si="3801">+BE38+BE41</f>
        <v>2025837.05</v>
      </c>
      <c r="BF42" s="171">
        <f t="shared" si="2338"/>
        <v>2459</v>
      </c>
      <c r="BG42" s="172">
        <f t="shared" ref="BG42" si="3802">+BG38+BG41</f>
        <v>2028296.05</v>
      </c>
      <c r="BH42" s="170">
        <f>BH38+BH41</f>
        <v>21087</v>
      </c>
      <c r="BI42" s="171">
        <f t="shared" ref="BI42" si="3803">+BI38+BI41</f>
        <v>0</v>
      </c>
      <c r="BJ42" s="172">
        <f t="shared" ref="BJ42" si="3804">+BJ38+BJ41</f>
        <v>21087</v>
      </c>
      <c r="BK42" s="170">
        <f>BK38+BK41</f>
        <v>52741</v>
      </c>
      <c r="BL42" s="171">
        <f t="shared" ref="BL42" si="3805">+BL38+BL41</f>
        <v>0</v>
      </c>
      <c r="BM42" s="172">
        <f t="shared" ref="BM42" si="3806">+BM38+BM41</f>
        <v>52741</v>
      </c>
      <c r="BN42" s="170">
        <f t="shared" ref="BN42" si="3807">+BN38+BN41</f>
        <v>73828</v>
      </c>
      <c r="BO42" s="171">
        <f t="shared" si="2342"/>
        <v>0</v>
      </c>
      <c r="BP42" s="172">
        <f t="shared" ref="BP42" si="3808">+BP38+BP41</f>
        <v>73828</v>
      </c>
      <c r="BQ42" s="170">
        <f t="shared" ref="BQ42" si="3809">+BQ38+BQ41</f>
        <v>2099665.0499999998</v>
      </c>
      <c r="BR42" s="171">
        <f t="shared" si="2344"/>
        <v>2459</v>
      </c>
      <c r="BS42" s="172">
        <f t="shared" ref="BS42" si="3810">+BS38+BS41</f>
        <v>2102124.0499999998</v>
      </c>
      <c r="BT42" s="170">
        <f>BT38+BT41</f>
        <v>412929</v>
      </c>
      <c r="BU42" s="171">
        <f t="shared" ref="BU42" si="3811">+BU38+BU41</f>
        <v>0</v>
      </c>
      <c r="BV42" s="172">
        <f t="shared" ref="BV42" si="3812">+BV38+BV41</f>
        <v>412929</v>
      </c>
      <c r="BW42" s="170">
        <f t="shared" ref="BW42" si="3813">+BW38+BW41</f>
        <v>3706594.05</v>
      </c>
      <c r="BX42" s="171">
        <f t="shared" si="2347"/>
        <v>2979</v>
      </c>
      <c r="BY42" s="172">
        <f t="shared" ref="BY42" si="3814">+BY38+BY41</f>
        <v>3709573.05</v>
      </c>
      <c r="BZ42" s="170">
        <f>BZ38+BZ41</f>
        <v>8573018</v>
      </c>
      <c r="CA42" s="171">
        <f t="shared" ref="CA42" si="3815">+CA38+CA41</f>
        <v>426</v>
      </c>
      <c r="CB42" s="172">
        <f t="shared" ref="CB42" si="3816">+CB38+CB41</f>
        <v>8573444</v>
      </c>
      <c r="CC42" s="170">
        <f>CC38+CC41</f>
        <v>40028</v>
      </c>
      <c r="CD42" s="171">
        <f t="shared" ref="CD42" si="3817">+CD38+CD41</f>
        <v>0</v>
      </c>
      <c r="CE42" s="172">
        <f t="shared" ref="CE42" si="3818">+CE38+CE41</f>
        <v>40028</v>
      </c>
      <c r="CF42" s="170">
        <f>CF38+CF41</f>
        <v>159100</v>
      </c>
      <c r="CG42" s="171">
        <f t="shared" ref="CG42" si="3819">+CG38+CG41</f>
        <v>0</v>
      </c>
      <c r="CH42" s="172">
        <f t="shared" ref="CH42" si="3820">+CH38+CH41</f>
        <v>159100</v>
      </c>
      <c r="CI42" s="170">
        <f>CI38+CI41</f>
        <v>3553</v>
      </c>
      <c r="CJ42" s="171">
        <f t="shared" ref="CJ42:CK42" si="3821">+CJ38+CJ41</f>
        <v>0</v>
      </c>
      <c r="CK42" s="172">
        <f t="shared" si="3821"/>
        <v>3553</v>
      </c>
      <c r="CL42" s="170">
        <f>CL38+CL41</f>
        <v>51000</v>
      </c>
      <c r="CM42" s="171">
        <f t="shared" ref="CM42:CN42" si="3822">+CM38+CM41</f>
        <v>0</v>
      </c>
      <c r="CN42" s="172">
        <f t="shared" si="3822"/>
        <v>51000</v>
      </c>
      <c r="CO42" s="170">
        <f>CO38+CO41</f>
        <v>0</v>
      </c>
      <c r="CP42" s="171">
        <f t="shared" ref="CP42:CQ42" si="3823">+CP38+CP41</f>
        <v>0</v>
      </c>
      <c r="CQ42" s="172">
        <f t="shared" si="3823"/>
        <v>0</v>
      </c>
      <c r="CR42" s="170">
        <f>CR38+CR41</f>
        <v>34000</v>
      </c>
      <c r="CS42" s="171">
        <f t="shared" ref="CS42:CT42" si="3824">+CS38+CS41</f>
        <v>0</v>
      </c>
      <c r="CT42" s="172">
        <f t="shared" si="3824"/>
        <v>34000</v>
      </c>
      <c r="CU42" s="170">
        <f>CU38+CU41</f>
        <v>25000</v>
      </c>
      <c r="CV42" s="171">
        <f t="shared" ref="CV42:CW42" si="3825">+CV38+CV41</f>
        <v>0</v>
      </c>
      <c r="CW42" s="172">
        <f t="shared" si="3825"/>
        <v>25000</v>
      </c>
      <c r="CX42" s="170">
        <f>CX38+CX41</f>
        <v>0</v>
      </c>
      <c r="CY42" s="171">
        <f t="shared" ref="CY42:CZ42" si="3826">+CY38+CY41</f>
        <v>0</v>
      </c>
      <c r="CZ42" s="172">
        <f t="shared" si="3826"/>
        <v>0</v>
      </c>
      <c r="DA42" s="170">
        <f>DA38+DA41</f>
        <v>29388</v>
      </c>
      <c r="DB42" s="171">
        <f t="shared" ref="DB42" si="3827">+DB38+DB41</f>
        <v>0</v>
      </c>
      <c r="DC42" s="172">
        <f t="shared" ref="DC42" si="3828">+DC38+DC41</f>
        <v>29388</v>
      </c>
      <c r="DD42" s="170">
        <f t="shared" si="59"/>
        <v>8915087</v>
      </c>
      <c r="DE42" s="171">
        <f t="shared" si="59"/>
        <v>426</v>
      </c>
      <c r="DF42" s="172">
        <f t="shared" si="59"/>
        <v>8915513</v>
      </c>
      <c r="DG42" s="170">
        <f>DG38+DG41</f>
        <v>114256</v>
      </c>
      <c r="DH42" s="171">
        <f t="shared" ref="DH42" si="3829">+DH38+DH41</f>
        <v>0</v>
      </c>
      <c r="DI42" s="172">
        <f t="shared" ref="DI42" si="3830">+DI38+DI41</f>
        <v>114256</v>
      </c>
      <c r="DJ42" s="170">
        <f>DJ38+DJ41</f>
        <v>13219</v>
      </c>
      <c r="DK42" s="171">
        <f t="shared" ref="DK42" si="3831">+DK38+DK41</f>
        <v>0</v>
      </c>
      <c r="DL42" s="172">
        <f t="shared" ref="DL42" si="3832">+DL38+DL41</f>
        <v>13219</v>
      </c>
      <c r="DM42" s="170">
        <f>DM38+DM41</f>
        <v>159793</v>
      </c>
      <c r="DN42" s="171">
        <f t="shared" ref="DN42" si="3833">+DN38+DN41</f>
        <v>0</v>
      </c>
      <c r="DO42" s="172">
        <f t="shared" ref="DO42" si="3834">+DO38+DO41</f>
        <v>159793</v>
      </c>
      <c r="DP42" s="170">
        <f>DP38+DP41</f>
        <v>19049</v>
      </c>
      <c r="DQ42" s="171">
        <f t="shared" ref="DQ42" si="3835">+DQ38+DQ41</f>
        <v>0</v>
      </c>
      <c r="DR42" s="172">
        <f t="shared" ref="DR42" si="3836">+DR38+DR41</f>
        <v>19049</v>
      </c>
      <c r="DS42" s="170">
        <f>DS38+DS41</f>
        <v>3175</v>
      </c>
      <c r="DT42" s="171">
        <f t="shared" ref="DT42" si="3837">+DT38+DT41</f>
        <v>0</v>
      </c>
      <c r="DU42" s="172">
        <f t="shared" ref="DU42" si="3838">+DU38+DU41</f>
        <v>3175</v>
      </c>
      <c r="DV42" s="170">
        <f>DV38+DV41</f>
        <v>27075</v>
      </c>
      <c r="DW42" s="171">
        <f t="shared" ref="DW42" si="3839">+DW38+DW41</f>
        <v>0</v>
      </c>
      <c r="DX42" s="172">
        <f t="shared" ref="DX42" si="3840">+DX38+DX41</f>
        <v>27075</v>
      </c>
      <c r="DY42" s="170">
        <f>DY38+DY41</f>
        <v>76246</v>
      </c>
      <c r="DZ42" s="171">
        <f t="shared" ref="DZ42" si="3841">+DZ38+DZ41</f>
        <v>0</v>
      </c>
      <c r="EA42" s="172">
        <f t="shared" ref="EA42" si="3842">+EA38+EA41</f>
        <v>76246</v>
      </c>
      <c r="EB42" s="170">
        <f t="shared" ref="EB42" si="3843">+EB38+EB41</f>
        <v>412813</v>
      </c>
      <c r="EC42" s="171">
        <f t="shared" si="68"/>
        <v>0</v>
      </c>
      <c r="ED42" s="172">
        <f t="shared" ref="ED42" si="3844">+ED38+ED41</f>
        <v>412813</v>
      </c>
      <c r="EE42" s="170">
        <f>EE38+EE41</f>
        <v>301594</v>
      </c>
      <c r="EF42" s="171">
        <f t="shared" ref="EF42" si="3845">+EF38+EF41</f>
        <v>0</v>
      </c>
      <c r="EG42" s="172">
        <f t="shared" ref="EG42" si="3846">+EG38+EG41</f>
        <v>301594</v>
      </c>
      <c r="EH42" s="170">
        <f>EH38+EH41</f>
        <v>850000</v>
      </c>
      <c r="EI42" s="171">
        <f t="shared" ref="EI42" si="3847">+EI38+EI41</f>
        <v>0</v>
      </c>
      <c r="EJ42" s="172">
        <f t="shared" ref="EJ42" si="3848">+EJ38+EJ41</f>
        <v>850000</v>
      </c>
      <c r="EK42" s="170">
        <f>EK38+EK41</f>
        <v>314</v>
      </c>
      <c r="EL42" s="171">
        <f t="shared" ref="EL42" si="3849">+EL38+EL41</f>
        <v>0</v>
      </c>
      <c r="EM42" s="172">
        <f t="shared" ref="EM42" si="3850">+EM38+EM41</f>
        <v>314</v>
      </c>
      <c r="EN42" s="170">
        <f t="shared" ref="EN42" si="3851">+EN38+EN41</f>
        <v>1151908</v>
      </c>
      <c r="EO42" s="171">
        <f t="shared" si="2492"/>
        <v>0</v>
      </c>
      <c r="EP42" s="172">
        <f t="shared" ref="EP42" si="3852">+EP38+EP41</f>
        <v>1151908</v>
      </c>
      <c r="EQ42" s="170">
        <f>EQ38+EQ41</f>
        <v>167834</v>
      </c>
      <c r="ER42" s="171">
        <f t="shared" ref="ER42" si="3853">+ER38+ER41</f>
        <v>0</v>
      </c>
      <c r="ES42" s="172">
        <f t="shared" ref="ES42" si="3854">+ES38+ES41</f>
        <v>167834</v>
      </c>
      <c r="ET42" s="170">
        <f>ET38+ET41</f>
        <v>71383</v>
      </c>
      <c r="EU42" s="171">
        <f t="shared" ref="EU42" si="3855">+EU38+EU41</f>
        <v>0</v>
      </c>
      <c r="EV42" s="172">
        <f t="shared" ref="EV42" si="3856">+EV38+EV41</f>
        <v>71383</v>
      </c>
      <c r="EW42" s="170">
        <f>EW38+EW41</f>
        <v>98000</v>
      </c>
      <c r="EX42" s="171">
        <f t="shared" ref="EX42" si="3857">+EX38+EX41</f>
        <v>0</v>
      </c>
      <c r="EY42" s="172">
        <f t="shared" ref="EY42" si="3858">+EY38+EY41</f>
        <v>98000</v>
      </c>
      <c r="EZ42" s="170">
        <f>EZ38+EZ41</f>
        <v>70388</v>
      </c>
      <c r="FA42" s="171">
        <f t="shared" ref="FA42" si="3859">+FA38+FA41</f>
        <v>0</v>
      </c>
      <c r="FB42" s="172">
        <f t="shared" ref="FB42" si="3860">+FB38+FB41</f>
        <v>70388</v>
      </c>
      <c r="FC42" s="170">
        <f t="shared" ref="FC42" si="3861">+FC38+FC41</f>
        <v>407605</v>
      </c>
      <c r="FD42" s="171">
        <f t="shared" si="2375"/>
        <v>0</v>
      </c>
      <c r="FE42" s="173">
        <f t="shared" ref="FE42" si="3862">+FE38+FE41</f>
        <v>407605</v>
      </c>
      <c r="FF42" s="170">
        <f>FF38+FF41</f>
        <v>73500</v>
      </c>
      <c r="FG42" s="171">
        <f t="shared" ref="FG42" si="3863">+FG38+FG41</f>
        <v>0</v>
      </c>
      <c r="FH42" s="172">
        <f t="shared" ref="FH42" si="3864">+FH38+FH41</f>
        <v>73500</v>
      </c>
      <c r="FI42" s="170">
        <f>FI38+FI41</f>
        <v>5500</v>
      </c>
      <c r="FJ42" s="171">
        <f t="shared" ref="FJ42" si="3865">+FJ38+FJ41</f>
        <v>0</v>
      </c>
      <c r="FK42" s="172">
        <f t="shared" ref="FK42" si="3866">+FK38+FK41</f>
        <v>5500</v>
      </c>
      <c r="FL42" s="170">
        <f>FL38+FL41</f>
        <v>0</v>
      </c>
      <c r="FM42" s="171">
        <f t="shared" ref="FM42" si="3867">+FM38+FM41</f>
        <v>0</v>
      </c>
      <c r="FN42" s="172">
        <f t="shared" ref="FN42" si="3868">+FN38+FN41</f>
        <v>0</v>
      </c>
      <c r="FO42" s="170">
        <f>FO38+FO41</f>
        <v>89457</v>
      </c>
      <c r="FP42" s="171">
        <f t="shared" ref="FP42" si="3869">+FP38+FP41</f>
        <v>0</v>
      </c>
      <c r="FQ42" s="172">
        <f t="shared" ref="FQ42" si="3870">+FQ38+FQ41</f>
        <v>89457</v>
      </c>
      <c r="FR42" s="170">
        <f>FR38+FR41</f>
        <v>9000</v>
      </c>
      <c r="FS42" s="171">
        <f t="shared" ref="FS42" si="3871">+FS38+FS41</f>
        <v>0</v>
      </c>
      <c r="FT42" s="172">
        <f t="shared" ref="FT42" si="3872">+FT38+FT41</f>
        <v>9000</v>
      </c>
      <c r="FU42" s="170">
        <f>FU38+FU41</f>
        <v>37543</v>
      </c>
      <c r="FV42" s="171">
        <f t="shared" ref="FV42" si="3873">+FV38+FV41</f>
        <v>154</v>
      </c>
      <c r="FW42" s="172">
        <f t="shared" ref="FW42" si="3874">+FW38+FW41</f>
        <v>37697</v>
      </c>
      <c r="FX42" s="170">
        <f>FX38+FX41</f>
        <v>30000</v>
      </c>
      <c r="FY42" s="171">
        <f t="shared" ref="FY42" si="3875">+FY38+FY41</f>
        <v>0</v>
      </c>
      <c r="FZ42" s="172">
        <f t="shared" ref="FZ42:GA42" si="3876">+FZ38+FZ41</f>
        <v>30000</v>
      </c>
      <c r="GA42" s="170">
        <f t="shared" si="3876"/>
        <v>245000</v>
      </c>
      <c r="GB42" s="171">
        <f t="shared" si="10"/>
        <v>154</v>
      </c>
      <c r="GC42" s="172">
        <f t="shared" ref="GC42" si="3877">+GC38+GC41</f>
        <v>245154</v>
      </c>
      <c r="GD42" s="170">
        <f>GD38+GD41</f>
        <v>182277</v>
      </c>
      <c r="GE42" s="171">
        <f t="shared" ref="GE42" si="3878">+GE38+GE41</f>
        <v>932</v>
      </c>
      <c r="GF42" s="172">
        <f t="shared" ref="GF42" si="3879">+GF38+GF41</f>
        <v>183209</v>
      </c>
      <c r="GG42" s="170">
        <f>GG38+GG41</f>
        <v>35594</v>
      </c>
      <c r="GH42" s="171">
        <f t="shared" ref="GH42" si="3880">+GH38+GH41</f>
        <v>0</v>
      </c>
      <c r="GI42" s="172">
        <f t="shared" ref="GI42" si="3881">+GI38+GI41</f>
        <v>35594</v>
      </c>
      <c r="GJ42" s="170">
        <f>GJ38+GJ41</f>
        <v>36143</v>
      </c>
      <c r="GK42" s="171">
        <f t="shared" ref="GK42" si="3882">+GK38+GK41</f>
        <v>0</v>
      </c>
      <c r="GL42" s="172">
        <f t="shared" ref="GL42" si="3883">+GL38+GL41</f>
        <v>36143</v>
      </c>
      <c r="GM42" s="170">
        <f>GM38+GM41</f>
        <v>9000</v>
      </c>
      <c r="GN42" s="171">
        <f t="shared" ref="GN42" si="3884">+GN38+GN41</f>
        <v>0</v>
      </c>
      <c r="GO42" s="172">
        <f t="shared" ref="GO42" si="3885">+GO38+GO41</f>
        <v>9000</v>
      </c>
      <c r="GP42" s="170">
        <f>GP38+GP41</f>
        <v>64899</v>
      </c>
      <c r="GQ42" s="171">
        <f t="shared" ref="GQ42" si="3886">+GQ38+GQ41</f>
        <v>0</v>
      </c>
      <c r="GR42" s="172">
        <f t="shared" ref="GR42" si="3887">+GR38+GR41</f>
        <v>64899</v>
      </c>
      <c r="GS42" s="170">
        <f>GS38+GS41</f>
        <v>52701</v>
      </c>
      <c r="GT42" s="171">
        <f t="shared" ref="GT42" si="3888">+GT38+GT41</f>
        <v>0</v>
      </c>
      <c r="GU42" s="173">
        <f t="shared" ref="GU42" si="3889">+GU38+GU41</f>
        <v>52701</v>
      </c>
      <c r="GV42" s="170">
        <f t="shared" ref="GV42" si="3890">+GV38+GV41</f>
        <v>380614</v>
      </c>
      <c r="GW42" s="171">
        <f t="shared" si="94"/>
        <v>932</v>
      </c>
      <c r="GX42" s="172">
        <f t="shared" ref="GX42" si="3891">+GX38+GX41</f>
        <v>381546</v>
      </c>
      <c r="GY42" s="170">
        <f>GY38+GY41</f>
        <v>1434</v>
      </c>
      <c r="GZ42" s="171">
        <f t="shared" ref="GZ42" si="3892">+GZ38+GZ41</f>
        <v>0</v>
      </c>
      <c r="HA42" s="172">
        <f t="shared" ref="HA42" si="3893">+HA38+HA41</f>
        <v>1434</v>
      </c>
      <c r="HB42" s="170">
        <f>HB38+HB41</f>
        <v>2922</v>
      </c>
      <c r="HC42" s="171">
        <f t="shared" ref="HC42" si="3894">+HC38+HC41</f>
        <v>0</v>
      </c>
      <c r="HD42" s="172">
        <f t="shared" ref="HD42" si="3895">+HD38+HD41</f>
        <v>2922</v>
      </c>
      <c r="HE42" s="170">
        <f>HE38+HE41</f>
        <v>1536</v>
      </c>
      <c r="HF42" s="171">
        <f t="shared" ref="HF42" si="3896">+HF38+HF41</f>
        <v>0</v>
      </c>
      <c r="HG42" s="172">
        <f t="shared" ref="HG42" si="3897">+HG38+HG41</f>
        <v>1536</v>
      </c>
      <c r="HH42" s="170">
        <f>HH38+HH41</f>
        <v>400</v>
      </c>
      <c r="HI42" s="171">
        <f t="shared" ref="HI42" si="3898">+HI38+HI41</f>
        <v>0</v>
      </c>
      <c r="HJ42" s="172">
        <f t="shared" ref="HJ42:HK42" si="3899">+HJ38+HJ41</f>
        <v>400</v>
      </c>
      <c r="HK42" s="170">
        <f t="shared" si="3899"/>
        <v>6292</v>
      </c>
      <c r="HL42" s="171">
        <f t="shared" si="101"/>
        <v>0</v>
      </c>
      <c r="HM42" s="172">
        <f t="shared" ref="HM42" si="3900">+HM38+HM41</f>
        <v>6292</v>
      </c>
      <c r="HN42" s="170">
        <f>HN38+HN41</f>
        <v>66633</v>
      </c>
      <c r="HO42" s="171">
        <f t="shared" ref="HO42" si="3901">+HO38+HO41</f>
        <v>0</v>
      </c>
      <c r="HP42" s="172">
        <f t="shared" ref="HP42" si="3902">+HP38+HP41</f>
        <v>66633</v>
      </c>
      <c r="HQ42" s="170">
        <f>HQ38+HQ41</f>
        <v>338475</v>
      </c>
      <c r="HR42" s="171">
        <f t="shared" ref="HR42" si="3903">+HR38+HR41</f>
        <v>0</v>
      </c>
      <c r="HS42" s="173">
        <f t="shared" ref="HS42:HT42" si="3904">+HS38+HS41</f>
        <v>338475</v>
      </c>
      <c r="HT42" s="170">
        <f t="shared" si="3904"/>
        <v>405108</v>
      </c>
      <c r="HU42" s="171">
        <f t="shared" si="11"/>
        <v>0</v>
      </c>
      <c r="HV42" s="172">
        <f t="shared" ref="HV42:HW42" si="3905">+HV38+HV41</f>
        <v>405108</v>
      </c>
      <c r="HW42" s="170">
        <f t="shared" si="3905"/>
        <v>3009340</v>
      </c>
      <c r="HX42" s="171">
        <f t="shared" si="107"/>
        <v>1086</v>
      </c>
      <c r="HY42" s="172">
        <f t="shared" ref="HY42" si="3906">+HY38+HY41</f>
        <v>3010426</v>
      </c>
      <c r="HZ42" s="170">
        <f>HZ38+HZ41</f>
        <v>42200</v>
      </c>
      <c r="IA42" s="171">
        <f t="shared" ref="IA42" si="3907">+IA38+IA41</f>
        <v>0</v>
      </c>
      <c r="IB42" s="172">
        <f t="shared" ref="IB42" si="3908">+IB38+IB41</f>
        <v>42200</v>
      </c>
      <c r="IC42" s="170">
        <f>IC38+IC41</f>
        <v>44996</v>
      </c>
      <c r="ID42" s="171">
        <f t="shared" ref="ID42" si="3909">+ID38+ID41</f>
        <v>0</v>
      </c>
      <c r="IE42" s="172">
        <f t="shared" ref="IE42" si="3910">+IE38+IE41</f>
        <v>44996</v>
      </c>
      <c r="IF42" s="170">
        <f>IF38+IF41</f>
        <v>83160</v>
      </c>
      <c r="IG42" s="171">
        <f t="shared" ref="IG42" si="3911">+IG38+IG41</f>
        <v>0</v>
      </c>
      <c r="IH42" s="172">
        <f t="shared" ref="IH42" si="3912">+IH38+IH41</f>
        <v>83160</v>
      </c>
      <c r="II42" s="170">
        <f>II38+II41</f>
        <v>12400</v>
      </c>
      <c r="IJ42" s="171">
        <f t="shared" ref="IJ42" si="3913">+IJ38+IJ41</f>
        <v>0</v>
      </c>
      <c r="IK42" s="172">
        <f t="shared" ref="IK42:IL42" si="3914">+IK38+IK41</f>
        <v>12400</v>
      </c>
      <c r="IL42" s="170">
        <f t="shared" si="3914"/>
        <v>182756</v>
      </c>
      <c r="IM42" s="171">
        <f t="shared" si="114"/>
        <v>0</v>
      </c>
      <c r="IN42" s="172">
        <f t="shared" ref="IN42" si="3915">+IN38+IN41</f>
        <v>182756</v>
      </c>
      <c r="IO42" s="170">
        <f>IO38+IO41</f>
        <v>5152352</v>
      </c>
      <c r="IP42" s="171">
        <f t="shared" ref="IP42" si="3916">+IP38+IP41</f>
        <v>3405</v>
      </c>
      <c r="IQ42" s="173">
        <f t="shared" ref="IQ42" si="3917">+IQ38+IQ41</f>
        <v>5155757</v>
      </c>
      <c r="IR42" s="170">
        <f>IR38+IR41</f>
        <v>91777</v>
      </c>
      <c r="IS42" s="171">
        <f t="shared" ref="IS42" si="3918">+IS38+IS41</f>
        <v>0</v>
      </c>
      <c r="IT42" s="172">
        <f t="shared" ref="IT42:IU42" si="3919">+IT38+IT41</f>
        <v>91777</v>
      </c>
      <c r="IU42" s="170">
        <f t="shared" si="3919"/>
        <v>5244129</v>
      </c>
      <c r="IV42" s="171">
        <f t="shared" si="12"/>
        <v>3405</v>
      </c>
      <c r="IW42" s="172">
        <f t="shared" ref="IW42" si="3920">+IW38+IW41</f>
        <v>5247534</v>
      </c>
      <c r="IX42" s="170">
        <f>IX38+IX41</f>
        <v>69182</v>
      </c>
      <c r="IY42" s="171">
        <f t="shared" ref="IY42" si="3921">+IY38+IY41</f>
        <v>0</v>
      </c>
      <c r="IZ42" s="172">
        <f t="shared" ref="IZ42" si="3922">+IZ38+IZ41</f>
        <v>69182</v>
      </c>
      <c r="JA42" s="170">
        <f>JA38+JA41</f>
        <v>9000</v>
      </c>
      <c r="JB42" s="171">
        <f t="shared" ref="JB42" si="3923">+JB38+JB41</f>
        <v>0</v>
      </c>
      <c r="JC42" s="172">
        <f t="shared" ref="JC42" si="3924">+JC38+JC41</f>
        <v>9000</v>
      </c>
      <c r="JD42" s="170">
        <f>JD38+JD41</f>
        <v>545272</v>
      </c>
      <c r="JE42" s="171">
        <f t="shared" ref="JE42" si="3925">+JE38+JE41</f>
        <v>0</v>
      </c>
      <c r="JF42" s="172">
        <f t="shared" ref="JF42" si="3926">+JF38+JF41</f>
        <v>545272</v>
      </c>
      <c r="JG42" s="170">
        <f>JG38+JG41</f>
        <v>0</v>
      </c>
      <c r="JH42" s="171">
        <f t="shared" ref="JH42" si="3927">+JH38+JH41</f>
        <v>0</v>
      </c>
      <c r="JI42" s="172">
        <f t="shared" ref="JI42:JJ42" si="3928">+JI38+JI41</f>
        <v>0</v>
      </c>
      <c r="JJ42" s="170">
        <f t="shared" si="3928"/>
        <v>623454</v>
      </c>
      <c r="JK42" s="171">
        <f t="shared" si="13"/>
        <v>0</v>
      </c>
      <c r="JL42" s="172">
        <f t="shared" ref="JL42" si="3929">+JL38+JL41</f>
        <v>623454</v>
      </c>
      <c r="JM42" s="170">
        <f>JM38+JM41</f>
        <v>253148</v>
      </c>
      <c r="JN42" s="171">
        <f t="shared" ref="JN42" si="3930">+JN38+JN41</f>
        <v>0</v>
      </c>
      <c r="JO42" s="172">
        <f t="shared" ref="JO42" si="3931">+JO38+JO41</f>
        <v>253148</v>
      </c>
      <c r="JP42" s="170">
        <f>JP38+JP41</f>
        <v>0</v>
      </c>
      <c r="JQ42" s="171">
        <f t="shared" ref="JQ42" si="3932">+JQ38+JQ41</f>
        <v>0</v>
      </c>
      <c r="JR42" s="173">
        <f t="shared" ref="JR42" si="3933">+JR38+JR41</f>
        <v>0</v>
      </c>
      <c r="JS42" s="170">
        <f>JS38+JS41</f>
        <v>39798</v>
      </c>
      <c r="JT42" s="171">
        <f t="shared" ref="JT42" si="3934">+JT38+JT41</f>
        <v>0</v>
      </c>
      <c r="JU42" s="172">
        <f t="shared" ref="JU42:JV42" si="3935">+JU38+JU41</f>
        <v>39798</v>
      </c>
      <c r="JV42" s="170">
        <f t="shared" si="3935"/>
        <v>292946</v>
      </c>
      <c r="JW42" s="171">
        <f t="shared" si="2493"/>
        <v>0</v>
      </c>
      <c r="JX42" s="172">
        <f t="shared" ref="JX42" si="3936">+JX38+JX41</f>
        <v>292946</v>
      </c>
      <c r="JY42" s="170">
        <f>JY38+JY41</f>
        <v>112713</v>
      </c>
      <c r="JZ42" s="171">
        <f t="shared" ref="JZ42" si="3937">+JZ38+JZ41</f>
        <v>0</v>
      </c>
      <c r="KA42" s="172">
        <f t="shared" ref="KA42" si="3938">+KA38+KA41</f>
        <v>112713</v>
      </c>
      <c r="KB42" s="170">
        <f>KB38+KB41</f>
        <v>57750</v>
      </c>
      <c r="KC42" s="171">
        <f t="shared" ref="KC42" si="3939">+KC38+KC41</f>
        <v>0</v>
      </c>
      <c r="KD42" s="172">
        <f t="shared" ref="KD42" si="3940">+KD38+KD41</f>
        <v>57750</v>
      </c>
      <c r="KE42" s="170">
        <f>KE38+KE41</f>
        <v>21000</v>
      </c>
      <c r="KF42" s="171">
        <f t="shared" ref="KF42" si="3941">+KF38+KF41</f>
        <v>0</v>
      </c>
      <c r="KG42" s="172">
        <f t="shared" ref="KG42" si="3942">+KG38+KG41</f>
        <v>21000</v>
      </c>
      <c r="KH42" s="170">
        <f>KH38+KH41</f>
        <v>30000</v>
      </c>
      <c r="KI42" s="171">
        <f t="shared" ref="KI42" si="3943">+KI38+KI41</f>
        <v>0</v>
      </c>
      <c r="KJ42" s="172">
        <f t="shared" ref="KJ42:KK42" si="3944">+KJ38+KJ41</f>
        <v>30000</v>
      </c>
      <c r="KK42" s="170">
        <f t="shared" si="3944"/>
        <v>221463</v>
      </c>
      <c r="KL42" s="171">
        <f t="shared" si="2491"/>
        <v>0</v>
      </c>
      <c r="KM42" s="173">
        <f t="shared" ref="KM42" si="3945">+KM38+KM41</f>
        <v>221463</v>
      </c>
      <c r="KN42" s="170">
        <f>KN38+KN41</f>
        <v>498770</v>
      </c>
      <c r="KO42" s="171">
        <f t="shared" ref="KO42" si="3946">+KO38+KO41</f>
        <v>0</v>
      </c>
      <c r="KP42" s="172">
        <f t="shared" ref="KP42" si="3947">+KP38+KP41</f>
        <v>498770</v>
      </c>
      <c r="KQ42" s="170">
        <f>KQ38+KQ41</f>
        <v>17460</v>
      </c>
      <c r="KR42" s="171">
        <f t="shared" ref="KR42" si="3948">+KR38+KR41</f>
        <v>0</v>
      </c>
      <c r="KS42" s="172">
        <f t="shared" ref="KS42" si="3949">+KS38+KS41</f>
        <v>17460</v>
      </c>
      <c r="KT42" s="170">
        <f>KT38+KT41</f>
        <v>535816</v>
      </c>
      <c r="KU42" s="171">
        <f t="shared" ref="KU42" si="3950">+KU38+KU41</f>
        <v>0</v>
      </c>
      <c r="KV42" s="172">
        <f t="shared" ref="KV42:KW42" si="3951">+KV38+KV41</f>
        <v>535816</v>
      </c>
      <c r="KW42" s="170">
        <f t="shared" si="3951"/>
        <v>1052046</v>
      </c>
      <c r="KX42" s="171">
        <f t="shared" si="211"/>
        <v>0</v>
      </c>
      <c r="KY42" s="172">
        <f t="shared" ref="KY42" si="3952">+KY38+KY41</f>
        <v>1052046</v>
      </c>
      <c r="KZ42" s="170">
        <f>KZ38+KZ41</f>
        <v>0</v>
      </c>
      <c r="LA42" s="171">
        <f t="shared" ref="LA42" si="3953">+LA38+LA41</f>
        <v>0</v>
      </c>
      <c r="LB42" s="172">
        <f t="shared" ref="LB42" si="3954">+LB38+LB41</f>
        <v>0</v>
      </c>
      <c r="LC42" s="170">
        <f>LC38+LC41</f>
        <v>0</v>
      </c>
      <c r="LD42" s="171">
        <f t="shared" ref="LD42" si="3955">+LD38+LD41</f>
        <v>0</v>
      </c>
      <c r="LE42" s="172">
        <f t="shared" ref="LE42" si="3956">+LE38+LE41</f>
        <v>0</v>
      </c>
      <c r="LF42" s="170">
        <f>LF38+LF41</f>
        <v>0</v>
      </c>
      <c r="LG42" s="171">
        <f t="shared" ref="LG42" si="3957">+LG38+LG41</f>
        <v>0</v>
      </c>
      <c r="LH42" s="172">
        <f t="shared" ref="LH42" si="3958">+LH38+LH41</f>
        <v>0</v>
      </c>
      <c r="LI42" s="170">
        <f>LI38+LI41</f>
        <v>0</v>
      </c>
      <c r="LJ42" s="171">
        <f t="shared" ref="LJ42" si="3959">+LJ38+LJ41</f>
        <v>0</v>
      </c>
      <c r="LK42" s="173">
        <f t="shared" ref="LK42" si="3960">+LK38+LK41</f>
        <v>0</v>
      </c>
      <c r="LL42" s="170">
        <f>LL38+LL41</f>
        <v>0</v>
      </c>
      <c r="LM42" s="171">
        <f t="shared" ref="LM42" si="3961">+LM38+LM41</f>
        <v>0</v>
      </c>
      <c r="LN42" s="172">
        <f t="shared" ref="LN42" si="3962">+LN38+LN41</f>
        <v>0</v>
      </c>
      <c r="LO42" s="170">
        <f>LO38+LO41</f>
        <v>0</v>
      </c>
      <c r="LP42" s="171">
        <f t="shared" ref="LP42" si="3963">+LP38+LP41</f>
        <v>0</v>
      </c>
      <c r="LQ42" s="172">
        <f t="shared" ref="LQ42" si="3964">+LQ38+LQ41</f>
        <v>0</v>
      </c>
      <c r="LR42" s="170">
        <f>LR38+LR41</f>
        <v>0</v>
      </c>
      <c r="LS42" s="171">
        <f t="shared" ref="LS42" si="3965">+LS38+LS41</f>
        <v>0</v>
      </c>
      <c r="LT42" s="172">
        <f t="shared" ref="LT42" si="3966">+LT38+LT41</f>
        <v>0</v>
      </c>
      <c r="LU42" s="170">
        <f>LU38+LU41</f>
        <v>0</v>
      </c>
      <c r="LV42" s="171">
        <f t="shared" ref="LV42" si="3967">+LV38+LV41</f>
        <v>0</v>
      </c>
      <c r="LW42" s="172">
        <f t="shared" ref="LW42" si="3968">+LW38+LW41</f>
        <v>0</v>
      </c>
      <c r="LX42" s="170">
        <f>LX38+LX41</f>
        <v>0</v>
      </c>
      <c r="LY42" s="171">
        <f t="shared" ref="LY42" si="3969">+LY38+LY41</f>
        <v>0</v>
      </c>
      <c r="LZ42" s="172">
        <f t="shared" ref="LZ42:MA42" si="3970">+LZ38+LZ41</f>
        <v>0</v>
      </c>
      <c r="MA42" s="170">
        <f t="shared" si="3970"/>
        <v>0</v>
      </c>
      <c r="MB42" s="171">
        <f t="shared" si="17"/>
        <v>0</v>
      </c>
      <c r="MC42" s="172">
        <f t="shared" ref="MC42" si="3971">+MC38+MC41</f>
        <v>0</v>
      </c>
      <c r="MD42" s="170">
        <f>MD38+MD41</f>
        <v>7930</v>
      </c>
      <c r="ME42" s="171">
        <f t="shared" ref="ME42" si="3972">+ME38+ME41</f>
        <v>0</v>
      </c>
      <c r="MF42" s="172">
        <f t="shared" ref="MF42" si="3973">+MF38+MF41</f>
        <v>7930</v>
      </c>
      <c r="MG42" s="170">
        <f>MG38+MG41</f>
        <v>0</v>
      </c>
      <c r="MH42" s="171">
        <f t="shared" ref="MH42" si="3974">+MH38+MH41</f>
        <v>0</v>
      </c>
      <c r="MI42" s="173">
        <f t="shared" ref="MI42:MJ42" si="3975">+MI38+MI41</f>
        <v>0</v>
      </c>
      <c r="MJ42" s="170">
        <f t="shared" si="3975"/>
        <v>7930</v>
      </c>
      <c r="MK42" s="171">
        <f t="shared" si="150"/>
        <v>0</v>
      </c>
      <c r="ML42" s="172">
        <f t="shared" ref="ML42" si="3976">+ML38+ML41</f>
        <v>7930</v>
      </c>
      <c r="MM42" s="170">
        <f>MM38+MM41</f>
        <v>1772984</v>
      </c>
      <c r="MN42" s="171">
        <f t="shared" ref="MN42" si="3977">+MN38+MN41</f>
        <v>0</v>
      </c>
      <c r="MO42" s="172">
        <f t="shared" ref="MO42:MP42" si="3978">+MO38+MO41</f>
        <v>1772984</v>
      </c>
      <c r="MP42" s="170">
        <f t="shared" si="3978"/>
        <v>9397708</v>
      </c>
      <c r="MQ42" s="171">
        <f t="shared" si="18"/>
        <v>3405</v>
      </c>
      <c r="MR42" s="172">
        <f t="shared" ref="MR42" si="3979">+MR38+MR41</f>
        <v>9401113</v>
      </c>
      <c r="MS42" s="170">
        <f>MS38+MS41</f>
        <v>10000</v>
      </c>
      <c r="MT42" s="171">
        <f t="shared" ref="MT42" si="3980">+MT38+MT41</f>
        <v>0</v>
      </c>
      <c r="MU42" s="172">
        <f t="shared" ref="MU42" si="3981">+MU38+MU41</f>
        <v>10000</v>
      </c>
      <c r="MV42" s="170">
        <f>MV38+MV41</f>
        <v>368101</v>
      </c>
      <c r="MW42" s="171">
        <f t="shared" ref="MW42" si="3982">+MW38+MW41</f>
        <v>12659</v>
      </c>
      <c r="MX42" s="172">
        <f t="shared" ref="MX42" si="3983">+MX38+MX41</f>
        <v>380760</v>
      </c>
      <c r="MY42" s="170">
        <f>MY38+MY41</f>
        <v>40000</v>
      </c>
      <c r="MZ42" s="171">
        <f t="shared" ref="MZ42" si="3984">+MZ38+MZ41</f>
        <v>0</v>
      </c>
      <c r="NA42" s="172">
        <f t="shared" ref="NA42:NB42" si="3985">+NA38+NA41</f>
        <v>40000</v>
      </c>
      <c r="NB42" s="170">
        <f t="shared" si="3985"/>
        <v>408101</v>
      </c>
      <c r="NC42" s="171">
        <f t="shared" si="158"/>
        <v>12659</v>
      </c>
      <c r="ND42" s="172">
        <f t="shared" ref="ND42" si="3986">+ND38+ND41</f>
        <v>420760</v>
      </c>
      <c r="NE42" s="170">
        <f>NE38+NE41</f>
        <v>0</v>
      </c>
      <c r="NF42" s="171">
        <f t="shared" ref="NF42" si="3987">+NF38+NF41</f>
        <v>0</v>
      </c>
      <c r="NG42" s="172">
        <f t="shared" ref="NG42" si="3988">+NG38+NG41</f>
        <v>0</v>
      </c>
      <c r="NH42" s="170">
        <f>NH38+NH41</f>
        <v>52500</v>
      </c>
      <c r="NI42" s="171">
        <f t="shared" ref="NI42" si="3989">+NI38+NI41</f>
        <v>-11500</v>
      </c>
      <c r="NJ42" s="173">
        <f t="shared" ref="NJ42" si="3990">+NJ38+NJ41</f>
        <v>41000</v>
      </c>
      <c r="NK42" s="170">
        <f>NK38+NK41</f>
        <v>10000</v>
      </c>
      <c r="NL42" s="171">
        <f t="shared" ref="NL42" si="3991">+NL38+NL41</f>
        <v>0</v>
      </c>
      <c r="NM42" s="172">
        <f t="shared" ref="NM42" si="3992">+NM38+NM41</f>
        <v>10000</v>
      </c>
      <c r="NN42" s="170">
        <f>NN38+NN41</f>
        <v>5650</v>
      </c>
      <c r="NO42" s="171">
        <f t="shared" ref="NO42" si="3993">+NO38+NO41</f>
        <v>-5650</v>
      </c>
      <c r="NP42" s="172">
        <f t="shared" ref="NP42" si="3994">+NP38+NP41</f>
        <v>0</v>
      </c>
      <c r="NQ42" s="170">
        <f>NQ38+NQ41</f>
        <v>107000</v>
      </c>
      <c r="NR42" s="171">
        <f t="shared" ref="NR42" si="3995">+NR38+NR41</f>
        <v>0</v>
      </c>
      <c r="NS42" s="172">
        <f t="shared" ref="NS42" si="3996">+NS38+NS41</f>
        <v>107000</v>
      </c>
      <c r="NT42" s="170">
        <f>NT38+NT41</f>
        <v>17860</v>
      </c>
      <c r="NU42" s="171">
        <f t="shared" ref="NU42" si="3997">+NU38+NU41</f>
        <v>0</v>
      </c>
      <c r="NV42" s="172">
        <f t="shared" ref="NV42:NW42" si="3998">+NV38+NV41</f>
        <v>17860</v>
      </c>
      <c r="NW42" s="170">
        <f t="shared" si="3998"/>
        <v>193010</v>
      </c>
      <c r="NX42" s="171">
        <f t="shared" si="2981"/>
        <v>-17150</v>
      </c>
      <c r="NY42" s="172">
        <f t="shared" ref="NY42" si="3999">+NY38+NY41</f>
        <v>175860</v>
      </c>
      <c r="NZ42" s="170">
        <f>NZ38+NZ41</f>
        <v>4000000</v>
      </c>
      <c r="OA42" s="171">
        <f t="shared" ref="OA42" si="4000">+OA38+OA41</f>
        <v>0</v>
      </c>
      <c r="OB42" s="172">
        <f t="shared" ref="OB42" si="4001">+OB38+OB41</f>
        <v>4000000</v>
      </c>
      <c r="OC42" s="170">
        <f>OC38+OC41</f>
        <v>583458</v>
      </c>
      <c r="OD42" s="171">
        <f t="shared" ref="OD42" si="4002">+OD38+OD41</f>
        <v>0</v>
      </c>
      <c r="OE42" s="172">
        <f t="shared" ref="OE42" si="4003">+OE38+OE41</f>
        <v>583458</v>
      </c>
      <c r="OF42" s="170">
        <f>OF38+OF41</f>
        <v>0</v>
      </c>
      <c r="OG42" s="171">
        <f t="shared" ref="OG42" si="4004">+OG38+OG41</f>
        <v>0</v>
      </c>
      <c r="OH42" s="173">
        <f t="shared" ref="OH42:OI42" si="4005">+OH38+OH41</f>
        <v>0</v>
      </c>
      <c r="OI42" s="170">
        <f t="shared" si="4005"/>
        <v>5194569</v>
      </c>
      <c r="OJ42" s="171">
        <f t="shared" si="2980"/>
        <v>-4491</v>
      </c>
      <c r="OK42" s="172">
        <f t="shared" ref="OK42" si="4006">+OK38+OK41</f>
        <v>5190078</v>
      </c>
      <c r="OL42" s="170">
        <f>OL38+OL41</f>
        <v>0</v>
      </c>
      <c r="OM42" s="171">
        <f t="shared" ref="OM42" si="4007">+OM38+OM41</f>
        <v>0</v>
      </c>
      <c r="ON42" s="172">
        <f t="shared" ref="ON42" si="4008">+ON38+ON41</f>
        <v>0</v>
      </c>
      <c r="OO42" s="170">
        <f>OO38+OO41</f>
        <v>0</v>
      </c>
      <c r="OP42" s="171">
        <f t="shared" ref="OP42" si="4009">+OP38+OP41</f>
        <v>0</v>
      </c>
      <c r="OQ42" s="172">
        <f t="shared" ref="OQ42" si="4010">+OQ38+OQ41</f>
        <v>0</v>
      </c>
      <c r="OR42" s="170">
        <f>OR38+OR41</f>
        <v>0</v>
      </c>
      <c r="OS42" s="171">
        <f t="shared" ref="OS42" si="4011">+OS38+OS41</f>
        <v>0</v>
      </c>
      <c r="OT42" s="172">
        <f t="shared" ref="OT42" si="4012">+OT38+OT41</f>
        <v>0</v>
      </c>
      <c r="OU42" s="170">
        <f>OU38+OU41</f>
        <v>0</v>
      </c>
      <c r="OV42" s="171">
        <f t="shared" ref="OV42" si="4013">+OV38+OV41</f>
        <v>0</v>
      </c>
      <c r="OW42" s="172">
        <f t="shared" ref="OW42" si="4014">+OW38+OW41</f>
        <v>0</v>
      </c>
      <c r="OX42" s="170">
        <f>OX38+OX41</f>
        <v>0</v>
      </c>
      <c r="OY42" s="171">
        <f t="shared" ref="OY42" si="4015">+OY38+OY41</f>
        <v>0</v>
      </c>
      <c r="OZ42" s="172">
        <f t="shared" ref="OZ42" si="4016">+OZ38+OZ41</f>
        <v>0</v>
      </c>
      <c r="PA42" s="170">
        <f>PA38+PA41</f>
        <v>0</v>
      </c>
      <c r="PB42" s="171">
        <f t="shared" ref="PB42" si="4017">+PB38+PB41</f>
        <v>0</v>
      </c>
      <c r="PC42" s="172">
        <f t="shared" ref="PC42" si="4018">+PC38+PC41</f>
        <v>0</v>
      </c>
      <c r="PD42" s="170">
        <f>PD38+PD41</f>
        <v>0</v>
      </c>
      <c r="PE42" s="171">
        <f t="shared" ref="PE42" si="4019">+PE38+PE41</f>
        <v>0</v>
      </c>
      <c r="PF42" s="172">
        <f t="shared" ref="PF42" si="4020">+PF38+PF41</f>
        <v>0</v>
      </c>
      <c r="PG42" s="170">
        <f>PG38+PG41</f>
        <v>0</v>
      </c>
      <c r="PH42" s="171">
        <f t="shared" ref="PH42" si="4021">+PH38+PH41</f>
        <v>0</v>
      </c>
      <c r="PI42" s="173">
        <f t="shared" ref="PI42" si="4022">+PI38+PI41</f>
        <v>0</v>
      </c>
      <c r="PJ42" s="170">
        <f>PJ38+PJ41</f>
        <v>0</v>
      </c>
      <c r="PK42" s="171">
        <f t="shared" ref="PK42" si="4023">+PK38+PK41</f>
        <v>0</v>
      </c>
      <c r="PL42" s="172">
        <f t="shared" ref="PL42" si="4024">+PL38+PL41</f>
        <v>0</v>
      </c>
      <c r="PM42" s="170">
        <f>PM38+PM41</f>
        <v>0</v>
      </c>
      <c r="PN42" s="171">
        <f t="shared" ref="PN42" si="4025">+PN38+PN41</f>
        <v>0</v>
      </c>
      <c r="PO42" s="172">
        <f t="shared" ref="PO42:PP42" si="4026">+PO38+PO41</f>
        <v>0</v>
      </c>
      <c r="PP42" s="170">
        <f t="shared" si="4026"/>
        <v>0</v>
      </c>
      <c r="PQ42" s="171">
        <f t="shared" si="21"/>
        <v>0</v>
      </c>
      <c r="PR42" s="172">
        <f t="shared" ref="PR42" si="4027">+PR38+PR41</f>
        <v>0</v>
      </c>
      <c r="PS42" s="170">
        <f>PS38+PS41</f>
        <v>380200</v>
      </c>
      <c r="PT42" s="171">
        <f t="shared" ref="PT42" si="4028">+PT38+PT41</f>
        <v>0</v>
      </c>
      <c r="PU42" s="172">
        <f t="shared" ref="PU42" si="4029">+PU38+PU41</f>
        <v>380200</v>
      </c>
      <c r="PV42" s="170">
        <f>PV38+PV41</f>
        <v>0</v>
      </c>
      <c r="PW42" s="171">
        <f t="shared" ref="PW42" si="4030">+PW38+PW41</f>
        <v>0</v>
      </c>
      <c r="PX42" s="172">
        <f t="shared" ref="PX42" si="4031">+PX38+PX41</f>
        <v>0</v>
      </c>
      <c r="PY42" s="170">
        <f>PY38+PY41</f>
        <v>2581</v>
      </c>
      <c r="PZ42" s="171">
        <f t="shared" ref="PZ42" si="4032">+PZ38+PZ41</f>
        <v>0</v>
      </c>
      <c r="QA42" s="172">
        <f t="shared" ref="QA42" si="4033">+QA38+QA41</f>
        <v>2581</v>
      </c>
      <c r="QB42" s="170">
        <f>QB38+QB41</f>
        <v>17094</v>
      </c>
      <c r="QC42" s="171">
        <f t="shared" ref="QC42" si="4034">+QC38+QC41</f>
        <v>0</v>
      </c>
      <c r="QD42" s="172">
        <f t="shared" ref="QD42" si="4035">+QD38+QD41</f>
        <v>17094</v>
      </c>
      <c r="QE42" s="170">
        <f>QE38+QE41</f>
        <v>10740</v>
      </c>
      <c r="QF42" s="171">
        <f t="shared" ref="QF42" si="4036">+QF38+QF41</f>
        <v>0</v>
      </c>
      <c r="QG42" s="173">
        <f t="shared" ref="QG42" si="4037">+QG38+QG41</f>
        <v>10740</v>
      </c>
      <c r="QH42" s="170">
        <f>QH38+QH41</f>
        <v>25000</v>
      </c>
      <c r="QI42" s="171">
        <f t="shared" ref="QI42" si="4038">+QI38+QI41</f>
        <v>0</v>
      </c>
      <c r="QJ42" s="172">
        <f t="shared" ref="QJ42" si="4039">+QJ38+QJ41</f>
        <v>25000</v>
      </c>
      <c r="QK42" s="170">
        <f>QK38+QK41</f>
        <v>166667</v>
      </c>
      <c r="QL42" s="171">
        <f t="shared" ref="QL42" si="4040">+QL38+QL41</f>
        <v>0</v>
      </c>
      <c r="QM42" s="172">
        <f t="shared" ref="QM42:QN42" si="4041">+QM38+QM41</f>
        <v>166667</v>
      </c>
      <c r="QN42" s="170">
        <f t="shared" si="4041"/>
        <v>602282</v>
      </c>
      <c r="QO42" s="171">
        <f t="shared" si="190"/>
        <v>0</v>
      </c>
      <c r="QP42" s="172">
        <f t="shared" ref="QP42" si="4042">+QP38+QP41</f>
        <v>602282</v>
      </c>
      <c r="QQ42" s="170">
        <f>QQ38+QQ41</f>
        <v>0</v>
      </c>
      <c r="QR42" s="171">
        <f t="shared" ref="QR42" si="4043">+QR38+QR41</f>
        <v>0</v>
      </c>
      <c r="QS42" s="172">
        <f t="shared" ref="QS42" si="4044">+QS38+QS41</f>
        <v>0</v>
      </c>
      <c r="QT42" s="170">
        <f>QT38+QT41</f>
        <v>0</v>
      </c>
      <c r="QU42" s="171">
        <f t="shared" ref="QU42" si="4045">+QU38+QU41</f>
        <v>0</v>
      </c>
      <c r="QV42" s="172">
        <f t="shared" ref="QV42" si="4046">+QV38+QV41</f>
        <v>0</v>
      </c>
      <c r="QW42" s="170">
        <f>QW38+QW41</f>
        <v>482</v>
      </c>
      <c r="QX42" s="171">
        <f t="shared" ref="QX42" si="4047">+QX38+QX41</f>
        <v>0</v>
      </c>
      <c r="QY42" s="172">
        <f t="shared" ref="QY42" si="4048">+QY38+QY41</f>
        <v>482</v>
      </c>
      <c r="QZ42" s="170">
        <f>QZ38+QZ41</f>
        <v>572</v>
      </c>
      <c r="RA42" s="171">
        <f t="shared" ref="RA42" si="4049">+RA38+RA41</f>
        <v>0</v>
      </c>
      <c r="RB42" s="172">
        <f t="shared" ref="RB42" si="4050">+RB38+RB41</f>
        <v>572</v>
      </c>
      <c r="RC42" s="170">
        <f>RC38+RC41</f>
        <v>0</v>
      </c>
      <c r="RD42" s="171">
        <f t="shared" ref="RD42" si="4051">+RD38+RD41</f>
        <v>0</v>
      </c>
      <c r="RE42" s="173">
        <f t="shared" ref="RE42" si="4052">+RE38+RE41</f>
        <v>0</v>
      </c>
      <c r="RF42" s="170">
        <f>RF38+RF41</f>
        <v>500</v>
      </c>
      <c r="RG42" s="171">
        <f t="shared" ref="RG42" si="4053">+RG38+RG41</f>
        <v>0</v>
      </c>
      <c r="RH42" s="172">
        <f t="shared" ref="RH42" si="4054">+RH38+RH41</f>
        <v>500</v>
      </c>
      <c r="RI42" s="170">
        <f>RI38+RI41</f>
        <v>0</v>
      </c>
      <c r="RJ42" s="171">
        <f t="shared" ref="RJ42" si="4055">+RJ38+RJ41</f>
        <v>0</v>
      </c>
      <c r="RK42" s="172">
        <f t="shared" ref="RK42" si="4056">+RK38+RK41</f>
        <v>0</v>
      </c>
      <c r="RL42" s="170">
        <f>RL38+RL41</f>
        <v>0</v>
      </c>
      <c r="RM42" s="171">
        <f t="shared" ref="RM42" si="4057">+RM38+RM41</f>
        <v>0</v>
      </c>
      <c r="RN42" s="172">
        <f t="shared" ref="RN42:RO42" si="4058">+RN38+RN41</f>
        <v>0</v>
      </c>
      <c r="RO42" s="170">
        <f t="shared" si="4058"/>
        <v>1554</v>
      </c>
      <c r="RP42" s="171">
        <f t="shared" si="201"/>
        <v>0</v>
      </c>
      <c r="RQ42" s="172">
        <f t="shared" ref="RQ42:RR42" si="4059">+RQ38+RQ41</f>
        <v>1554</v>
      </c>
      <c r="RR42" s="170">
        <f t="shared" si="4059"/>
        <v>603836</v>
      </c>
      <c r="RS42" s="171">
        <f t="shared" si="204"/>
        <v>0</v>
      </c>
      <c r="RT42" s="172">
        <f t="shared" ref="RT42" si="4060">+RT38+RT41</f>
        <v>603836</v>
      </c>
      <c r="RU42" s="170">
        <f t="shared" si="2808"/>
        <v>18205453</v>
      </c>
      <c r="RV42" s="171">
        <f t="shared" si="206"/>
        <v>0</v>
      </c>
      <c r="RW42" s="172">
        <f t="shared" ref="RW42:RX42" si="4061">+RW38+RW41</f>
        <v>18205453</v>
      </c>
      <c r="RX42" s="170">
        <f t="shared" si="4061"/>
        <v>-5152352</v>
      </c>
      <c r="RY42" s="171">
        <f t="shared" ref="RY42" si="4062">+RY38+RY41</f>
        <v>-3405</v>
      </c>
      <c r="RZ42" s="172">
        <f t="shared" ref="RZ42:SA42" si="4063">+RZ38+RZ41</f>
        <v>-5155757</v>
      </c>
      <c r="SA42" s="170">
        <f t="shared" si="4063"/>
        <v>13053101</v>
      </c>
      <c r="SB42" s="171">
        <f t="shared" si="22"/>
        <v>-3405</v>
      </c>
      <c r="SC42" s="172">
        <f t="shared" ref="SC42:SD42" si="4064">+SC38+SC41</f>
        <v>13049696</v>
      </c>
      <c r="SD42" s="170">
        <f t="shared" si="4064"/>
        <v>25674782.050000001</v>
      </c>
      <c r="SE42" s="171">
        <f t="shared" si="532"/>
        <v>0</v>
      </c>
      <c r="SF42" s="172">
        <f t="shared" ref="SF42" si="4065">+SF38+SF41</f>
        <v>25674782.050000001</v>
      </c>
    </row>
    <row r="43" spans="1:501" s="25" customFormat="1" ht="17.25" thickTop="1" thickBot="1" x14ac:dyDescent="0.3">
      <c r="A43" s="213" t="s">
        <v>13</v>
      </c>
      <c r="B43" s="214"/>
      <c r="C43" s="109"/>
      <c r="D43" s="24"/>
      <c r="E43" s="110"/>
      <c r="F43" s="109"/>
      <c r="G43" s="24"/>
      <c r="H43" s="110"/>
      <c r="I43" s="109"/>
      <c r="J43" s="24">
        <f t="shared" si="0"/>
        <v>0</v>
      </c>
      <c r="K43" s="110"/>
      <c r="L43" s="109"/>
      <c r="M43" s="24"/>
      <c r="N43" s="110"/>
      <c r="O43" s="109"/>
      <c r="P43" s="24"/>
      <c r="Q43" s="110"/>
      <c r="R43" s="109"/>
      <c r="S43" s="24"/>
      <c r="T43" s="110"/>
      <c r="U43" s="109"/>
      <c r="V43" s="24">
        <f t="shared" si="2324"/>
        <v>0</v>
      </c>
      <c r="W43" s="93"/>
      <c r="X43" s="109"/>
      <c r="Y43" s="24"/>
      <c r="Z43" s="110"/>
      <c r="AA43" s="109"/>
      <c r="AB43" s="24"/>
      <c r="AC43" s="110"/>
      <c r="AD43" s="109"/>
      <c r="AE43" s="24"/>
      <c r="AF43" s="110"/>
      <c r="AG43" s="109"/>
      <c r="AH43" s="24"/>
      <c r="AI43" s="110"/>
      <c r="AJ43" s="109"/>
      <c r="AK43" s="24"/>
      <c r="AL43" s="110"/>
      <c r="AM43" s="109"/>
      <c r="AN43" s="24"/>
      <c r="AO43" s="110"/>
      <c r="AP43" s="109"/>
      <c r="AQ43" s="24"/>
      <c r="AR43" s="110"/>
      <c r="AS43" s="109"/>
      <c r="AT43" s="24">
        <f t="shared" si="2333"/>
        <v>0</v>
      </c>
      <c r="AU43" s="110"/>
      <c r="AV43" s="109"/>
      <c r="AW43" s="24"/>
      <c r="AX43" s="110"/>
      <c r="AY43" s="109"/>
      <c r="AZ43" s="24"/>
      <c r="BA43" s="110"/>
      <c r="BB43" s="109"/>
      <c r="BC43" s="24"/>
      <c r="BD43" s="110"/>
      <c r="BE43" s="109"/>
      <c r="BF43" s="24">
        <f t="shared" si="2338"/>
        <v>0</v>
      </c>
      <c r="BG43" s="110"/>
      <c r="BH43" s="109"/>
      <c r="BI43" s="24"/>
      <c r="BJ43" s="110"/>
      <c r="BK43" s="109"/>
      <c r="BL43" s="24"/>
      <c r="BM43" s="110"/>
      <c r="BN43" s="109"/>
      <c r="BO43" s="24">
        <f t="shared" si="2342"/>
        <v>0</v>
      </c>
      <c r="BP43" s="110"/>
      <c r="BQ43" s="109"/>
      <c r="BR43" s="24">
        <f t="shared" si="2344"/>
        <v>0</v>
      </c>
      <c r="BS43" s="110"/>
      <c r="BT43" s="109"/>
      <c r="BU43" s="24"/>
      <c r="BV43" s="110"/>
      <c r="BW43" s="109"/>
      <c r="BX43" s="24">
        <f t="shared" si="2347"/>
        <v>0</v>
      </c>
      <c r="BY43" s="110"/>
      <c r="BZ43" s="109"/>
      <c r="CA43" s="24"/>
      <c r="CB43" s="110"/>
      <c r="CC43" s="109"/>
      <c r="CD43" s="24"/>
      <c r="CE43" s="110"/>
      <c r="CF43" s="109"/>
      <c r="CG43" s="24"/>
      <c r="CH43" s="110"/>
      <c r="CI43" s="109"/>
      <c r="CJ43" s="24"/>
      <c r="CK43" s="110"/>
      <c r="CL43" s="109"/>
      <c r="CM43" s="24"/>
      <c r="CN43" s="110"/>
      <c r="CO43" s="109"/>
      <c r="CP43" s="24"/>
      <c r="CQ43" s="110"/>
      <c r="CR43" s="109"/>
      <c r="CS43" s="24"/>
      <c r="CT43" s="110"/>
      <c r="CU43" s="109"/>
      <c r="CV43" s="24"/>
      <c r="CW43" s="110"/>
      <c r="CX43" s="109"/>
      <c r="CY43" s="24"/>
      <c r="CZ43" s="110"/>
      <c r="DA43" s="109"/>
      <c r="DB43" s="24"/>
      <c r="DC43" s="110"/>
      <c r="DD43" s="109">
        <f t="shared" si="59"/>
        <v>0</v>
      </c>
      <c r="DE43" s="24">
        <f t="shared" si="59"/>
        <v>0</v>
      </c>
      <c r="DF43" s="110">
        <f t="shared" si="59"/>
        <v>0</v>
      </c>
      <c r="DG43" s="109"/>
      <c r="DH43" s="24"/>
      <c r="DI43" s="110"/>
      <c r="DJ43" s="109"/>
      <c r="DK43" s="24"/>
      <c r="DL43" s="110"/>
      <c r="DM43" s="109"/>
      <c r="DN43" s="24"/>
      <c r="DO43" s="110"/>
      <c r="DP43" s="109"/>
      <c r="DQ43" s="24"/>
      <c r="DR43" s="110"/>
      <c r="DS43" s="109"/>
      <c r="DT43" s="24"/>
      <c r="DU43" s="110"/>
      <c r="DV43" s="109"/>
      <c r="DW43" s="24"/>
      <c r="DX43" s="110"/>
      <c r="DY43" s="109"/>
      <c r="DZ43" s="24"/>
      <c r="EA43" s="110"/>
      <c r="EB43" s="109"/>
      <c r="EC43" s="24">
        <f t="shared" si="68"/>
        <v>0</v>
      </c>
      <c r="ED43" s="110"/>
      <c r="EE43" s="109"/>
      <c r="EF43" s="24"/>
      <c r="EG43" s="110"/>
      <c r="EH43" s="109"/>
      <c r="EI43" s="24"/>
      <c r="EJ43" s="110"/>
      <c r="EK43" s="109"/>
      <c r="EL43" s="24"/>
      <c r="EM43" s="110"/>
      <c r="EN43" s="109"/>
      <c r="EO43" s="24">
        <f t="shared" si="2492"/>
        <v>0</v>
      </c>
      <c r="EP43" s="110"/>
      <c r="EQ43" s="109"/>
      <c r="ER43" s="24"/>
      <c r="ES43" s="110"/>
      <c r="ET43" s="109"/>
      <c r="EU43" s="24"/>
      <c r="EV43" s="110"/>
      <c r="EW43" s="109"/>
      <c r="EX43" s="24"/>
      <c r="EY43" s="110"/>
      <c r="EZ43" s="109"/>
      <c r="FA43" s="24"/>
      <c r="FB43" s="110"/>
      <c r="FC43" s="109"/>
      <c r="FD43" s="24">
        <f t="shared" si="2375"/>
        <v>0</v>
      </c>
      <c r="FE43" s="93"/>
      <c r="FF43" s="109"/>
      <c r="FG43" s="24"/>
      <c r="FH43" s="110"/>
      <c r="FI43" s="109"/>
      <c r="FJ43" s="24"/>
      <c r="FK43" s="110"/>
      <c r="FL43" s="109"/>
      <c r="FM43" s="24"/>
      <c r="FN43" s="110"/>
      <c r="FO43" s="109"/>
      <c r="FP43" s="24"/>
      <c r="FQ43" s="110"/>
      <c r="FR43" s="109"/>
      <c r="FS43" s="24"/>
      <c r="FT43" s="110"/>
      <c r="FU43" s="109"/>
      <c r="FV43" s="24"/>
      <c r="FW43" s="110"/>
      <c r="FX43" s="109"/>
      <c r="FY43" s="24"/>
      <c r="FZ43" s="110"/>
      <c r="GA43" s="109"/>
      <c r="GB43" s="24">
        <f t="shared" si="10"/>
        <v>0</v>
      </c>
      <c r="GC43" s="110"/>
      <c r="GD43" s="109"/>
      <c r="GE43" s="24"/>
      <c r="GF43" s="110"/>
      <c r="GG43" s="109"/>
      <c r="GH43" s="24"/>
      <c r="GI43" s="110"/>
      <c r="GJ43" s="109"/>
      <c r="GK43" s="24"/>
      <c r="GL43" s="110"/>
      <c r="GM43" s="109"/>
      <c r="GN43" s="24"/>
      <c r="GO43" s="110"/>
      <c r="GP43" s="109"/>
      <c r="GQ43" s="24"/>
      <c r="GR43" s="110"/>
      <c r="GS43" s="109"/>
      <c r="GT43" s="24"/>
      <c r="GU43" s="93"/>
      <c r="GV43" s="109"/>
      <c r="GW43" s="24">
        <f t="shared" si="94"/>
        <v>0</v>
      </c>
      <c r="GX43" s="110"/>
      <c r="GY43" s="109"/>
      <c r="GZ43" s="24"/>
      <c r="HA43" s="110"/>
      <c r="HB43" s="109"/>
      <c r="HC43" s="24"/>
      <c r="HD43" s="110"/>
      <c r="HE43" s="109"/>
      <c r="HF43" s="24"/>
      <c r="HG43" s="110"/>
      <c r="HH43" s="109"/>
      <c r="HI43" s="24"/>
      <c r="HJ43" s="110"/>
      <c r="HK43" s="109"/>
      <c r="HL43" s="24">
        <f t="shared" si="101"/>
        <v>0</v>
      </c>
      <c r="HM43" s="110"/>
      <c r="HN43" s="109"/>
      <c r="HO43" s="24"/>
      <c r="HP43" s="110"/>
      <c r="HQ43" s="109"/>
      <c r="HR43" s="24"/>
      <c r="HS43" s="93"/>
      <c r="HT43" s="109"/>
      <c r="HU43" s="24">
        <f t="shared" si="11"/>
        <v>0</v>
      </c>
      <c r="HV43" s="110"/>
      <c r="HW43" s="109"/>
      <c r="HX43" s="24">
        <f t="shared" si="107"/>
        <v>0</v>
      </c>
      <c r="HY43" s="110"/>
      <c r="HZ43" s="109"/>
      <c r="IA43" s="24"/>
      <c r="IB43" s="110"/>
      <c r="IC43" s="109"/>
      <c r="ID43" s="24"/>
      <c r="IE43" s="110"/>
      <c r="IF43" s="109"/>
      <c r="IG43" s="24"/>
      <c r="IH43" s="110"/>
      <c r="II43" s="109"/>
      <c r="IJ43" s="24"/>
      <c r="IK43" s="110"/>
      <c r="IL43" s="109"/>
      <c r="IM43" s="24">
        <f t="shared" si="114"/>
        <v>0</v>
      </c>
      <c r="IN43" s="110"/>
      <c r="IO43" s="109"/>
      <c r="IP43" s="24"/>
      <c r="IQ43" s="93"/>
      <c r="IR43" s="109"/>
      <c r="IS43" s="24"/>
      <c r="IT43" s="110"/>
      <c r="IU43" s="109"/>
      <c r="IV43" s="24">
        <f t="shared" si="12"/>
        <v>0</v>
      </c>
      <c r="IW43" s="110"/>
      <c r="IX43" s="109"/>
      <c r="IY43" s="24"/>
      <c r="IZ43" s="110"/>
      <c r="JA43" s="109"/>
      <c r="JB43" s="24"/>
      <c r="JC43" s="110"/>
      <c r="JD43" s="109"/>
      <c r="JE43" s="24"/>
      <c r="JF43" s="110"/>
      <c r="JG43" s="109"/>
      <c r="JH43" s="24"/>
      <c r="JI43" s="110"/>
      <c r="JJ43" s="109"/>
      <c r="JK43" s="24">
        <f t="shared" si="13"/>
        <v>0</v>
      </c>
      <c r="JL43" s="110"/>
      <c r="JM43" s="109"/>
      <c r="JN43" s="24"/>
      <c r="JO43" s="110"/>
      <c r="JP43" s="109"/>
      <c r="JQ43" s="24"/>
      <c r="JR43" s="93"/>
      <c r="JS43" s="109"/>
      <c r="JT43" s="24"/>
      <c r="JU43" s="110"/>
      <c r="JV43" s="109"/>
      <c r="JW43" s="24">
        <f t="shared" si="2493"/>
        <v>0</v>
      </c>
      <c r="JX43" s="110"/>
      <c r="JY43" s="109"/>
      <c r="JZ43" s="24"/>
      <c r="KA43" s="110"/>
      <c r="KB43" s="109"/>
      <c r="KC43" s="24"/>
      <c r="KD43" s="110"/>
      <c r="KE43" s="109"/>
      <c r="KF43" s="24"/>
      <c r="KG43" s="110"/>
      <c r="KH43" s="109"/>
      <c r="KI43" s="24"/>
      <c r="KJ43" s="110"/>
      <c r="KK43" s="109"/>
      <c r="KL43" s="24">
        <f t="shared" si="2491"/>
        <v>0</v>
      </c>
      <c r="KM43" s="93"/>
      <c r="KN43" s="109"/>
      <c r="KO43" s="24"/>
      <c r="KP43" s="110"/>
      <c r="KQ43" s="109"/>
      <c r="KR43" s="24"/>
      <c r="KS43" s="110"/>
      <c r="KT43" s="109"/>
      <c r="KU43" s="24"/>
      <c r="KV43" s="110"/>
      <c r="KW43" s="109"/>
      <c r="KX43" s="24">
        <f t="shared" si="211"/>
        <v>0</v>
      </c>
      <c r="KY43" s="110"/>
      <c r="KZ43" s="109"/>
      <c r="LA43" s="24"/>
      <c r="LB43" s="110"/>
      <c r="LC43" s="109"/>
      <c r="LD43" s="24"/>
      <c r="LE43" s="110"/>
      <c r="LF43" s="109"/>
      <c r="LG43" s="24"/>
      <c r="LH43" s="110"/>
      <c r="LI43" s="109"/>
      <c r="LJ43" s="24"/>
      <c r="LK43" s="93"/>
      <c r="LL43" s="109"/>
      <c r="LM43" s="24"/>
      <c r="LN43" s="110"/>
      <c r="LO43" s="109"/>
      <c r="LP43" s="24"/>
      <c r="LQ43" s="110"/>
      <c r="LR43" s="109"/>
      <c r="LS43" s="24"/>
      <c r="LT43" s="110"/>
      <c r="LU43" s="109"/>
      <c r="LV43" s="24"/>
      <c r="LW43" s="110"/>
      <c r="LX43" s="109"/>
      <c r="LY43" s="24"/>
      <c r="LZ43" s="110"/>
      <c r="MA43" s="109"/>
      <c r="MB43" s="24">
        <f t="shared" si="17"/>
        <v>0</v>
      </c>
      <c r="MC43" s="110"/>
      <c r="MD43" s="109"/>
      <c r="ME43" s="24"/>
      <c r="MF43" s="110"/>
      <c r="MG43" s="109"/>
      <c r="MH43" s="24"/>
      <c r="MI43" s="93"/>
      <c r="MJ43" s="109"/>
      <c r="MK43" s="24">
        <f t="shared" si="150"/>
        <v>0</v>
      </c>
      <c r="ML43" s="110"/>
      <c r="MM43" s="109"/>
      <c r="MN43" s="24"/>
      <c r="MO43" s="110"/>
      <c r="MP43" s="109"/>
      <c r="MQ43" s="24">
        <f t="shared" si="18"/>
        <v>0</v>
      </c>
      <c r="MR43" s="110"/>
      <c r="MS43" s="109"/>
      <c r="MT43" s="24"/>
      <c r="MU43" s="110"/>
      <c r="MV43" s="109"/>
      <c r="MW43" s="24"/>
      <c r="MX43" s="110"/>
      <c r="MY43" s="109"/>
      <c r="MZ43" s="24"/>
      <c r="NA43" s="110"/>
      <c r="NB43" s="109"/>
      <c r="NC43" s="24">
        <f t="shared" si="158"/>
        <v>0</v>
      </c>
      <c r="ND43" s="110"/>
      <c r="NE43" s="109"/>
      <c r="NF43" s="24"/>
      <c r="NG43" s="110"/>
      <c r="NH43" s="109"/>
      <c r="NI43" s="24"/>
      <c r="NJ43" s="93"/>
      <c r="NK43" s="109"/>
      <c r="NL43" s="24"/>
      <c r="NM43" s="110"/>
      <c r="NN43" s="109"/>
      <c r="NO43" s="24"/>
      <c r="NP43" s="110"/>
      <c r="NQ43" s="109"/>
      <c r="NR43" s="24"/>
      <c r="NS43" s="110"/>
      <c r="NT43" s="109"/>
      <c r="NU43" s="24"/>
      <c r="NV43" s="110"/>
      <c r="NW43" s="109"/>
      <c r="NX43" s="24">
        <f t="shared" si="2981"/>
        <v>0</v>
      </c>
      <c r="NY43" s="110"/>
      <c r="NZ43" s="109"/>
      <c r="OA43" s="24"/>
      <c r="OB43" s="110"/>
      <c r="OC43" s="109"/>
      <c r="OD43" s="24"/>
      <c r="OE43" s="110"/>
      <c r="OF43" s="109"/>
      <c r="OG43" s="24"/>
      <c r="OH43" s="93"/>
      <c r="OI43" s="109"/>
      <c r="OJ43" s="24">
        <f t="shared" si="2980"/>
        <v>0</v>
      </c>
      <c r="OK43" s="110"/>
      <c r="OL43" s="109"/>
      <c r="OM43" s="24"/>
      <c r="ON43" s="110"/>
      <c r="OO43" s="109"/>
      <c r="OP43" s="24"/>
      <c r="OQ43" s="110"/>
      <c r="OR43" s="109"/>
      <c r="OS43" s="24"/>
      <c r="OT43" s="110"/>
      <c r="OU43" s="109"/>
      <c r="OV43" s="24"/>
      <c r="OW43" s="110"/>
      <c r="OX43" s="109"/>
      <c r="OY43" s="24"/>
      <c r="OZ43" s="110"/>
      <c r="PA43" s="109"/>
      <c r="PB43" s="24"/>
      <c r="PC43" s="110"/>
      <c r="PD43" s="109"/>
      <c r="PE43" s="24"/>
      <c r="PF43" s="110"/>
      <c r="PG43" s="109"/>
      <c r="PH43" s="24"/>
      <c r="PI43" s="93"/>
      <c r="PJ43" s="109"/>
      <c r="PK43" s="24"/>
      <c r="PL43" s="110"/>
      <c r="PM43" s="109"/>
      <c r="PN43" s="24"/>
      <c r="PO43" s="110"/>
      <c r="PP43" s="109"/>
      <c r="PQ43" s="24">
        <f t="shared" si="21"/>
        <v>0</v>
      </c>
      <c r="PR43" s="110"/>
      <c r="PS43" s="109"/>
      <c r="PT43" s="24"/>
      <c r="PU43" s="110"/>
      <c r="PV43" s="109"/>
      <c r="PW43" s="24"/>
      <c r="PX43" s="110"/>
      <c r="PY43" s="109"/>
      <c r="PZ43" s="24"/>
      <c r="QA43" s="110"/>
      <c r="QB43" s="109"/>
      <c r="QC43" s="24"/>
      <c r="QD43" s="110"/>
      <c r="QE43" s="109"/>
      <c r="QF43" s="24"/>
      <c r="QG43" s="93"/>
      <c r="QH43" s="109"/>
      <c r="QI43" s="24"/>
      <c r="QJ43" s="110"/>
      <c r="QK43" s="109"/>
      <c r="QL43" s="24"/>
      <c r="QM43" s="110"/>
      <c r="QN43" s="109"/>
      <c r="QO43" s="24">
        <f t="shared" si="190"/>
        <v>0</v>
      </c>
      <c r="QP43" s="110"/>
      <c r="QQ43" s="109"/>
      <c r="QR43" s="24"/>
      <c r="QS43" s="110"/>
      <c r="QT43" s="109"/>
      <c r="QU43" s="24"/>
      <c r="QV43" s="110"/>
      <c r="QW43" s="109"/>
      <c r="QX43" s="24"/>
      <c r="QY43" s="110"/>
      <c r="QZ43" s="109"/>
      <c r="RA43" s="24"/>
      <c r="RB43" s="110"/>
      <c r="RC43" s="109"/>
      <c r="RD43" s="24"/>
      <c r="RE43" s="93"/>
      <c r="RF43" s="109"/>
      <c r="RG43" s="24"/>
      <c r="RH43" s="110"/>
      <c r="RI43" s="109"/>
      <c r="RJ43" s="24"/>
      <c r="RK43" s="110"/>
      <c r="RL43" s="109"/>
      <c r="RM43" s="24"/>
      <c r="RN43" s="110"/>
      <c r="RO43" s="109"/>
      <c r="RP43" s="24">
        <f t="shared" si="201"/>
        <v>0</v>
      </c>
      <c r="RQ43" s="110"/>
      <c r="RR43" s="109"/>
      <c r="RS43" s="24">
        <f t="shared" si="204"/>
        <v>0</v>
      </c>
      <c r="RT43" s="110"/>
      <c r="RU43" s="109"/>
      <c r="RV43" s="24">
        <f t="shared" si="206"/>
        <v>0</v>
      </c>
      <c r="RW43" s="110"/>
      <c r="RX43" s="109"/>
      <c r="RY43" s="24"/>
      <c r="RZ43" s="110"/>
      <c r="SA43" s="109"/>
      <c r="SB43" s="24">
        <f t="shared" si="22"/>
        <v>0</v>
      </c>
      <c r="SC43" s="110"/>
      <c r="SD43" s="109"/>
      <c r="SE43" s="24">
        <f t="shared" si="532"/>
        <v>0</v>
      </c>
      <c r="SF43" s="110"/>
    </row>
    <row r="44" spans="1:501" s="4" customFormat="1" ht="15.75" x14ac:dyDescent="0.25">
      <c r="A44" s="2">
        <v>32</v>
      </c>
      <c r="B44" s="51" t="s">
        <v>23</v>
      </c>
      <c r="C44" s="16">
        <v>0</v>
      </c>
      <c r="D44" s="3">
        <v>0</v>
      </c>
      <c r="E44" s="104">
        <f t="shared" si="24"/>
        <v>0</v>
      </c>
      <c r="F44" s="16">
        <v>0</v>
      </c>
      <c r="G44" s="3">
        <v>0</v>
      </c>
      <c r="H44" s="104">
        <f t="shared" ref="H44:H50" si="4066">+F44+G44</f>
        <v>0</v>
      </c>
      <c r="I44" s="16">
        <f t="shared" si="0"/>
        <v>0</v>
      </c>
      <c r="J44" s="3">
        <f t="shared" si="0"/>
        <v>0</v>
      </c>
      <c r="K44" s="104">
        <f t="shared" ref="K44:K50" si="4067">+I44+J44</f>
        <v>0</v>
      </c>
      <c r="L44" s="16"/>
      <c r="M44" s="3">
        <v>0</v>
      </c>
      <c r="N44" s="104">
        <f t="shared" ref="N44:N50" si="4068">+L44+M44</f>
        <v>0</v>
      </c>
      <c r="O44" s="16"/>
      <c r="P44" s="3">
        <v>0</v>
      </c>
      <c r="Q44" s="104">
        <f t="shared" ref="Q44:Q50" si="4069">+O44+P44</f>
        <v>0</v>
      </c>
      <c r="R44" s="16"/>
      <c r="S44" s="3">
        <v>0</v>
      </c>
      <c r="T44" s="104">
        <f t="shared" ref="T44:T50" si="4070">+R44+S44</f>
        <v>0</v>
      </c>
      <c r="U44" s="16">
        <f t="shared" si="2324"/>
        <v>0</v>
      </c>
      <c r="V44" s="3">
        <f t="shared" si="2324"/>
        <v>0</v>
      </c>
      <c r="W44" s="89">
        <f t="shared" ref="W44:W50" si="4071">+U44+V44</f>
        <v>0</v>
      </c>
      <c r="X44" s="16"/>
      <c r="Y44" s="3">
        <v>0</v>
      </c>
      <c r="Z44" s="104">
        <f t="shared" ref="Z44:Z50" si="4072">+X44+Y44</f>
        <v>0</v>
      </c>
      <c r="AA44" s="16"/>
      <c r="AB44" s="3">
        <v>0</v>
      </c>
      <c r="AC44" s="104">
        <f t="shared" ref="AC44:AC50" si="4073">+AA44+AB44</f>
        <v>0</v>
      </c>
      <c r="AD44" s="16"/>
      <c r="AE44" s="3">
        <v>0</v>
      </c>
      <c r="AF44" s="104">
        <f t="shared" ref="AF44:AF50" si="4074">+AD44+AE44</f>
        <v>0</v>
      </c>
      <c r="AG44" s="16"/>
      <c r="AH44" s="3">
        <v>0</v>
      </c>
      <c r="AI44" s="104">
        <f t="shared" ref="AI44:AI50" si="4075">+AG44+AH44</f>
        <v>0</v>
      </c>
      <c r="AJ44" s="16"/>
      <c r="AK44" s="3">
        <v>0</v>
      </c>
      <c r="AL44" s="104">
        <f t="shared" ref="AL44:AL50" si="4076">+AJ44+AK44</f>
        <v>0</v>
      </c>
      <c r="AM44" s="16"/>
      <c r="AN44" s="3">
        <v>0</v>
      </c>
      <c r="AO44" s="104">
        <f t="shared" ref="AO44:AO50" si="4077">+AM44+AN44</f>
        <v>0</v>
      </c>
      <c r="AP44" s="16"/>
      <c r="AQ44" s="3">
        <v>0</v>
      </c>
      <c r="AR44" s="104">
        <f t="shared" ref="AR44:AR50" si="4078">+AP44+AQ44</f>
        <v>0</v>
      </c>
      <c r="AS44" s="16">
        <f t="shared" si="2333"/>
        <v>0</v>
      </c>
      <c r="AT44" s="3">
        <f t="shared" si="2333"/>
        <v>0</v>
      </c>
      <c r="AU44" s="104">
        <f t="shared" ref="AU44:AU50" si="4079">+AS44+AT44</f>
        <v>0</v>
      </c>
      <c r="AV44" s="16"/>
      <c r="AW44" s="3">
        <v>0</v>
      </c>
      <c r="AX44" s="104">
        <f t="shared" ref="AX44:AX50" si="4080">+AV44+AW44</f>
        <v>0</v>
      </c>
      <c r="AY44" s="16"/>
      <c r="AZ44" s="3">
        <v>0</v>
      </c>
      <c r="BA44" s="104">
        <f t="shared" ref="BA44:BA50" si="4081">+AY44+AZ44</f>
        <v>0</v>
      </c>
      <c r="BB44" s="16"/>
      <c r="BC44" s="3">
        <v>0</v>
      </c>
      <c r="BD44" s="104">
        <f t="shared" ref="BD44:BD50" si="4082">+BB44+BC44</f>
        <v>0</v>
      </c>
      <c r="BE44" s="16">
        <f t="shared" si="2338"/>
        <v>0</v>
      </c>
      <c r="BF44" s="3">
        <f t="shared" si="2338"/>
        <v>0</v>
      </c>
      <c r="BG44" s="104">
        <f t="shared" ref="BG44:BG50" si="4083">+BE44+BF44</f>
        <v>0</v>
      </c>
      <c r="BH44" s="16"/>
      <c r="BI44" s="3">
        <v>0</v>
      </c>
      <c r="BJ44" s="104">
        <f t="shared" ref="BJ44:BJ50" si="4084">+BH44+BI44</f>
        <v>0</v>
      </c>
      <c r="BK44" s="16"/>
      <c r="BL44" s="3">
        <v>0</v>
      </c>
      <c r="BM44" s="104">
        <f t="shared" ref="BM44:BM50" si="4085">+BK44+BL44</f>
        <v>0</v>
      </c>
      <c r="BN44" s="16">
        <f t="shared" si="2342"/>
        <v>0</v>
      </c>
      <c r="BO44" s="3">
        <f t="shared" si="2342"/>
        <v>0</v>
      </c>
      <c r="BP44" s="104">
        <f t="shared" ref="BP44:BP50" si="4086">+BN44+BO44</f>
        <v>0</v>
      </c>
      <c r="BQ44" s="16">
        <f t="shared" si="2344"/>
        <v>0</v>
      </c>
      <c r="BR44" s="3">
        <f t="shared" si="2344"/>
        <v>0</v>
      </c>
      <c r="BS44" s="104">
        <f t="shared" ref="BS44:BS50" si="4087">+BQ44+BR44</f>
        <v>0</v>
      </c>
      <c r="BT44" s="16"/>
      <c r="BU44" s="3">
        <v>0</v>
      </c>
      <c r="BV44" s="104">
        <f t="shared" ref="BV44:BV50" si="4088">+BT44+BU44</f>
        <v>0</v>
      </c>
      <c r="BW44" s="122">
        <f t="shared" si="2347"/>
        <v>0</v>
      </c>
      <c r="BX44" s="3">
        <f t="shared" si="2347"/>
        <v>0</v>
      </c>
      <c r="BY44" s="104">
        <f t="shared" ref="BY44:BY50" si="4089">+BW44+BX44</f>
        <v>0</v>
      </c>
      <c r="BZ44" s="16">
        <f>10000+110000+5000+1000+5000+10000</f>
        <v>141000</v>
      </c>
      <c r="CA44" s="3">
        <v>0</v>
      </c>
      <c r="CB44" s="104">
        <f t="shared" ref="CB44:CB50" si="4090">+BZ44+CA44</f>
        <v>141000</v>
      </c>
      <c r="CC44" s="16"/>
      <c r="CD44" s="3">
        <v>0</v>
      </c>
      <c r="CE44" s="104">
        <f t="shared" ref="CE44:CE50" si="4091">+CC44+CD44</f>
        <v>0</v>
      </c>
      <c r="CF44" s="16"/>
      <c r="CG44" s="3">
        <v>0</v>
      </c>
      <c r="CH44" s="104">
        <f t="shared" ref="CH44:CH50" si="4092">+CF44+CG44</f>
        <v>0</v>
      </c>
      <c r="CI44" s="16"/>
      <c r="CJ44" s="3">
        <v>0</v>
      </c>
      <c r="CK44" s="104">
        <f t="shared" ref="CK44:CK50" si="4093">+CI44+CJ44</f>
        <v>0</v>
      </c>
      <c r="CL44" s="16"/>
      <c r="CM44" s="3">
        <v>0</v>
      </c>
      <c r="CN44" s="104">
        <f t="shared" ref="CN44:CN50" si="4094">+CL44+CM44</f>
        <v>0</v>
      </c>
      <c r="CO44" s="16"/>
      <c r="CP44" s="3">
        <v>0</v>
      </c>
      <c r="CQ44" s="104">
        <f t="shared" ref="CQ44:CQ50" si="4095">+CO44+CP44</f>
        <v>0</v>
      </c>
      <c r="CR44" s="16"/>
      <c r="CS44" s="3">
        <v>0</v>
      </c>
      <c r="CT44" s="104">
        <f t="shared" ref="CT44:CT50" si="4096">+CR44+CS44</f>
        <v>0</v>
      </c>
      <c r="CU44" s="16"/>
      <c r="CV44" s="3">
        <v>0</v>
      </c>
      <c r="CW44" s="104">
        <f t="shared" ref="CW44:CW50" si="4097">+CU44+CV44</f>
        <v>0</v>
      </c>
      <c r="CX44" s="16"/>
      <c r="CY44" s="3">
        <v>0</v>
      </c>
      <c r="CZ44" s="104">
        <f t="shared" ref="CZ44:CZ50" si="4098">+CX44+CY44</f>
        <v>0</v>
      </c>
      <c r="DA44" s="16"/>
      <c r="DB44" s="3">
        <v>0</v>
      </c>
      <c r="DC44" s="104">
        <f t="shared" ref="DC44:DC50" si="4099">+DA44+DB44</f>
        <v>0</v>
      </c>
      <c r="DD44" s="122">
        <f t="shared" si="59"/>
        <v>141000</v>
      </c>
      <c r="DE44" s="3">
        <f t="shared" si="59"/>
        <v>0</v>
      </c>
      <c r="DF44" s="104">
        <f t="shared" si="59"/>
        <v>141000</v>
      </c>
      <c r="DG44" s="16"/>
      <c r="DH44" s="3">
        <v>0</v>
      </c>
      <c r="DI44" s="104">
        <f t="shared" ref="DI44:DI50" si="4100">+DG44+DH44</f>
        <v>0</v>
      </c>
      <c r="DJ44" s="16"/>
      <c r="DK44" s="3">
        <v>0</v>
      </c>
      <c r="DL44" s="104">
        <f t="shared" ref="DL44:DL50" si="4101">+DJ44+DK44</f>
        <v>0</v>
      </c>
      <c r="DM44" s="16"/>
      <c r="DN44" s="3">
        <v>0</v>
      </c>
      <c r="DO44" s="104">
        <f t="shared" ref="DO44:DO50" si="4102">+DM44+DN44</f>
        <v>0</v>
      </c>
      <c r="DP44" s="16"/>
      <c r="DQ44" s="3">
        <v>0</v>
      </c>
      <c r="DR44" s="104">
        <f t="shared" ref="DR44:DR50" si="4103">+DP44+DQ44</f>
        <v>0</v>
      </c>
      <c r="DS44" s="16"/>
      <c r="DT44" s="3">
        <v>0</v>
      </c>
      <c r="DU44" s="104">
        <f t="shared" ref="DU44:DU50" si="4104">+DS44+DT44</f>
        <v>0</v>
      </c>
      <c r="DV44" s="16"/>
      <c r="DW44" s="3">
        <v>0</v>
      </c>
      <c r="DX44" s="104">
        <f t="shared" ref="DX44:DX50" si="4105">+DV44+DW44</f>
        <v>0</v>
      </c>
      <c r="DY44" s="16"/>
      <c r="DZ44" s="3">
        <v>0</v>
      </c>
      <c r="EA44" s="104">
        <f t="shared" ref="EA44:EA50" si="4106">+DY44+DZ44</f>
        <v>0</v>
      </c>
      <c r="EB44" s="16">
        <f t="shared" si="67"/>
        <v>0</v>
      </c>
      <c r="EC44" s="3">
        <f t="shared" si="68"/>
        <v>0</v>
      </c>
      <c r="ED44" s="104">
        <f t="shared" ref="ED44:ED50" si="4107">+EB44+EC44</f>
        <v>0</v>
      </c>
      <c r="EE44" s="16"/>
      <c r="EF44" s="3">
        <v>0</v>
      </c>
      <c r="EG44" s="104">
        <f t="shared" ref="EG44:EG50" si="4108">+EE44+EF44</f>
        <v>0</v>
      </c>
      <c r="EH44" s="16"/>
      <c r="EI44" s="3">
        <v>0</v>
      </c>
      <c r="EJ44" s="104">
        <f t="shared" ref="EJ44:EJ50" si="4109">+EH44+EI44</f>
        <v>0</v>
      </c>
      <c r="EK44" s="16"/>
      <c r="EL44" s="3">
        <v>0</v>
      </c>
      <c r="EM44" s="104">
        <f t="shared" ref="EM44:EM50" si="4110">+EK44+EL44</f>
        <v>0</v>
      </c>
      <c r="EN44" s="16">
        <f t="shared" si="2492"/>
        <v>0</v>
      </c>
      <c r="EO44" s="3">
        <f t="shared" si="2492"/>
        <v>0</v>
      </c>
      <c r="EP44" s="104">
        <f t="shared" ref="EP44:EP50" si="4111">+EN44+EO44</f>
        <v>0</v>
      </c>
      <c r="EQ44" s="16"/>
      <c r="ER44" s="3">
        <v>0</v>
      </c>
      <c r="ES44" s="104">
        <f t="shared" ref="ES44:ES50" si="4112">+EQ44+ER44</f>
        <v>0</v>
      </c>
      <c r="ET44" s="16"/>
      <c r="EU44" s="3">
        <v>0</v>
      </c>
      <c r="EV44" s="104">
        <f t="shared" ref="EV44:EV50" si="4113">+ET44+EU44</f>
        <v>0</v>
      </c>
      <c r="EW44" s="16"/>
      <c r="EX44" s="3">
        <v>0</v>
      </c>
      <c r="EY44" s="104">
        <f t="shared" ref="EY44:EY50" si="4114">+EW44+EX44</f>
        <v>0</v>
      </c>
      <c r="EZ44" s="16"/>
      <c r="FA44" s="3">
        <v>0</v>
      </c>
      <c r="FB44" s="104">
        <f t="shared" ref="FB44:FB50" si="4115">+EZ44+FA44</f>
        <v>0</v>
      </c>
      <c r="FC44" s="122">
        <f t="shared" si="2375"/>
        <v>0</v>
      </c>
      <c r="FD44" s="3">
        <f t="shared" si="2375"/>
        <v>0</v>
      </c>
      <c r="FE44" s="89">
        <f t="shared" ref="FE44:FE50" si="4116">+FC44+FD44</f>
        <v>0</v>
      </c>
      <c r="FF44" s="16"/>
      <c r="FG44" s="3">
        <v>0</v>
      </c>
      <c r="FH44" s="104">
        <f t="shared" ref="FH44:FH50" si="4117">+FF44+FG44</f>
        <v>0</v>
      </c>
      <c r="FI44" s="16"/>
      <c r="FJ44" s="3">
        <v>0</v>
      </c>
      <c r="FK44" s="104">
        <f t="shared" ref="FK44:FK50" si="4118">+FI44+FJ44</f>
        <v>0</v>
      </c>
      <c r="FL44" s="16"/>
      <c r="FM44" s="3">
        <v>0</v>
      </c>
      <c r="FN44" s="104">
        <f t="shared" ref="FN44:FN50" si="4119">+FL44+FM44</f>
        <v>0</v>
      </c>
      <c r="FO44" s="16"/>
      <c r="FP44" s="3">
        <v>0</v>
      </c>
      <c r="FQ44" s="104">
        <f t="shared" ref="FQ44:FQ50" si="4120">+FO44+FP44</f>
        <v>0</v>
      </c>
      <c r="FR44" s="16"/>
      <c r="FS44" s="3">
        <v>0</v>
      </c>
      <c r="FT44" s="104">
        <f t="shared" ref="FT44:FT50" si="4121">+FR44+FS44</f>
        <v>0</v>
      </c>
      <c r="FU44" s="16"/>
      <c r="FV44" s="3">
        <v>0</v>
      </c>
      <c r="FW44" s="104">
        <f t="shared" ref="FW44:FW50" si="4122">+FU44+FV44</f>
        <v>0</v>
      </c>
      <c r="FX44" s="16"/>
      <c r="FY44" s="3">
        <v>0</v>
      </c>
      <c r="FZ44" s="104">
        <f t="shared" ref="FZ44:FZ50" si="4123">+FX44+FY44</f>
        <v>0</v>
      </c>
      <c r="GA44" s="122">
        <f t="shared" si="10"/>
        <v>0</v>
      </c>
      <c r="GB44" s="3">
        <f t="shared" si="10"/>
        <v>0</v>
      </c>
      <c r="GC44" s="104">
        <f t="shared" ref="GC44:GC50" si="4124">+GA44+GB44</f>
        <v>0</v>
      </c>
      <c r="GD44" s="16"/>
      <c r="GE44" s="3">
        <v>0</v>
      </c>
      <c r="GF44" s="104">
        <f t="shared" ref="GF44:GF50" si="4125">+GD44+GE44</f>
        <v>0</v>
      </c>
      <c r="GG44" s="16"/>
      <c r="GH44" s="3">
        <v>0</v>
      </c>
      <c r="GI44" s="104">
        <f t="shared" ref="GI44:GI50" si="4126">+GG44+GH44</f>
        <v>0</v>
      </c>
      <c r="GJ44" s="16"/>
      <c r="GK44" s="3">
        <v>0</v>
      </c>
      <c r="GL44" s="104">
        <f t="shared" ref="GL44:GL50" si="4127">+GJ44+GK44</f>
        <v>0</v>
      </c>
      <c r="GM44" s="16"/>
      <c r="GN44" s="3">
        <v>0</v>
      </c>
      <c r="GO44" s="104">
        <f t="shared" ref="GO44:GO50" si="4128">+GM44+GN44</f>
        <v>0</v>
      </c>
      <c r="GP44" s="16"/>
      <c r="GQ44" s="3">
        <v>0</v>
      </c>
      <c r="GR44" s="104">
        <f t="shared" ref="GR44:GR50" si="4129">+GP44+GQ44</f>
        <v>0</v>
      </c>
      <c r="GS44" s="16"/>
      <c r="GT44" s="3">
        <v>0</v>
      </c>
      <c r="GU44" s="89">
        <f t="shared" ref="GU44:GU50" si="4130">+GS44+GT44</f>
        <v>0</v>
      </c>
      <c r="GV44" s="122">
        <f t="shared" si="93"/>
        <v>0</v>
      </c>
      <c r="GW44" s="3">
        <f t="shared" si="94"/>
        <v>0</v>
      </c>
      <c r="GX44" s="104">
        <f t="shared" ref="GX44:GX50" si="4131">+GV44+GW44</f>
        <v>0</v>
      </c>
      <c r="GY44" s="16"/>
      <c r="GZ44" s="3">
        <v>0</v>
      </c>
      <c r="HA44" s="104">
        <f t="shared" ref="HA44:HA50" si="4132">+GY44+GZ44</f>
        <v>0</v>
      </c>
      <c r="HB44" s="16"/>
      <c r="HC44" s="3">
        <v>0</v>
      </c>
      <c r="HD44" s="104">
        <f t="shared" ref="HD44:HD50" si="4133">+HB44+HC44</f>
        <v>0</v>
      </c>
      <c r="HE44" s="16"/>
      <c r="HF44" s="3">
        <v>0</v>
      </c>
      <c r="HG44" s="104">
        <f t="shared" ref="HG44:HG50" si="4134">+HE44+HF44</f>
        <v>0</v>
      </c>
      <c r="HH44" s="16"/>
      <c r="HI44" s="3">
        <v>0</v>
      </c>
      <c r="HJ44" s="104">
        <f t="shared" ref="HJ44:HJ50" si="4135">+HH44+HI44</f>
        <v>0</v>
      </c>
      <c r="HK44" s="122">
        <f t="shared" si="100"/>
        <v>0</v>
      </c>
      <c r="HL44" s="3">
        <f t="shared" si="101"/>
        <v>0</v>
      </c>
      <c r="HM44" s="104">
        <f t="shared" ref="HM44:HM50" si="4136">+HK44+HL44</f>
        <v>0</v>
      </c>
      <c r="HN44" s="16"/>
      <c r="HO44" s="3">
        <v>0</v>
      </c>
      <c r="HP44" s="104">
        <f t="shared" ref="HP44:HP50" si="4137">+HN44+HO44</f>
        <v>0</v>
      </c>
      <c r="HQ44" s="16"/>
      <c r="HR44" s="3">
        <v>0</v>
      </c>
      <c r="HS44" s="89">
        <f t="shared" ref="HS44:HS50" si="4138">+HQ44+HR44</f>
        <v>0</v>
      </c>
      <c r="HT44" s="122">
        <f t="shared" si="11"/>
        <v>0</v>
      </c>
      <c r="HU44" s="3">
        <f t="shared" si="11"/>
        <v>0</v>
      </c>
      <c r="HV44" s="104">
        <f t="shared" ref="HV44:HV50" si="4139">+HT44+HU44</f>
        <v>0</v>
      </c>
      <c r="HW44" s="16">
        <f t="shared" si="106"/>
        <v>0</v>
      </c>
      <c r="HX44" s="3">
        <f t="shared" si="107"/>
        <v>0</v>
      </c>
      <c r="HY44" s="104">
        <f t="shared" ref="HY44:HY50" si="4140">+HW44+HX44</f>
        <v>0</v>
      </c>
      <c r="HZ44" s="16"/>
      <c r="IA44" s="3">
        <v>0</v>
      </c>
      <c r="IB44" s="104">
        <f t="shared" ref="IB44:IB50" si="4141">+HZ44+IA44</f>
        <v>0</v>
      </c>
      <c r="IC44" s="16"/>
      <c r="ID44" s="3">
        <v>0</v>
      </c>
      <c r="IE44" s="104">
        <f t="shared" ref="IE44:IE50" si="4142">+IC44+ID44</f>
        <v>0</v>
      </c>
      <c r="IF44" s="16"/>
      <c r="IG44" s="3">
        <v>0</v>
      </c>
      <c r="IH44" s="104">
        <f t="shared" ref="IH44:IH50" si="4143">+IF44+IG44</f>
        <v>0</v>
      </c>
      <c r="II44" s="16"/>
      <c r="IJ44" s="3">
        <v>0</v>
      </c>
      <c r="IK44" s="104">
        <f t="shared" ref="IK44:IK50" si="4144">+II44+IJ44</f>
        <v>0</v>
      </c>
      <c r="IL44" s="122">
        <f t="shared" si="113"/>
        <v>0</v>
      </c>
      <c r="IM44" s="3">
        <f t="shared" si="114"/>
        <v>0</v>
      </c>
      <c r="IN44" s="104">
        <f t="shared" ref="IN44:IN50" si="4145">+IL44+IM44</f>
        <v>0</v>
      </c>
      <c r="IO44" s="16"/>
      <c r="IP44" s="3">
        <v>0</v>
      </c>
      <c r="IQ44" s="89">
        <f t="shared" ref="IQ44:IQ50" si="4146">+IO44+IP44</f>
        <v>0</v>
      </c>
      <c r="IR44" s="16"/>
      <c r="IS44" s="3">
        <v>0</v>
      </c>
      <c r="IT44" s="104">
        <f t="shared" ref="IT44:IT50" si="4147">+IR44+IS44</f>
        <v>0</v>
      </c>
      <c r="IU44" s="122">
        <f t="shared" si="12"/>
        <v>0</v>
      </c>
      <c r="IV44" s="3">
        <f t="shared" si="12"/>
        <v>0</v>
      </c>
      <c r="IW44" s="104">
        <f t="shared" ref="IW44:IW50" si="4148">+IU44+IV44</f>
        <v>0</v>
      </c>
      <c r="IX44" s="16"/>
      <c r="IY44" s="3">
        <v>0</v>
      </c>
      <c r="IZ44" s="104">
        <f t="shared" ref="IZ44:IZ50" si="4149">+IX44+IY44</f>
        <v>0</v>
      </c>
      <c r="JA44" s="16"/>
      <c r="JB44" s="3">
        <v>0</v>
      </c>
      <c r="JC44" s="104">
        <f t="shared" ref="JC44:JC50" si="4150">+JA44+JB44</f>
        <v>0</v>
      </c>
      <c r="JD44" s="16"/>
      <c r="JE44" s="3">
        <v>0</v>
      </c>
      <c r="JF44" s="104">
        <f t="shared" ref="JF44:JF50" si="4151">+JD44+JE44</f>
        <v>0</v>
      </c>
      <c r="JG44" s="16"/>
      <c r="JH44" s="3">
        <v>0</v>
      </c>
      <c r="JI44" s="104">
        <f t="shared" ref="JI44:JI50" si="4152">+JG44+JH44</f>
        <v>0</v>
      </c>
      <c r="JJ44" s="122">
        <f t="shared" si="13"/>
        <v>0</v>
      </c>
      <c r="JK44" s="3">
        <f t="shared" si="13"/>
        <v>0</v>
      </c>
      <c r="JL44" s="104">
        <f t="shared" ref="JL44:JL50" si="4153">+JJ44+JK44</f>
        <v>0</v>
      </c>
      <c r="JM44" s="16"/>
      <c r="JN44" s="3">
        <v>0</v>
      </c>
      <c r="JO44" s="104">
        <f t="shared" ref="JO44:JO50" si="4154">+JM44+JN44</f>
        <v>0</v>
      </c>
      <c r="JP44" s="16"/>
      <c r="JQ44" s="3">
        <v>0</v>
      </c>
      <c r="JR44" s="89">
        <f t="shared" ref="JR44:JR50" si="4155">+JP44+JQ44</f>
        <v>0</v>
      </c>
      <c r="JS44" s="16"/>
      <c r="JT44" s="3">
        <v>0</v>
      </c>
      <c r="JU44" s="104">
        <f t="shared" ref="JU44:JU50" si="4156">+JS44+JT44</f>
        <v>0</v>
      </c>
      <c r="JV44" s="122">
        <f t="shared" si="2493"/>
        <v>0</v>
      </c>
      <c r="JW44" s="3">
        <f t="shared" si="2493"/>
        <v>0</v>
      </c>
      <c r="JX44" s="104">
        <f t="shared" ref="JX44:JX50" si="4157">+JV44+JW44</f>
        <v>0</v>
      </c>
      <c r="JY44" s="16"/>
      <c r="JZ44" s="3">
        <v>0</v>
      </c>
      <c r="KA44" s="104">
        <f t="shared" ref="KA44:KA50" si="4158">+JY44+JZ44</f>
        <v>0</v>
      </c>
      <c r="KB44" s="16"/>
      <c r="KC44" s="3">
        <v>0</v>
      </c>
      <c r="KD44" s="104">
        <f t="shared" ref="KD44:KD50" si="4159">+KB44+KC44</f>
        <v>0</v>
      </c>
      <c r="KE44" s="16"/>
      <c r="KF44" s="3">
        <v>0</v>
      </c>
      <c r="KG44" s="104">
        <f t="shared" ref="KG44:KG50" si="4160">+KE44+KF44</f>
        <v>0</v>
      </c>
      <c r="KH44" s="16"/>
      <c r="KI44" s="3">
        <v>0</v>
      </c>
      <c r="KJ44" s="104">
        <f t="shared" ref="KJ44:KJ50" si="4161">+KH44+KI44</f>
        <v>0</v>
      </c>
      <c r="KK44" s="122">
        <f t="shared" si="2491"/>
        <v>0</v>
      </c>
      <c r="KL44" s="3">
        <f t="shared" si="2491"/>
        <v>0</v>
      </c>
      <c r="KM44" s="89">
        <f t="shared" ref="KM44:KM50" si="4162">+KK44+KL44</f>
        <v>0</v>
      </c>
      <c r="KN44" s="16"/>
      <c r="KO44" s="3">
        <v>0</v>
      </c>
      <c r="KP44" s="104">
        <f t="shared" ref="KP44:KP50" si="4163">+KN44+KO44</f>
        <v>0</v>
      </c>
      <c r="KQ44" s="16"/>
      <c r="KR44" s="3">
        <v>0</v>
      </c>
      <c r="KS44" s="104">
        <f t="shared" ref="KS44:KS50" si="4164">+KQ44+KR44</f>
        <v>0</v>
      </c>
      <c r="KT44" s="16"/>
      <c r="KU44" s="3">
        <v>0</v>
      </c>
      <c r="KV44" s="104">
        <f t="shared" ref="KV44:KV50" si="4165">+KT44+KU44</f>
        <v>0</v>
      </c>
      <c r="KW44" s="122">
        <f t="shared" si="211"/>
        <v>0</v>
      </c>
      <c r="KX44" s="3">
        <f t="shared" si="211"/>
        <v>0</v>
      </c>
      <c r="KY44" s="104">
        <f t="shared" ref="KY44:KY50" si="4166">+KW44+KX44</f>
        <v>0</v>
      </c>
      <c r="KZ44" s="16"/>
      <c r="LA44" s="3">
        <v>0</v>
      </c>
      <c r="LB44" s="104">
        <f t="shared" ref="LB44:LB50" si="4167">+KZ44+LA44</f>
        <v>0</v>
      </c>
      <c r="LC44" s="16"/>
      <c r="LD44" s="3">
        <v>0</v>
      </c>
      <c r="LE44" s="104">
        <f t="shared" ref="LE44:LE50" si="4168">+LC44+LD44</f>
        <v>0</v>
      </c>
      <c r="LF44" s="16"/>
      <c r="LG44" s="3">
        <v>0</v>
      </c>
      <c r="LH44" s="104">
        <f t="shared" ref="LH44:LH50" si="4169">+LF44+LG44</f>
        <v>0</v>
      </c>
      <c r="LI44" s="16"/>
      <c r="LJ44" s="3">
        <v>0</v>
      </c>
      <c r="LK44" s="89">
        <f t="shared" ref="LK44:LK50" si="4170">+LI44+LJ44</f>
        <v>0</v>
      </c>
      <c r="LL44" s="16"/>
      <c r="LM44" s="3">
        <v>0</v>
      </c>
      <c r="LN44" s="104">
        <f t="shared" ref="LN44:LN50" si="4171">+LL44+LM44</f>
        <v>0</v>
      </c>
      <c r="LO44" s="16"/>
      <c r="LP44" s="3">
        <v>0</v>
      </c>
      <c r="LQ44" s="104">
        <f t="shared" ref="LQ44:LQ50" si="4172">+LO44+LP44</f>
        <v>0</v>
      </c>
      <c r="LR44" s="16"/>
      <c r="LS44" s="3">
        <v>0</v>
      </c>
      <c r="LT44" s="104">
        <f t="shared" ref="LT44:LT50" si="4173">+LR44+LS44</f>
        <v>0</v>
      </c>
      <c r="LU44" s="16"/>
      <c r="LV44" s="3">
        <v>0</v>
      </c>
      <c r="LW44" s="104">
        <f t="shared" ref="LW44:LW50" si="4174">+LU44+LV44</f>
        <v>0</v>
      </c>
      <c r="LX44" s="16"/>
      <c r="LY44" s="3">
        <v>0</v>
      </c>
      <c r="LZ44" s="104">
        <f t="shared" ref="LZ44:LZ50" si="4175">+LX44+LY44</f>
        <v>0</v>
      </c>
      <c r="MA44" s="122">
        <f t="shared" si="17"/>
        <v>0</v>
      </c>
      <c r="MB44" s="3">
        <f t="shared" si="17"/>
        <v>0</v>
      </c>
      <c r="MC44" s="104">
        <f t="shared" ref="MC44:MC50" si="4176">+MA44+MB44</f>
        <v>0</v>
      </c>
      <c r="MD44" s="16"/>
      <c r="ME44" s="3">
        <v>0</v>
      </c>
      <c r="MF44" s="104">
        <f t="shared" ref="MF44:MF50" si="4177">+MD44+ME44</f>
        <v>0</v>
      </c>
      <c r="MG44" s="16"/>
      <c r="MH44" s="3">
        <v>0</v>
      </c>
      <c r="MI44" s="89">
        <f t="shared" ref="MI44:MI50" si="4178">+MG44+MH44</f>
        <v>0</v>
      </c>
      <c r="MJ44" s="122">
        <f t="shared" si="149"/>
        <v>0</v>
      </c>
      <c r="MK44" s="3">
        <f t="shared" si="150"/>
        <v>0</v>
      </c>
      <c r="ML44" s="104">
        <f t="shared" ref="ML44:ML50" si="4179">+MJ44+MK44</f>
        <v>0</v>
      </c>
      <c r="MM44" s="16"/>
      <c r="MN44" s="3">
        <v>0</v>
      </c>
      <c r="MO44" s="104">
        <f t="shared" ref="MO44:MO50" si="4180">+MM44+MN44</f>
        <v>0</v>
      </c>
      <c r="MP44" s="122">
        <f t="shared" si="18"/>
        <v>0</v>
      </c>
      <c r="MQ44" s="3">
        <f t="shared" si="18"/>
        <v>0</v>
      </c>
      <c r="MR44" s="104">
        <f t="shared" ref="MR44:MR50" si="4181">+MP44+MQ44</f>
        <v>0</v>
      </c>
      <c r="MS44" s="16"/>
      <c r="MT44" s="3">
        <v>0</v>
      </c>
      <c r="MU44" s="104">
        <f t="shared" ref="MU44:MU50" si="4182">+MS44+MT44</f>
        <v>0</v>
      </c>
      <c r="MV44" s="16"/>
      <c r="MW44" s="3">
        <v>0</v>
      </c>
      <c r="MX44" s="104">
        <f t="shared" ref="MX44:MX50" si="4183">+MV44+MW44</f>
        <v>0</v>
      </c>
      <c r="MY44" s="16"/>
      <c r="MZ44" s="3">
        <v>0</v>
      </c>
      <c r="NA44" s="104">
        <f t="shared" ref="NA44:NA50" si="4184">+MY44+MZ44</f>
        <v>0</v>
      </c>
      <c r="NB44" s="16">
        <f t="shared" si="157"/>
        <v>0</v>
      </c>
      <c r="NC44" s="3">
        <f t="shared" si="158"/>
        <v>0</v>
      </c>
      <c r="ND44" s="104">
        <f t="shared" ref="ND44:ND50" si="4185">+NB44+NC44</f>
        <v>0</v>
      </c>
      <c r="NE44" s="16"/>
      <c r="NF44" s="3">
        <v>0</v>
      </c>
      <c r="NG44" s="104">
        <f t="shared" ref="NG44:NG50" si="4186">+NE44+NF44</f>
        <v>0</v>
      </c>
      <c r="NH44" s="16"/>
      <c r="NI44" s="3">
        <v>0</v>
      </c>
      <c r="NJ44" s="89">
        <f t="shared" ref="NJ44:NJ50" si="4187">+NH44+NI44</f>
        <v>0</v>
      </c>
      <c r="NK44" s="16"/>
      <c r="NL44" s="3">
        <v>0</v>
      </c>
      <c r="NM44" s="104">
        <f t="shared" ref="NM44:NM50" si="4188">+NK44+NL44</f>
        <v>0</v>
      </c>
      <c r="NN44" s="16"/>
      <c r="NO44" s="3">
        <v>0</v>
      </c>
      <c r="NP44" s="104">
        <f t="shared" ref="NP44:NP50" si="4189">+NN44+NO44</f>
        <v>0</v>
      </c>
      <c r="NQ44" s="16"/>
      <c r="NR44" s="3">
        <v>0</v>
      </c>
      <c r="NS44" s="104">
        <f t="shared" ref="NS44:NS50" si="4190">+NQ44+NR44</f>
        <v>0</v>
      </c>
      <c r="NT44" s="16"/>
      <c r="NU44" s="3">
        <v>0</v>
      </c>
      <c r="NV44" s="104">
        <f t="shared" ref="NV44:NV50" si="4191">+NT44+NU44</f>
        <v>0</v>
      </c>
      <c r="NW44" s="16">
        <f t="shared" si="3429"/>
        <v>0</v>
      </c>
      <c r="NX44" s="3">
        <f t="shared" si="2981"/>
        <v>0</v>
      </c>
      <c r="NY44" s="104">
        <f t="shared" ref="NY44:NY50" si="4192">+NW44+NX44</f>
        <v>0</v>
      </c>
      <c r="NZ44" s="16"/>
      <c r="OA44" s="3">
        <v>0</v>
      </c>
      <c r="OB44" s="104">
        <f t="shared" ref="OB44:OB50" si="4193">+NZ44+OA44</f>
        <v>0</v>
      </c>
      <c r="OC44" s="16"/>
      <c r="OD44" s="3">
        <v>0</v>
      </c>
      <c r="OE44" s="104">
        <f t="shared" ref="OE44:OE50" si="4194">+OC44+OD44</f>
        <v>0</v>
      </c>
      <c r="OF44" s="16"/>
      <c r="OG44" s="3">
        <v>0</v>
      </c>
      <c r="OH44" s="89">
        <f t="shared" ref="OH44:OH50" si="4195">+OF44+OG44</f>
        <v>0</v>
      </c>
      <c r="OI44" s="16">
        <f t="shared" si="2980"/>
        <v>0</v>
      </c>
      <c r="OJ44" s="3">
        <f t="shared" si="2980"/>
        <v>0</v>
      </c>
      <c r="OK44" s="104">
        <f t="shared" ref="OK44:OK50" si="4196">+OI44+OJ44</f>
        <v>0</v>
      </c>
      <c r="OL44" s="16"/>
      <c r="OM44" s="3">
        <v>0</v>
      </c>
      <c r="ON44" s="104">
        <f t="shared" ref="ON44:ON50" si="4197">+OL44+OM44</f>
        <v>0</v>
      </c>
      <c r="OO44" s="16"/>
      <c r="OP44" s="3">
        <v>0</v>
      </c>
      <c r="OQ44" s="104">
        <f t="shared" ref="OQ44:OQ50" si="4198">+OO44+OP44</f>
        <v>0</v>
      </c>
      <c r="OR44" s="16"/>
      <c r="OS44" s="3">
        <v>0</v>
      </c>
      <c r="OT44" s="104">
        <f t="shared" ref="OT44:OT50" si="4199">+OR44+OS44</f>
        <v>0</v>
      </c>
      <c r="OU44" s="16"/>
      <c r="OV44" s="3">
        <v>0</v>
      </c>
      <c r="OW44" s="104">
        <f t="shared" ref="OW44:OW50" si="4200">+OU44+OV44</f>
        <v>0</v>
      </c>
      <c r="OX44" s="16"/>
      <c r="OY44" s="3">
        <v>0</v>
      </c>
      <c r="OZ44" s="104">
        <f t="shared" ref="OZ44:OZ50" si="4201">+OX44+OY44</f>
        <v>0</v>
      </c>
      <c r="PA44" s="16"/>
      <c r="PB44" s="3">
        <v>0</v>
      </c>
      <c r="PC44" s="104">
        <f t="shared" ref="PC44:PC50" si="4202">+PA44+PB44</f>
        <v>0</v>
      </c>
      <c r="PD44" s="16"/>
      <c r="PE44" s="3">
        <v>0</v>
      </c>
      <c r="PF44" s="104">
        <f t="shared" ref="PF44:PF50" si="4203">+PD44+PE44</f>
        <v>0</v>
      </c>
      <c r="PG44" s="16"/>
      <c r="PH44" s="3">
        <v>0</v>
      </c>
      <c r="PI44" s="89">
        <f t="shared" ref="PI44:PI50" si="4204">+PG44+PH44</f>
        <v>0</v>
      </c>
      <c r="PJ44" s="16"/>
      <c r="PK44" s="3">
        <v>0</v>
      </c>
      <c r="PL44" s="104">
        <f t="shared" ref="PL44:PL50" si="4205">+PJ44+PK44</f>
        <v>0</v>
      </c>
      <c r="PM44" s="16"/>
      <c r="PN44" s="3">
        <v>0</v>
      </c>
      <c r="PO44" s="104">
        <f t="shared" ref="PO44:PO50" si="4206">+PM44+PN44</f>
        <v>0</v>
      </c>
      <c r="PP44" s="122">
        <f t="shared" si="21"/>
        <v>0</v>
      </c>
      <c r="PQ44" s="3">
        <f t="shared" si="21"/>
        <v>0</v>
      </c>
      <c r="PR44" s="104">
        <f t="shared" ref="PR44:PR50" si="4207">+PP44+PQ44</f>
        <v>0</v>
      </c>
      <c r="PS44" s="16"/>
      <c r="PT44" s="3">
        <v>0</v>
      </c>
      <c r="PU44" s="104">
        <f t="shared" ref="PU44:PU50" si="4208">+PS44+PT44</f>
        <v>0</v>
      </c>
      <c r="PV44" s="16"/>
      <c r="PW44" s="3">
        <v>0</v>
      </c>
      <c r="PX44" s="104">
        <f t="shared" ref="PX44:PX50" si="4209">+PV44+PW44</f>
        <v>0</v>
      </c>
      <c r="PY44" s="16"/>
      <c r="PZ44" s="3">
        <v>0</v>
      </c>
      <c r="QA44" s="104">
        <f t="shared" ref="QA44:QA50" si="4210">+PY44+PZ44</f>
        <v>0</v>
      </c>
      <c r="QB44" s="16"/>
      <c r="QC44" s="3">
        <v>0</v>
      </c>
      <c r="QD44" s="104">
        <f t="shared" ref="QD44:QD50" si="4211">+QB44+QC44</f>
        <v>0</v>
      </c>
      <c r="QE44" s="16"/>
      <c r="QF44" s="3">
        <v>0</v>
      </c>
      <c r="QG44" s="89">
        <f t="shared" ref="QG44:QG50" si="4212">+QE44+QF44</f>
        <v>0</v>
      </c>
      <c r="QH44" s="16"/>
      <c r="QI44" s="3">
        <v>0</v>
      </c>
      <c r="QJ44" s="104">
        <f t="shared" ref="QJ44:QJ50" si="4213">+QH44+QI44</f>
        <v>0</v>
      </c>
      <c r="QK44" s="16"/>
      <c r="QL44" s="3">
        <v>0</v>
      </c>
      <c r="QM44" s="104">
        <f t="shared" ref="QM44:QM50" si="4214">+QK44+QL44</f>
        <v>0</v>
      </c>
      <c r="QN44" s="16">
        <f t="shared" si="189"/>
        <v>0</v>
      </c>
      <c r="QO44" s="3">
        <f t="shared" si="190"/>
        <v>0</v>
      </c>
      <c r="QP44" s="104">
        <f t="shared" ref="QP44:QP50" si="4215">+QN44+QO44</f>
        <v>0</v>
      </c>
      <c r="QQ44" s="16"/>
      <c r="QR44" s="3">
        <v>0</v>
      </c>
      <c r="QS44" s="104">
        <f t="shared" ref="QS44:QS50" si="4216">+QQ44+QR44</f>
        <v>0</v>
      </c>
      <c r="QT44" s="16"/>
      <c r="QU44" s="3">
        <v>0</v>
      </c>
      <c r="QV44" s="104">
        <f t="shared" ref="QV44:QV50" si="4217">+QT44+QU44</f>
        <v>0</v>
      </c>
      <c r="QW44" s="16"/>
      <c r="QX44" s="3">
        <v>0</v>
      </c>
      <c r="QY44" s="104">
        <f t="shared" ref="QY44:QY50" si="4218">+QW44+QX44</f>
        <v>0</v>
      </c>
      <c r="QZ44" s="16"/>
      <c r="RA44" s="3">
        <v>0</v>
      </c>
      <c r="RB44" s="104">
        <f t="shared" ref="RB44:RB50" si="4219">+QZ44+RA44</f>
        <v>0</v>
      </c>
      <c r="RC44" s="16"/>
      <c r="RD44" s="3">
        <v>0</v>
      </c>
      <c r="RE44" s="89">
        <f t="shared" ref="RE44:RE50" si="4220">+RC44+RD44</f>
        <v>0</v>
      </c>
      <c r="RF44" s="16"/>
      <c r="RG44" s="3">
        <v>0</v>
      </c>
      <c r="RH44" s="104">
        <f t="shared" ref="RH44:RH50" si="4221">+RF44+RG44</f>
        <v>0</v>
      </c>
      <c r="RI44" s="16"/>
      <c r="RJ44" s="3">
        <v>0</v>
      </c>
      <c r="RK44" s="104">
        <f t="shared" ref="RK44:RK50" si="4222">+RI44+RJ44</f>
        <v>0</v>
      </c>
      <c r="RL44" s="16"/>
      <c r="RM44" s="3">
        <v>0</v>
      </c>
      <c r="RN44" s="104">
        <f t="shared" ref="RN44:RN50" si="4223">+RL44+RM44</f>
        <v>0</v>
      </c>
      <c r="RO44" s="16">
        <f t="shared" si="200"/>
        <v>0</v>
      </c>
      <c r="RP44" s="3">
        <f t="shared" si="201"/>
        <v>0</v>
      </c>
      <c r="RQ44" s="104">
        <f t="shared" ref="RQ44:RQ50" si="4224">+RO44+RP44</f>
        <v>0</v>
      </c>
      <c r="RR44" s="122">
        <f t="shared" si="203"/>
        <v>0</v>
      </c>
      <c r="RS44" s="3">
        <f t="shared" si="204"/>
        <v>0</v>
      </c>
      <c r="RT44" s="104">
        <f t="shared" ref="RT44:RT50" si="4225">+RR44+RS44</f>
        <v>0</v>
      </c>
      <c r="RU44" s="16">
        <f t="shared" si="2808"/>
        <v>0</v>
      </c>
      <c r="RV44" s="3">
        <f t="shared" si="206"/>
        <v>0</v>
      </c>
      <c r="RW44" s="104">
        <f t="shared" ref="RW44:RW50" si="4226">+RU44+RV44</f>
        <v>0</v>
      </c>
      <c r="RX44" s="16"/>
      <c r="RY44" s="3">
        <v>0</v>
      </c>
      <c r="RZ44" s="104">
        <f t="shared" ref="RZ44:RZ50" si="4227">+RX44+RY44</f>
        <v>0</v>
      </c>
      <c r="SA44" s="16">
        <f t="shared" si="22"/>
        <v>0</v>
      </c>
      <c r="SB44" s="3">
        <f t="shared" si="22"/>
        <v>0</v>
      </c>
      <c r="SC44" s="104">
        <f t="shared" ref="SC44:SC50" si="4228">+SA44+SB44</f>
        <v>0</v>
      </c>
      <c r="SD44" s="16">
        <f t="shared" ref="SD44:SD50" si="4229">BW44+SA44+DD44</f>
        <v>141000</v>
      </c>
      <c r="SE44" s="3">
        <f t="shared" si="532"/>
        <v>0</v>
      </c>
      <c r="SF44" s="104">
        <f t="shared" ref="SF44:SF50" si="4230">+SD44+SE44</f>
        <v>141000</v>
      </c>
      <c r="SG44" s="65"/>
    </row>
    <row r="45" spans="1:501" s="7" customFormat="1" ht="15.75" customHeight="1" x14ac:dyDescent="0.25">
      <c r="A45" s="5">
        <v>33</v>
      </c>
      <c r="B45" s="56" t="s">
        <v>372</v>
      </c>
      <c r="C45" s="17">
        <f>160062+15453</f>
        <v>175515</v>
      </c>
      <c r="D45" s="6"/>
      <c r="E45" s="105">
        <f t="shared" si="24"/>
        <v>175515</v>
      </c>
      <c r="F45" s="17">
        <f>16841-15453</f>
        <v>1388</v>
      </c>
      <c r="G45" s="6"/>
      <c r="H45" s="105">
        <f t="shared" si="4066"/>
        <v>1388</v>
      </c>
      <c r="I45" s="17">
        <f t="shared" si="0"/>
        <v>176903</v>
      </c>
      <c r="J45" s="6">
        <f t="shared" si="0"/>
        <v>0</v>
      </c>
      <c r="K45" s="105">
        <f t="shared" si="4067"/>
        <v>176903</v>
      </c>
      <c r="L45" s="17">
        <v>10108</v>
      </c>
      <c r="M45" s="6">
        <v>0</v>
      </c>
      <c r="N45" s="105">
        <f t="shared" si="4068"/>
        <v>10108</v>
      </c>
      <c r="O45" s="17">
        <v>15092</v>
      </c>
      <c r="P45" s="6">
        <v>0</v>
      </c>
      <c r="Q45" s="105">
        <f t="shared" si="4069"/>
        <v>15092</v>
      </c>
      <c r="R45" s="17">
        <v>23264</v>
      </c>
      <c r="S45" s="6">
        <v>0</v>
      </c>
      <c r="T45" s="105">
        <f t="shared" si="4070"/>
        <v>23264</v>
      </c>
      <c r="U45" s="17">
        <f t="shared" si="2324"/>
        <v>48464</v>
      </c>
      <c r="V45" s="6">
        <f t="shared" si="2324"/>
        <v>0</v>
      </c>
      <c r="W45" s="90">
        <f t="shared" si="4071"/>
        <v>48464</v>
      </c>
      <c r="X45" s="17">
        <v>6896</v>
      </c>
      <c r="Y45" s="6">
        <v>0</v>
      </c>
      <c r="Z45" s="105">
        <f t="shared" si="4072"/>
        <v>6896</v>
      </c>
      <c r="AA45" s="17">
        <v>8598</v>
      </c>
      <c r="AB45" s="6">
        <v>0</v>
      </c>
      <c r="AC45" s="105">
        <f t="shared" si="4073"/>
        <v>8598</v>
      </c>
      <c r="AD45" s="17">
        <v>4806</v>
      </c>
      <c r="AE45" s="6">
        <v>0</v>
      </c>
      <c r="AF45" s="105">
        <f t="shared" si="4074"/>
        <v>4806</v>
      </c>
      <c r="AG45" s="17">
        <v>3323</v>
      </c>
      <c r="AH45" s="6">
        <v>0</v>
      </c>
      <c r="AI45" s="105">
        <f t="shared" si="4075"/>
        <v>3323</v>
      </c>
      <c r="AJ45" s="17">
        <v>13114</v>
      </c>
      <c r="AK45" s="6">
        <v>0</v>
      </c>
      <c r="AL45" s="105">
        <f t="shared" si="4076"/>
        <v>13114</v>
      </c>
      <c r="AM45" s="17">
        <v>4690</v>
      </c>
      <c r="AN45" s="6">
        <v>0</v>
      </c>
      <c r="AO45" s="105">
        <f t="shared" si="4077"/>
        <v>4690</v>
      </c>
      <c r="AP45" s="17">
        <v>7658</v>
      </c>
      <c r="AQ45" s="6">
        <v>0</v>
      </c>
      <c r="AR45" s="105">
        <f t="shared" si="4078"/>
        <v>7658</v>
      </c>
      <c r="AS45" s="17">
        <f t="shared" si="2333"/>
        <v>49085</v>
      </c>
      <c r="AT45" s="6">
        <f t="shared" si="2333"/>
        <v>0</v>
      </c>
      <c r="AU45" s="105">
        <f t="shared" si="4079"/>
        <v>49085</v>
      </c>
      <c r="AV45" s="17">
        <v>2500</v>
      </c>
      <c r="AW45" s="6">
        <v>0</v>
      </c>
      <c r="AX45" s="105">
        <f t="shared" si="4080"/>
        <v>2500</v>
      </c>
      <c r="AY45" s="17"/>
      <c r="AZ45" s="6">
        <v>0</v>
      </c>
      <c r="BA45" s="105">
        <f t="shared" si="4081"/>
        <v>0</v>
      </c>
      <c r="BB45" s="17"/>
      <c r="BC45" s="6">
        <v>0</v>
      </c>
      <c r="BD45" s="105">
        <f t="shared" si="4082"/>
        <v>0</v>
      </c>
      <c r="BE45" s="17">
        <f t="shared" si="2338"/>
        <v>100049</v>
      </c>
      <c r="BF45" s="6">
        <f t="shared" si="2338"/>
        <v>0</v>
      </c>
      <c r="BG45" s="105">
        <f t="shared" si="4083"/>
        <v>100049</v>
      </c>
      <c r="BH45" s="17">
        <v>1500</v>
      </c>
      <c r="BI45" s="6">
        <v>0</v>
      </c>
      <c r="BJ45" s="105">
        <f t="shared" si="4084"/>
        <v>1500</v>
      </c>
      <c r="BK45" s="17">
        <v>13043</v>
      </c>
      <c r="BL45" s="6">
        <v>0</v>
      </c>
      <c r="BM45" s="105">
        <f t="shared" si="4085"/>
        <v>13043</v>
      </c>
      <c r="BN45" s="17">
        <f t="shared" si="2342"/>
        <v>14543</v>
      </c>
      <c r="BO45" s="6">
        <f t="shared" si="2342"/>
        <v>0</v>
      </c>
      <c r="BP45" s="105">
        <f t="shared" si="4086"/>
        <v>14543</v>
      </c>
      <c r="BQ45" s="17">
        <f t="shared" si="2344"/>
        <v>114592</v>
      </c>
      <c r="BR45" s="6">
        <f t="shared" si="2344"/>
        <v>0</v>
      </c>
      <c r="BS45" s="105">
        <f t="shared" si="4087"/>
        <v>114592</v>
      </c>
      <c r="BT45" s="17">
        <v>103721</v>
      </c>
      <c r="BU45" s="6">
        <v>0</v>
      </c>
      <c r="BV45" s="105">
        <f t="shared" si="4088"/>
        <v>103721</v>
      </c>
      <c r="BW45" s="123">
        <f t="shared" si="2347"/>
        <v>395216</v>
      </c>
      <c r="BX45" s="6">
        <f t="shared" si="2347"/>
        <v>0</v>
      </c>
      <c r="BY45" s="105">
        <f t="shared" si="4089"/>
        <v>395216</v>
      </c>
      <c r="BZ45" s="17">
        <f>700+1000+20320</f>
        <v>22020</v>
      </c>
      <c r="CA45" s="6">
        <v>0</v>
      </c>
      <c r="CB45" s="105">
        <f t="shared" si="4090"/>
        <v>22020</v>
      </c>
      <c r="CC45" s="17"/>
      <c r="CD45" s="6">
        <v>0</v>
      </c>
      <c r="CE45" s="105">
        <f t="shared" si="4091"/>
        <v>0</v>
      </c>
      <c r="CF45" s="17"/>
      <c r="CG45" s="6">
        <v>0</v>
      </c>
      <c r="CH45" s="105">
        <f t="shared" si="4092"/>
        <v>0</v>
      </c>
      <c r="CI45" s="17"/>
      <c r="CJ45" s="6">
        <v>0</v>
      </c>
      <c r="CK45" s="105">
        <f t="shared" si="4093"/>
        <v>0</v>
      </c>
      <c r="CL45" s="17"/>
      <c r="CM45" s="6">
        <v>0</v>
      </c>
      <c r="CN45" s="105">
        <f t="shared" si="4094"/>
        <v>0</v>
      </c>
      <c r="CO45" s="17"/>
      <c r="CP45" s="6">
        <v>0</v>
      </c>
      <c r="CQ45" s="105">
        <f t="shared" si="4095"/>
        <v>0</v>
      </c>
      <c r="CR45" s="17"/>
      <c r="CS45" s="6">
        <v>0</v>
      </c>
      <c r="CT45" s="105">
        <f t="shared" si="4096"/>
        <v>0</v>
      </c>
      <c r="CU45" s="17"/>
      <c r="CV45" s="6">
        <v>0</v>
      </c>
      <c r="CW45" s="105">
        <f t="shared" si="4097"/>
        <v>0</v>
      </c>
      <c r="CX45" s="17"/>
      <c r="CY45" s="6">
        <v>0</v>
      </c>
      <c r="CZ45" s="105">
        <f t="shared" si="4098"/>
        <v>0</v>
      </c>
      <c r="DA45" s="17"/>
      <c r="DB45" s="6">
        <v>0</v>
      </c>
      <c r="DC45" s="105">
        <f t="shared" si="4099"/>
        <v>0</v>
      </c>
      <c r="DD45" s="123">
        <f t="shared" si="59"/>
        <v>22020</v>
      </c>
      <c r="DE45" s="6">
        <f t="shared" si="59"/>
        <v>0</v>
      </c>
      <c r="DF45" s="105">
        <f t="shared" si="59"/>
        <v>22020</v>
      </c>
      <c r="DG45" s="17"/>
      <c r="DH45" s="6">
        <v>0</v>
      </c>
      <c r="DI45" s="105">
        <f t="shared" si="4100"/>
        <v>0</v>
      </c>
      <c r="DJ45" s="17"/>
      <c r="DK45" s="6">
        <v>0</v>
      </c>
      <c r="DL45" s="105">
        <f t="shared" si="4101"/>
        <v>0</v>
      </c>
      <c r="DM45" s="17"/>
      <c r="DN45" s="6">
        <v>0</v>
      </c>
      <c r="DO45" s="105">
        <f t="shared" si="4102"/>
        <v>0</v>
      </c>
      <c r="DP45" s="17"/>
      <c r="DQ45" s="6">
        <v>0</v>
      </c>
      <c r="DR45" s="105">
        <f t="shared" si="4103"/>
        <v>0</v>
      </c>
      <c r="DS45" s="17"/>
      <c r="DT45" s="6">
        <v>0</v>
      </c>
      <c r="DU45" s="105">
        <f t="shared" si="4104"/>
        <v>0</v>
      </c>
      <c r="DV45" s="17"/>
      <c r="DW45" s="6">
        <v>0</v>
      </c>
      <c r="DX45" s="105">
        <f t="shared" si="4105"/>
        <v>0</v>
      </c>
      <c r="DY45" s="17"/>
      <c r="DZ45" s="6">
        <v>0</v>
      </c>
      <c r="EA45" s="105">
        <f t="shared" si="4106"/>
        <v>0</v>
      </c>
      <c r="EB45" s="17">
        <f t="shared" si="67"/>
        <v>0</v>
      </c>
      <c r="EC45" s="6">
        <f t="shared" si="68"/>
        <v>0</v>
      </c>
      <c r="ED45" s="105">
        <f t="shared" si="4107"/>
        <v>0</v>
      </c>
      <c r="EE45" s="17"/>
      <c r="EF45" s="6">
        <v>0</v>
      </c>
      <c r="EG45" s="105">
        <f t="shared" si="4108"/>
        <v>0</v>
      </c>
      <c r="EH45" s="17"/>
      <c r="EI45" s="6">
        <v>0</v>
      </c>
      <c r="EJ45" s="105">
        <f t="shared" si="4109"/>
        <v>0</v>
      </c>
      <c r="EK45" s="17"/>
      <c r="EL45" s="6">
        <v>0</v>
      </c>
      <c r="EM45" s="105">
        <f t="shared" si="4110"/>
        <v>0</v>
      </c>
      <c r="EN45" s="17">
        <f t="shared" si="2492"/>
        <v>0</v>
      </c>
      <c r="EO45" s="6">
        <f t="shared" si="2492"/>
        <v>0</v>
      </c>
      <c r="EP45" s="105">
        <f t="shared" si="4111"/>
        <v>0</v>
      </c>
      <c r="EQ45" s="17"/>
      <c r="ER45" s="6">
        <v>0</v>
      </c>
      <c r="ES45" s="105">
        <f t="shared" si="4112"/>
        <v>0</v>
      </c>
      <c r="ET45" s="17"/>
      <c r="EU45" s="6">
        <v>0</v>
      </c>
      <c r="EV45" s="105">
        <f t="shared" si="4113"/>
        <v>0</v>
      </c>
      <c r="EW45" s="17">
        <v>8262</v>
      </c>
      <c r="EX45" s="6">
        <v>0</v>
      </c>
      <c r="EY45" s="105">
        <f t="shared" si="4114"/>
        <v>8262</v>
      </c>
      <c r="EZ45" s="17"/>
      <c r="FA45" s="6">
        <v>0</v>
      </c>
      <c r="FB45" s="105">
        <f t="shared" si="4115"/>
        <v>0</v>
      </c>
      <c r="FC45" s="123">
        <f t="shared" si="2375"/>
        <v>8262</v>
      </c>
      <c r="FD45" s="6">
        <f t="shared" si="2375"/>
        <v>0</v>
      </c>
      <c r="FE45" s="90">
        <f t="shared" si="4116"/>
        <v>8262</v>
      </c>
      <c r="FF45" s="17"/>
      <c r="FG45" s="6">
        <v>0</v>
      </c>
      <c r="FH45" s="105">
        <f t="shared" si="4117"/>
        <v>0</v>
      </c>
      <c r="FI45" s="17"/>
      <c r="FJ45" s="6">
        <v>0</v>
      </c>
      <c r="FK45" s="105">
        <f t="shared" si="4118"/>
        <v>0</v>
      </c>
      <c r="FL45" s="17"/>
      <c r="FM45" s="6">
        <v>0</v>
      </c>
      <c r="FN45" s="105">
        <f t="shared" si="4119"/>
        <v>0</v>
      </c>
      <c r="FO45" s="17"/>
      <c r="FP45" s="6">
        <v>0</v>
      </c>
      <c r="FQ45" s="105">
        <f t="shared" si="4120"/>
        <v>0</v>
      </c>
      <c r="FR45" s="17"/>
      <c r="FS45" s="6">
        <v>0</v>
      </c>
      <c r="FT45" s="105">
        <f t="shared" si="4121"/>
        <v>0</v>
      </c>
      <c r="FU45" s="17"/>
      <c r="FV45" s="6">
        <v>0</v>
      </c>
      <c r="FW45" s="105">
        <f t="shared" si="4122"/>
        <v>0</v>
      </c>
      <c r="FX45" s="17"/>
      <c r="FY45" s="6">
        <v>0</v>
      </c>
      <c r="FZ45" s="105">
        <f t="shared" si="4123"/>
        <v>0</v>
      </c>
      <c r="GA45" s="123">
        <f t="shared" si="10"/>
        <v>0</v>
      </c>
      <c r="GB45" s="6">
        <f t="shared" si="10"/>
        <v>0</v>
      </c>
      <c r="GC45" s="105">
        <f t="shared" si="4124"/>
        <v>0</v>
      </c>
      <c r="GD45" s="17"/>
      <c r="GE45" s="6">
        <v>0</v>
      </c>
      <c r="GF45" s="105">
        <f t="shared" si="4125"/>
        <v>0</v>
      </c>
      <c r="GG45" s="17"/>
      <c r="GH45" s="6">
        <v>0</v>
      </c>
      <c r="GI45" s="105">
        <f t="shared" si="4126"/>
        <v>0</v>
      </c>
      <c r="GJ45" s="17">
        <f>1905+6985</f>
        <v>8890</v>
      </c>
      <c r="GK45" s="6">
        <v>0</v>
      </c>
      <c r="GL45" s="105">
        <f t="shared" si="4127"/>
        <v>8890</v>
      </c>
      <c r="GM45" s="17"/>
      <c r="GN45" s="6">
        <v>0</v>
      </c>
      <c r="GO45" s="105">
        <f t="shared" si="4128"/>
        <v>0</v>
      </c>
      <c r="GP45" s="17"/>
      <c r="GQ45" s="6">
        <v>0</v>
      </c>
      <c r="GR45" s="105">
        <f t="shared" si="4129"/>
        <v>0</v>
      </c>
      <c r="GS45" s="17"/>
      <c r="GT45" s="6">
        <v>0</v>
      </c>
      <c r="GU45" s="90">
        <f t="shared" si="4130"/>
        <v>0</v>
      </c>
      <c r="GV45" s="123">
        <f t="shared" si="93"/>
        <v>8890</v>
      </c>
      <c r="GW45" s="6">
        <f t="shared" si="94"/>
        <v>0</v>
      </c>
      <c r="GX45" s="105">
        <f t="shared" si="4131"/>
        <v>8890</v>
      </c>
      <c r="GY45" s="17"/>
      <c r="GZ45" s="6">
        <v>0</v>
      </c>
      <c r="HA45" s="105">
        <f t="shared" si="4132"/>
        <v>0</v>
      </c>
      <c r="HB45" s="17"/>
      <c r="HC45" s="6">
        <v>0</v>
      </c>
      <c r="HD45" s="105">
        <f t="shared" si="4133"/>
        <v>0</v>
      </c>
      <c r="HE45" s="17"/>
      <c r="HF45" s="6">
        <v>0</v>
      </c>
      <c r="HG45" s="105">
        <f t="shared" si="4134"/>
        <v>0</v>
      </c>
      <c r="HH45" s="17"/>
      <c r="HI45" s="6">
        <v>0</v>
      </c>
      <c r="HJ45" s="105">
        <f t="shared" si="4135"/>
        <v>0</v>
      </c>
      <c r="HK45" s="123">
        <f t="shared" si="100"/>
        <v>0</v>
      </c>
      <c r="HL45" s="6">
        <f t="shared" si="101"/>
        <v>0</v>
      </c>
      <c r="HM45" s="105">
        <f t="shared" si="4136"/>
        <v>0</v>
      </c>
      <c r="HN45" s="17">
        <v>118431</v>
      </c>
      <c r="HO45" s="6">
        <v>0</v>
      </c>
      <c r="HP45" s="105">
        <f t="shared" si="4137"/>
        <v>118431</v>
      </c>
      <c r="HQ45" s="17"/>
      <c r="HR45" s="6">
        <v>0</v>
      </c>
      <c r="HS45" s="90">
        <f t="shared" si="4138"/>
        <v>0</v>
      </c>
      <c r="HT45" s="123">
        <f t="shared" si="11"/>
        <v>118431</v>
      </c>
      <c r="HU45" s="6">
        <f t="shared" si="11"/>
        <v>0</v>
      </c>
      <c r="HV45" s="105">
        <f t="shared" si="4139"/>
        <v>118431</v>
      </c>
      <c r="HW45" s="17">
        <f t="shared" si="106"/>
        <v>135583</v>
      </c>
      <c r="HX45" s="6">
        <f t="shared" si="107"/>
        <v>0</v>
      </c>
      <c r="HY45" s="105">
        <f t="shared" si="4140"/>
        <v>135583</v>
      </c>
      <c r="HZ45" s="17"/>
      <c r="IA45" s="6">
        <v>0</v>
      </c>
      <c r="IB45" s="105">
        <f t="shared" si="4141"/>
        <v>0</v>
      </c>
      <c r="IC45" s="17"/>
      <c r="ID45" s="6">
        <v>0</v>
      </c>
      <c r="IE45" s="105">
        <f t="shared" si="4142"/>
        <v>0</v>
      </c>
      <c r="IF45" s="17"/>
      <c r="IG45" s="6">
        <v>0</v>
      </c>
      <c r="IH45" s="105">
        <f t="shared" si="4143"/>
        <v>0</v>
      </c>
      <c r="II45" s="17"/>
      <c r="IJ45" s="6">
        <v>0</v>
      </c>
      <c r="IK45" s="105">
        <f t="shared" si="4144"/>
        <v>0</v>
      </c>
      <c r="IL45" s="123">
        <f t="shared" si="113"/>
        <v>0</v>
      </c>
      <c r="IM45" s="6">
        <f t="shared" si="114"/>
        <v>0</v>
      </c>
      <c r="IN45" s="105">
        <f t="shared" si="4145"/>
        <v>0</v>
      </c>
      <c r="IO45" s="17"/>
      <c r="IP45" s="6">
        <v>0</v>
      </c>
      <c r="IQ45" s="90">
        <f t="shared" si="4146"/>
        <v>0</v>
      </c>
      <c r="IR45" s="17"/>
      <c r="IS45" s="6">
        <v>0</v>
      </c>
      <c r="IT45" s="105">
        <f t="shared" si="4147"/>
        <v>0</v>
      </c>
      <c r="IU45" s="123">
        <f t="shared" si="12"/>
        <v>0</v>
      </c>
      <c r="IV45" s="6">
        <f t="shared" si="12"/>
        <v>0</v>
      </c>
      <c r="IW45" s="105">
        <f t="shared" si="4148"/>
        <v>0</v>
      </c>
      <c r="IX45" s="17"/>
      <c r="IY45" s="6">
        <v>0</v>
      </c>
      <c r="IZ45" s="105">
        <f t="shared" si="4149"/>
        <v>0</v>
      </c>
      <c r="JA45" s="17"/>
      <c r="JB45" s="6">
        <v>0</v>
      </c>
      <c r="JC45" s="105">
        <f t="shared" si="4150"/>
        <v>0</v>
      </c>
      <c r="JD45" s="17"/>
      <c r="JE45" s="6">
        <v>0</v>
      </c>
      <c r="JF45" s="105">
        <f t="shared" si="4151"/>
        <v>0</v>
      </c>
      <c r="JG45" s="17"/>
      <c r="JH45" s="6">
        <v>0</v>
      </c>
      <c r="JI45" s="105">
        <f t="shared" si="4152"/>
        <v>0</v>
      </c>
      <c r="JJ45" s="123">
        <f t="shared" si="13"/>
        <v>0</v>
      </c>
      <c r="JK45" s="6">
        <f t="shared" si="13"/>
        <v>0</v>
      </c>
      <c r="JL45" s="105">
        <f t="shared" si="4153"/>
        <v>0</v>
      </c>
      <c r="JM45" s="17"/>
      <c r="JN45" s="6">
        <v>0</v>
      </c>
      <c r="JO45" s="105">
        <f t="shared" si="4154"/>
        <v>0</v>
      </c>
      <c r="JP45" s="17"/>
      <c r="JQ45" s="6">
        <v>0</v>
      </c>
      <c r="JR45" s="90">
        <f t="shared" si="4155"/>
        <v>0</v>
      </c>
      <c r="JS45" s="17"/>
      <c r="JT45" s="6">
        <v>0</v>
      </c>
      <c r="JU45" s="105">
        <f t="shared" si="4156"/>
        <v>0</v>
      </c>
      <c r="JV45" s="123">
        <f t="shared" si="2493"/>
        <v>0</v>
      </c>
      <c r="JW45" s="6">
        <f t="shared" si="2493"/>
        <v>0</v>
      </c>
      <c r="JX45" s="105">
        <f t="shared" si="4157"/>
        <v>0</v>
      </c>
      <c r="JY45" s="17"/>
      <c r="JZ45" s="6">
        <v>0</v>
      </c>
      <c r="KA45" s="105">
        <f t="shared" si="4158"/>
        <v>0</v>
      </c>
      <c r="KB45" s="17"/>
      <c r="KC45" s="6">
        <v>0</v>
      </c>
      <c r="KD45" s="105">
        <f t="shared" si="4159"/>
        <v>0</v>
      </c>
      <c r="KE45" s="17"/>
      <c r="KF45" s="6">
        <v>0</v>
      </c>
      <c r="KG45" s="105">
        <f t="shared" si="4160"/>
        <v>0</v>
      </c>
      <c r="KH45" s="17"/>
      <c r="KI45" s="6">
        <v>0</v>
      </c>
      <c r="KJ45" s="105">
        <f t="shared" si="4161"/>
        <v>0</v>
      </c>
      <c r="KK45" s="123">
        <f t="shared" si="2491"/>
        <v>0</v>
      </c>
      <c r="KL45" s="6">
        <f t="shared" si="2491"/>
        <v>0</v>
      </c>
      <c r="KM45" s="90">
        <f t="shared" si="4162"/>
        <v>0</v>
      </c>
      <c r="KN45" s="17"/>
      <c r="KO45" s="6">
        <v>0</v>
      </c>
      <c r="KP45" s="105">
        <f t="shared" si="4163"/>
        <v>0</v>
      </c>
      <c r="KQ45" s="17"/>
      <c r="KR45" s="6">
        <v>0</v>
      </c>
      <c r="KS45" s="105">
        <f t="shared" si="4164"/>
        <v>0</v>
      </c>
      <c r="KT45" s="17"/>
      <c r="KU45" s="6">
        <v>0</v>
      </c>
      <c r="KV45" s="105">
        <f t="shared" si="4165"/>
        <v>0</v>
      </c>
      <c r="KW45" s="123">
        <f t="shared" si="211"/>
        <v>0</v>
      </c>
      <c r="KX45" s="6">
        <f t="shared" si="211"/>
        <v>0</v>
      </c>
      <c r="KY45" s="105">
        <f t="shared" si="4166"/>
        <v>0</v>
      </c>
      <c r="KZ45" s="17"/>
      <c r="LA45" s="6">
        <v>0</v>
      </c>
      <c r="LB45" s="105">
        <f t="shared" si="4167"/>
        <v>0</v>
      </c>
      <c r="LC45" s="17"/>
      <c r="LD45" s="6">
        <v>0</v>
      </c>
      <c r="LE45" s="105">
        <f t="shared" si="4168"/>
        <v>0</v>
      </c>
      <c r="LF45" s="17"/>
      <c r="LG45" s="6">
        <v>0</v>
      </c>
      <c r="LH45" s="105">
        <f t="shared" si="4169"/>
        <v>0</v>
      </c>
      <c r="LI45" s="17"/>
      <c r="LJ45" s="6">
        <v>0</v>
      </c>
      <c r="LK45" s="90">
        <f t="shared" si="4170"/>
        <v>0</v>
      </c>
      <c r="LL45" s="17"/>
      <c r="LM45" s="6">
        <v>0</v>
      </c>
      <c r="LN45" s="105">
        <f t="shared" si="4171"/>
        <v>0</v>
      </c>
      <c r="LO45" s="17"/>
      <c r="LP45" s="6">
        <v>0</v>
      </c>
      <c r="LQ45" s="105">
        <f t="shared" si="4172"/>
        <v>0</v>
      </c>
      <c r="LR45" s="17"/>
      <c r="LS45" s="6">
        <v>0</v>
      </c>
      <c r="LT45" s="105">
        <f t="shared" si="4173"/>
        <v>0</v>
      </c>
      <c r="LU45" s="17"/>
      <c r="LV45" s="6">
        <v>0</v>
      </c>
      <c r="LW45" s="105">
        <f t="shared" si="4174"/>
        <v>0</v>
      </c>
      <c r="LX45" s="17"/>
      <c r="LY45" s="6">
        <v>0</v>
      </c>
      <c r="LZ45" s="105">
        <f t="shared" si="4175"/>
        <v>0</v>
      </c>
      <c r="MA45" s="123">
        <f t="shared" si="17"/>
        <v>0</v>
      </c>
      <c r="MB45" s="6">
        <f t="shared" si="17"/>
        <v>0</v>
      </c>
      <c r="MC45" s="105">
        <f t="shared" si="4176"/>
        <v>0</v>
      </c>
      <c r="MD45" s="17"/>
      <c r="ME45" s="6">
        <v>0</v>
      </c>
      <c r="MF45" s="105">
        <f t="shared" si="4177"/>
        <v>0</v>
      </c>
      <c r="MG45" s="17"/>
      <c r="MH45" s="6">
        <v>0</v>
      </c>
      <c r="MI45" s="90">
        <f t="shared" si="4178"/>
        <v>0</v>
      </c>
      <c r="MJ45" s="123">
        <f t="shared" si="149"/>
        <v>0</v>
      </c>
      <c r="MK45" s="6">
        <f t="shared" si="150"/>
        <v>0</v>
      </c>
      <c r="ML45" s="105">
        <f t="shared" si="4179"/>
        <v>0</v>
      </c>
      <c r="MM45" s="17"/>
      <c r="MN45" s="6">
        <v>0</v>
      </c>
      <c r="MO45" s="105">
        <f t="shared" si="4180"/>
        <v>0</v>
      </c>
      <c r="MP45" s="123">
        <f t="shared" si="18"/>
        <v>0</v>
      </c>
      <c r="MQ45" s="6">
        <f t="shared" si="18"/>
        <v>0</v>
      </c>
      <c r="MR45" s="105">
        <f t="shared" si="4181"/>
        <v>0</v>
      </c>
      <c r="MS45" s="17"/>
      <c r="MT45" s="6">
        <v>0</v>
      </c>
      <c r="MU45" s="105">
        <f t="shared" si="4182"/>
        <v>0</v>
      </c>
      <c r="MV45" s="17"/>
      <c r="MW45" s="6">
        <v>0</v>
      </c>
      <c r="MX45" s="105">
        <f t="shared" si="4183"/>
        <v>0</v>
      </c>
      <c r="MY45" s="17"/>
      <c r="MZ45" s="6">
        <v>0</v>
      </c>
      <c r="NA45" s="105">
        <f t="shared" si="4184"/>
        <v>0</v>
      </c>
      <c r="NB45" s="17">
        <f t="shared" si="157"/>
        <v>0</v>
      </c>
      <c r="NC45" s="6">
        <f t="shared" si="158"/>
        <v>0</v>
      </c>
      <c r="ND45" s="105">
        <f t="shared" si="4185"/>
        <v>0</v>
      </c>
      <c r="NE45" s="17"/>
      <c r="NF45" s="6">
        <v>0</v>
      </c>
      <c r="NG45" s="105">
        <f t="shared" si="4186"/>
        <v>0</v>
      </c>
      <c r="NH45" s="17"/>
      <c r="NI45" s="6">
        <v>0</v>
      </c>
      <c r="NJ45" s="90">
        <f t="shared" si="4187"/>
        <v>0</v>
      </c>
      <c r="NK45" s="17"/>
      <c r="NL45" s="6">
        <v>0</v>
      </c>
      <c r="NM45" s="105">
        <f t="shared" si="4188"/>
        <v>0</v>
      </c>
      <c r="NN45" s="17"/>
      <c r="NO45" s="6">
        <v>0</v>
      </c>
      <c r="NP45" s="105">
        <f t="shared" si="4189"/>
        <v>0</v>
      </c>
      <c r="NQ45" s="17"/>
      <c r="NR45" s="6">
        <v>0</v>
      </c>
      <c r="NS45" s="105">
        <f t="shared" si="4190"/>
        <v>0</v>
      </c>
      <c r="NT45" s="17"/>
      <c r="NU45" s="6">
        <v>0</v>
      </c>
      <c r="NV45" s="105">
        <f t="shared" si="4191"/>
        <v>0</v>
      </c>
      <c r="NW45" s="17">
        <f t="shared" si="3429"/>
        <v>0</v>
      </c>
      <c r="NX45" s="6">
        <f t="shared" si="2981"/>
        <v>0</v>
      </c>
      <c r="NY45" s="105">
        <f t="shared" si="4192"/>
        <v>0</v>
      </c>
      <c r="NZ45" s="17"/>
      <c r="OA45" s="6">
        <v>0</v>
      </c>
      <c r="OB45" s="105">
        <f t="shared" si="4193"/>
        <v>0</v>
      </c>
      <c r="OC45" s="17"/>
      <c r="OD45" s="6">
        <v>0</v>
      </c>
      <c r="OE45" s="105">
        <f t="shared" si="4194"/>
        <v>0</v>
      </c>
      <c r="OF45" s="17"/>
      <c r="OG45" s="6">
        <v>0</v>
      </c>
      <c r="OH45" s="90">
        <f t="shared" si="4195"/>
        <v>0</v>
      </c>
      <c r="OI45" s="17">
        <f t="shared" si="2980"/>
        <v>0</v>
      </c>
      <c r="OJ45" s="6">
        <f t="shared" si="2980"/>
        <v>0</v>
      </c>
      <c r="OK45" s="105">
        <f t="shared" si="4196"/>
        <v>0</v>
      </c>
      <c r="OL45" s="17">
        <f>10800+810+48600+15536+907+166350+3240+106272+24948+12960</f>
        <v>390423</v>
      </c>
      <c r="OM45" s="6">
        <v>0</v>
      </c>
      <c r="ON45" s="105">
        <f t="shared" si="4197"/>
        <v>390423</v>
      </c>
      <c r="OO45" s="17"/>
      <c r="OP45" s="6">
        <v>0</v>
      </c>
      <c r="OQ45" s="105">
        <f t="shared" si="4198"/>
        <v>0</v>
      </c>
      <c r="OR45" s="17"/>
      <c r="OS45" s="6">
        <v>0</v>
      </c>
      <c r="OT45" s="105">
        <f t="shared" si="4199"/>
        <v>0</v>
      </c>
      <c r="OU45" s="17"/>
      <c r="OV45" s="6">
        <v>0</v>
      </c>
      <c r="OW45" s="105">
        <f t="shared" si="4200"/>
        <v>0</v>
      </c>
      <c r="OX45" s="17"/>
      <c r="OY45" s="6">
        <v>0</v>
      </c>
      <c r="OZ45" s="105">
        <f t="shared" si="4201"/>
        <v>0</v>
      </c>
      <c r="PA45" s="17"/>
      <c r="PB45" s="6">
        <v>0</v>
      </c>
      <c r="PC45" s="105">
        <f t="shared" si="4202"/>
        <v>0</v>
      </c>
      <c r="PD45" s="17"/>
      <c r="PE45" s="6">
        <v>0</v>
      </c>
      <c r="PF45" s="105">
        <f t="shared" si="4203"/>
        <v>0</v>
      </c>
      <c r="PG45" s="17"/>
      <c r="PH45" s="6">
        <v>0</v>
      </c>
      <c r="PI45" s="90">
        <f t="shared" si="4204"/>
        <v>0</v>
      </c>
      <c r="PJ45" s="17">
        <v>180000</v>
      </c>
      <c r="PK45" s="6">
        <v>0</v>
      </c>
      <c r="PL45" s="105">
        <f t="shared" si="4205"/>
        <v>180000</v>
      </c>
      <c r="PM45" s="17"/>
      <c r="PN45" s="6">
        <v>0</v>
      </c>
      <c r="PO45" s="105">
        <f t="shared" si="4206"/>
        <v>0</v>
      </c>
      <c r="PP45" s="123">
        <f t="shared" ref="PP45:PQ67" si="4231">+OL45+OO45+OR45+OU45+OX45+PA45+PD45+PG45+PJ45+PM45</f>
        <v>570423</v>
      </c>
      <c r="PQ45" s="6">
        <f t="shared" si="4231"/>
        <v>0</v>
      </c>
      <c r="PR45" s="105">
        <f t="shared" si="4207"/>
        <v>570423</v>
      </c>
      <c r="PS45" s="17"/>
      <c r="PT45" s="6">
        <v>0</v>
      </c>
      <c r="PU45" s="105">
        <f t="shared" si="4208"/>
        <v>0</v>
      </c>
      <c r="PV45" s="17"/>
      <c r="PW45" s="6">
        <v>0</v>
      </c>
      <c r="PX45" s="105">
        <f t="shared" si="4209"/>
        <v>0</v>
      </c>
      <c r="PY45" s="17"/>
      <c r="PZ45" s="6">
        <v>0</v>
      </c>
      <c r="QA45" s="105">
        <f t="shared" si="4210"/>
        <v>0</v>
      </c>
      <c r="QB45" s="17"/>
      <c r="QC45" s="6">
        <v>0</v>
      </c>
      <c r="QD45" s="105">
        <f t="shared" si="4211"/>
        <v>0</v>
      </c>
      <c r="QE45" s="17"/>
      <c r="QF45" s="6">
        <v>0</v>
      </c>
      <c r="QG45" s="90">
        <f t="shared" si="4212"/>
        <v>0</v>
      </c>
      <c r="QH45" s="17"/>
      <c r="QI45" s="6">
        <v>0</v>
      </c>
      <c r="QJ45" s="105">
        <f t="shared" si="4213"/>
        <v>0</v>
      </c>
      <c r="QK45" s="17"/>
      <c r="QL45" s="6">
        <v>0</v>
      </c>
      <c r="QM45" s="105">
        <f t="shared" si="4214"/>
        <v>0</v>
      </c>
      <c r="QN45" s="17">
        <f t="shared" si="189"/>
        <v>0</v>
      </c>
      <c r="QO45" s="6">
        <f t="shared" si="190"/>
        <v>0</v>
      </c>
      <c r="QP45" s="105">
        <f t="shared" si="4215"/>
        <v>0</v>
      </c>
      <c r="QQ45" s="17"/>
      <c r="QR45" s="6">
        <v>0</v>
      </c>
      <c r="QS45" s="105">
        <f t="shared" si="4216"/>
        <v>0</v>
      </c>
      <c r="QT45" s="17"/>
      <c r="QU45" s="6">
        <v>0</v>
      </c>
      <c r="QV45" s="105">
        <f t="shared" si="4217"/>
        <v>0</v>
      </c>
      <c r="QW45" s="17"/>
      <c r="QX45" s="6">
        <v>0</v>
      </c>
      <c r="QY45" s="105">
        <f t="shared" si="4218"/>
        <v>0</v>
      </c>
      <c r="QZ45" s="17"/>
      <c r="RA45" s="6">
        <v>0</v>
      </c>
      <c r="RB45" s="105">
        <f t="shared" si="4219"/>
        <v>0</v>
      </c>
      <c r="RC45" s="17"/>
      <c r="RD45" s="6">
        <v>0</v>
      </c>
      <c r="RE45" s="90">
        <f t="shared" si="4220"/>
        <v>0</v>
      </c>
      <c r="RF45" s="17"/>
      <c r="RG45" s="6">
        <v>0</v>
      </c>
      <c r="RH45" s="105">
        <f t="shared" si="4221"/>
        <v>0</v>
      </c>
      <c r="RI45" s="17"/>
      <c r="RJ45" s="6">
        <v>0</v>
      </c>
      <c r="RK45" s="105">
        <f t="shared" si="4222"/>
        <v>0</v>
      </c>
      <c r="RL45" s="17"/>
      <c r="RM45" s="6">
        <v>0</v>
      </c>
      <c r="RN45" s="105">
        <f t="shared" si="4223"/>
        <v>0</v>
      </c>
      <c r="RO45" s="17">
        <f t="shared" si="200"/>
        <v>0</v>
      </c>
      <c r="RP45" s="6">
        <f t="shared" si="201"/>
        <v>0</v>
      </c>
      <c r="RQ45" s="105">
        <f t="shared" si="4224"/>
        <v>0</v>
      </c>
      <c r="RR45" s="123">
        <f t="shared" si="203"/>
        <v>0</v>
      </c>
      <c r="RS45" s="6">
        <f t="shared" si="204"/>
        <v>0</v>
      </c>
      <c r="RT45" s="105">
        <f t="shared" si="4225"/>
        <v>0</v>
      </c>
      <c r="RU45" s="17">
        <f t="shared" si="2808"/>
        <v>706006</v>
      </c>
      <c r="RV45" s="6">
        <f t="shared" si="206"/>
        <v>0</v>
      </c>
      <c r="RW45" s="105">
        <f t="shared" si="4226"/>
        <v>706006</v>
      </c>
      <c r="RX45" s="17"/>
      <c r="RY45" s="6">
        <v>0</v>
      </c>
      <c r="RZ45" s="105">
        <f t="shared" si="4227"/>
        <v>0</v>
      </c>
      <c r="SA45" s="17">
        <f t="shared" si="22"/>
        <v>706006</v>
      </c>
      <c r="SB45" s="6">
        <f t="shared" si="22"/>
        <v>0</v>
      </c>
      <c r="SC45" s="105">
        <f t="shared" si="4228"/>
        <v>706006</v>
      </c>
      <c r="SD45" s="17">
        <f t="shared" si="4229"/>
        <v>1123242</v>
      </c>
      <c r="SE45" s="6">
        <f t="shared" si="532"/>
        <v>0</v>
      </c>
      <c r="SF45" s="105">
        <f t="shared" si="4230"/>
        <v>1123242</v>
      </c>
      <c r="SG45" s="66"/>
    </row>
    <row r="46" spans="1:501" s="7" customFormat="1" ht="18" customHeight="1" x14ac:dyDescent="0.25">
      <c r="A46" s="5">
        <v>34</v>
      </c>
      <c r="B46" s="56" t="s">
        <v>53</v>
      </c>
      <c r="C46" s="17">
        <v>0</v>
      </c>
      <c r="D46" s="6">
        <v>0</v>
      </c>
      <c r="E46" s="105">
        <f t="shared" si="24"/>
        <v>0</v>
      </c>
      <c r="F46" s="17"/>
      <c r="G46" s="6">
        <v>0</v>
      </c>
      <c r="H46" s="105">
        <f t="shared" si="4066"/>
        <v>0</v>
      </c>
      <c r="I46" s="17">
        <f t="shared" si="0"/>
        <v>0</v>
      </c>
      <c r="J46" s="6">
        <f t="shared" si="0"/>
        <v>0</v>
      </c>
      <c r="K46" s="105">
        <f t="shared" si="4067"/>
        <v>0</v>
      </c>
      <c r="L46" s="17"/>
      <c r="M46" s="6">
        <v>0</v>
      </c>
      <c r="N46" s="105">
        <f t="shared" si="4068"/>
        <v>0</v>
      </c>
      <c r="O46" s="17"/>
      <c r="P46" s="6">
        <v>0</v>
      </c>
      <c r="Q46" s="105">
        <f t="shared" si="4069"/>
        <v>0</v>
      </c>
      <c r="R46" s="17"/>
      <c r="S46" s="6">
        <v>0</v>
      </c>
      <c r="T46" s="105">
        <f t="shared" si="4070"/>
        <v>0</v>
      </c>
      <c r="U46" s="17">
        <f t="shared" si="2324"/>
        <v>0</v>
      </c>
      <c r="V46" s="6">
        <f t="shared" si="2324"/>
        <v>0</v>
      </c>
      <c r="W46" s="90">
        <f t="shared" si="4071"/>
        <v>0</v>
      </c>
      <c r="X46" s="17"/>
      <c r="Y46" s="6">
        <v>0</v>
      </c>
      <c r="Z46" s="105">
        <f t="shared" si="4072"/>
        <v>0</v>
      </c>
      <c r="AA46" s="17"/>
      <c r="AB46" s="6">
        <v>0</v>
      </c>
      <c r="AC46" s="105">
        <f t="shared" si="4073"/>
        <v>0</v>
      </c>
      <c r="AD46" s="17"/>
      <c r="AE46" s="6">
        <v>0</v>
      </c>
      <c r="AF46" s="105">
        <f t="shared" si="4074"/>
        <v>0</v>
      </c>
      <c r="AG46" s="17"/>
      <c r="AH46" s="6">
        <v>0</v>
      </c>
      <c r="AI46" s="105">
        <f t="shared" si="4075"/>
        <v>0</v>
      </c>
      <c r="AJ46" s="17"/>
      <c r="AK46" s="6">
        <v>0</v>
      </c>
      <c r="AL46" s="105">
        <f t="shared" si="4076"/>
        <v>0</v>
      </c>
      <c r="AM46" s="17"/>
      <c r="AN46" s="6">
        <v>0</v>
      </c>
      <c r="AO46" s="105">
        <f t="shared" si="4077"/>
        <v>0</v>
      </c>
      <c r="AP46" s="17"/>
      <c r="AQ46" s="6">
        <v>0</v>
      </c>
      <c r="AR46" s="105">
        <f t="shared" si="4078"/>
        <v>0</v>
      </c>
      <c r="AS46" s="17">
        <f t="shared" si="2333"/>
        <v>0</v>
      </c>
      <c r="AT46" s="6">
        <f t="shared" si="2333"/>
        <v>0</v>
      </c>
      <c r="AU46" s="105">
        <f t="shared" si="4079"/>
        <v>0</v>
      </c>
      <c r="AV46" s="17"/>
      <c r="AW46" s="6">
        <v>0</v>
      </c>
      <c r="AX46" s="105">
        <f t="shared" si="4080"/>
        <v>0</v>
      </c>
      <c r="AY46" s="17"/>
      <c r="AZ46" s="6">
        <v>0</v>
      </c>
      <c r="BA46" s="105">
        <f t="shared" si="4081"/>
        <v>0</v>
      </c>
      <c r="BB46" s="17"/>
      <c r="BC46" s="6">
        <v>0</v>
      </c>
      <c r="BD46" s="105">
        <f t="shared" si="4082"/>
        <v>0</v>
      </c>
      <c r="BE46" s="17">
        <f t="shared" si="2338"/>
        <v>0</v>
      </c>
      <c r="BF46" s="6">
        <f t="shared" si="2338"/>
        <v>0</v>
      </c>
      <c r="BG46" s="105">
        <f t="shared" si="4083"/>
        <v>0</v>
      </c>
      <c r="BH46" s="17"/>
      <c r="BI46" s="6">
        <v>0</v>
      </c>
      <c r="BJ46" s="105">
        <f t="shared" si="4084"/>
        <v>0</v>
      </c>
      <c r="BK46" s="17"/>
      <c r="BL46" s="6">
        <v>0</v>
      </c>
      <c r="BM46" s="105">
        <f t="shared" si="4085"/>
        <v>0</v>
      </c>
      <c r="BN46" s="17">
        <f t="shared" si="2342"/>
        <v>0</v>
      </c>
      <c r="BO46" s="6">
        <f t="shared" si="2342"/>
        <v>0</v>
      </c>
      <c r="BP46" s="105">
        <f t="shared" si="4086"/>
        <v>0</v>
      </c>
      <c r="BQ46" s="17">
        <f t="shared" si="2344"/>
        <v>0</v>
      </c>
      <c r="BR46" s="6">
        <f t="shared" si="2344"/>
        <v>0</v>
      </c>
      <c r="BS46" s="105">
        <f t="shared" si="4087"/>
        <v>0</v>
      </c>
      <c r="BT46" s="17"/>
      <c r="BU46" s="6">
        <v>0</v>
      </c>
      <c r="BV46" s="105">
        <f t="shared" si="4088"/>
        <v>0</v>
      </c>
      <c r="BW46" s="123">
        <f t="shared" si="2347"/>
        <v>0</v>
      </c>
      <c r="BX46" s="6">
        <f t="shared" si="2347"/>
        <v>0</v>
      </c>
      <c r="BY46" s="105">
        <f t="shared" si="4089"/>
        <v>0</v>
      </c>
      <c r="BZ46" s="17"/>
      <c r="CA46" s="6">
        <v>0</v>
      </c>
      <c r="CB46" s="105">
        <f t="shared" si="4090"/>
        <v>0</v>
      </c>
      <c r="CC46" s="17"/>
      <c r="CD46" s="6">
        <v>0</v>
      </c>
      <c r="CE46" s="105">
        <f t="shared" si="4091"/>
        <v>0</v>
      </c>
      <c r="CF46" s="17"/>
      <c r="CG46" s="6">
        <v>0</v>
      </c>
      <c r="CH46" s="105">
        <f t="shared" si="4092"/>
        <v>0</v>
      </c>
      <c r="CI46" s="17"/>
      <c r="CJ46" s="6">
        <v>0</v>
      </c>
      <c r="CK46" s="105">
        <f t="shared" si="4093"/>
        <v>0</v>
      </c>
      <c r="CL46" s="17"/>
      <c r="CM46" s="6">
        <v>0</v>
      </c>
      <c r="CN46" s="105">
        <f t="shared" si="4094"/>
        <v>0</v>
      </c>
      <c r="CO46" s="17"/>
      <c r="CP46" s="6">
        <v>0</v>
      </c>
      <c r="CQ46" s="105">
        <f t="shared" si="4095"/>
        <v>0</v>
      </c>
      <c r="CR46" s="17"/>
      <c r="CS46" s="6">
        <v>0</v>
      </c>
      <c r="CT46" s="105">
        <f t="shared" si="4096"/>
        <v>0</v>
      </c>
      <c r="CU46" s="17"/>
      <c r="CV46" s="6">
        <v>0</v>
      </c>
      <c r="CW46" s="105">
        <f t="shared" si="4097"/>
        <v>0</v>
      </c>
      <c r="CX46" s="17"/>
      <c r="CY46" s="6">
        <v>0</v>
      </c>
      <c r="CZ46" s="105">
        <f t="shared" si="4098"/>
        <v>0</v>
      </c>
      <c r="DA46" s="17"/>
      <c r="DB46" s="6">
        <v>0</v>
      </c>
      <c r="DC46" s="105">
        <f t="shared" si="4099"/>
        <v>0</v>
      </c>
      <c r="DD46" s="123">
        <f t="shared" si="59"/>
        <v>0</v>
      </c>
      <c r="DE46" s="6">
        <f t="shared" si="59"/>
        <v>0</v>
      </c>
      <c r="DF46" s="105">
        <f t="shared" si="59"/>
        <v>0</v>
      </c>
      <c r="DG46" s="17"/>
      <c r="DH46" s="6">
        <v>0</v>
      </c>
      <c r="DI46" s="105">
        <f t="shared" si="4100"/>
        <v>0</v>
      </c>
      <c r="DJ46" s="17"/>
      <c r="DK46" s="6">
        <v>0</v>
      </c>
      <c r="DL46" s="105">
        <f t="shared" si="4101"/>
        <v>0</v>
      </c>
      <c r="DM46" s="17"/>
      <c r="DN46" s="6">
        <v>0</v>
      </c>
      <c r="DO46" s="105">
        <f t="shared" si="4102"/>
        <v>0</v>
      </c>
      <c r="DP46" s="17"/>
      <c r="DQ46" s="6">
        <v>0</v>
      </c>
      <c r="DR46" s="105">
        <f t="shared" si="4103"/>
        <v>0</v>
      </c>
      <c r="DS46" s="17"/>
      <c r="DT46" s="6">
        <v>0</v>
      </c>
      <c r="DU46" s="105">
        <f t="shared" si="4104"/>
        <v>0</v>
      </c>
      <c r="DV46" s="17"/>
      <c r="DW46" s="6">
        <v>0</v>
      </c>
      <c r="DX46" s="105">
        <f t="shared" si="4105"/>
        <v>0</v>
      </c>
      <c r="DY46" s="17"/>
      <c r="DZ46" s="6">
        <v>0</v>
      </c>
      <c r="EA46" s="105">
        <f t="shared" si="4106"/>
        <v>0</v>
      </c>
      <c r="EB46" s="17">
        <f t="shared" si="67"/>
        <v>0</v>
      </c>
      <c r="EC46" s="6">
        <f t="shared" si="68"/>
        <v>0</v>
      </c>
      <c r="ED46" s="105">
        <f t="shared" si="4107"/>
        <v>0</v>
      </c>
      <c r="EE46" s="17"/>
      <c r="EF46" s="6">
        <v>0</v>
      </c>
      <c r="EG46" s="105">
        <f t="shared" si="4108"/>
        <v>0</v>
      </c>
      <c r="EH46" s="17"/>
      <c r="EI46" s="6">
        <v>0</v>
      </c>
      <c r="EJ46" s="105">
        <f t="shared" si="4109"/>
        <v>0</v>
      </c>
      <c r="EK46" s="17"/>
      <c r="EL46" s="6">
        <v>0</v>
      </c>
      <c r="EM46" s="105">
        <f t="shared" si="4110"/>
        <v>0</v>
      </c>
      <c r="EN46" s="17">
        <f t="shared" si="2492"/>
        <v>0</v>
      </c>
      <c r="EO46" s="6">
        <f t="shared" si="2492"/>
        <v>0</v>
      </c>
      <c r="EP46" s="105">
        <f t="shared" si="4111"/>
        <v>0</v>
      </c>
      <c r="EQ46" s="17"/>
      <c r="ER46" s="6">
        <v>0</v>
      </c>
      <c r="ES46" s="105">
        <f t="shared" si="4112"/>
        <v>0</v>
      </c>
      <c r="ET46" s="17"/>
      <c r="EU46" s="6">
        <v>0</v>
      </c>
      <c r="EV46" s="105">
        <f t="shared" si="4113"/>
        <v>0</v>
      </c>
      <c r="EW46" s="17"/>
      <c r="EX46" s="6">
        <v>0</v>
      </c>
      <c r="EY46" s="105">
        <f t="shared" si="4114"/>
        <v>0</v>
      </c>
      <c r="EZ46" s="17"/>
      <c r="FA46" s="6">
        <v>0</v>
      </c>
      <c r="FB46" s="105">
        <f t="shared" si="4115"/>
        <v>0</v>
      </c>
      <c r="FC46" s="123">
        <f t="shared" si="2375"/>
        <v>0</v>
      </c>
      <c r="FD46" s="6">
        <f t="shared" si="2375"/>
        <v>0</v>
      </c>
      <c r="FE46" s="90">
        <f t="shared" si="4116"/>
        <v>0</v>
      </c>
      <c r="FF46" s="17"/>
      <c r="FG46" s="6">
        <v>0</v>
      </c>
      <c r="FH46" s="105">
        <f t="shared" si="4117"/>
        <v>0</v>
      </c>
      <c r="FI46" s="17"/>
      <c r="FJ46" s="6">
        <v>0</v>
      </c>
      <c r="FK46" s="105">
        <f t="shared" si="4118"/>
        <v>0</v>
      </c>
      <c r="FL46" s="17"/>
      <c r="FM46" s="6">
        <v>0</v>
      </c>
      <c r="FN46" s="105">
        <f t="shared" si="4119"/>
        <v>0</v>
      </c>
      <c r="FO46" s="17"/>
      <c r="FP46" s="6">
        <v>0</v>
      </c>
      <c r="FQ46" s="105">
        <f t="shared" si="4120"/>
        <v>0</v>
      </c>
      <c r="FR46" s="17"/>
      <c r="FS46" s="6">
        <v>0</v>
      </c>
      <c r="FT46" s="105">
        <f t="shared" si="4121"/>
        <v>0</v>
      </c>
      <c r="FU46" s="17"/>
      <c r="FV46" s="6">
        <v>0</v>
      </c>
      <c r="FW46" s="105">
        <f t="shared" si="4122"/>
        <v>0</v>
      </c>
      <c r="FX46" s="17"/>
      <c r="FY46" s="6">
        <v>0</v>
      </c>
      <c r="FZ46" s="105">
        <f t="shared" si="4123"/>
        <v>0</v>
      </c>
      <c r="GA46" s="123">
        <f t="shared" si="10"/>
        <v>0</v>
      </c>
      <c r="GB46" s="6">
        <f t="shared" si="10"/>
        <v>0</v>
      </c>
      <c r="GC46" s="105">
        <f t="shared" si="4124"/>
        <v>0</v>
      </c>
      <c r="GD46" s="17"/>
      <c r="GE46" s="6">
        <v>0</v>
      </c>
      <c r="GF46" s="105">
        <f t="shared" si="4125"/>
        <v>0</v>
      </c>
      <c r="GG46" s="17"/>
      <c r="GH46" s="6">
        <v>0</v>
      </c>
      <c r="GI46" s="105">
        <f t="shared" si="4126"/>
        <v>0</v>
      </c>
      <c r="GJ46" s="17"/>
      <c r="GK46" s="6">
        <v>0</v>
      </c>
      <c r="GL46" s="105">
        <f t="shared" si="4127"/>
        <v>0</v>
      </c>
      <c r="GM46" s="17"/>
      <c r="GN46" s="6">
        <v>0</v>
      </c>
      <c r="GO46" s="105">
        <f t="shared" si="4128"/>
        <v>0</v>
      </c>
      <c r="GP46" s="17"/>
      <c r="GQ46" s="6">
        <v>0</v>
      </c>
      <c r="GR46" s="105">
        <f t="shared" si="4129"/>
        <v>0</v>
      </c>
      <c r="GS46" s="17"/>
      <c r="GT46" s="6">
        <v>0</v>
      </c>
      <c r="GU46" s="90">
        <f t="shared" si="4130"/>
        <v>0</v>
      </c>
      <c r="GV46" s="123">
        <f t="shared" si="93"/>
        <v>0</v>
      </c>
      <c r="GW46" s="6">
        <f t="shared" si="94"/>
        <v>0</v>
      </c>
      <c r="GX46" s="105">
        <f t="shared" si="4131"/>
        <v>0</v>
      </c>
      <c r="GY46" s="17"/>
      <c r="GZ46" s="6">
        <v>0</v>
      </c>
      <c r="HA46" s="105">
        <f t="shared" si="4132"/>
        <v>0</v>
      </c>
      <c r="HB46" s="17"/>
      <c r="HC46" s="6">
        <v>0</v>
      </c>
      <c r="HD46" s="105">
        <f t="shared" si="4133"/>
        <v>0</v>
      </c>
      <c r="HE46" s="17"/>
      <c r="HF46" s="6">
        <v>0</v>
      </c>
      <c r="HG46" s="105">
        <f t="shared" si="4134"/>
        <v>0</v>
      </c>
      <c r="HH46" s="17"/>
      <c r="HI46" s="6">
        <v>0</v>
      </c>
      <c r="HJ46" s="105">
        <f t="shared" si="4135"/>
        <v>0</v>
      </c>
      <c r="HK46" s="123">
        <f t="shared" si="100"/>
        <v>0</v>
      </c>
      <c r="HL46" s="6">
        <f t="shared" si="101"/>
        <v>0</v>
      </c>
      <c r="HM46" s="105">
        <f t="shared" si="4136"/>
        <v>0</v>
      </c>
      <c r="HN46" s="17"/>
      <c r="HO46" s="6">
        <v>0</v>
      </c>
      <c r="HP46" s="105">
        <f t="shared" si="4137"/>
        <v>0</v>
      </c>
      <c r="HQ46" s="17"/>
      <c r="HR46" s="6">
        <v>0</v>
      </c>
      <c r="HS46" s="90">
        <f t="shared" si="4138"/>
        <v>0</v>
      </c>
      <c r="HT46" s="123">
        <f t="shared" si="11"/>
        <v>0</v>
      </c>
      <c r="HU46" s="6">
        <f t="shared" si="11"/>
        <v>0</v>
      </c>
      <c r="HV46" s="105">
        <f t="shared" si="4139"/>
        <v>0</v>
      </c>
      <c r="HW46" s="17">
        <f t="shared" si="106"/>
        <v>0</v>
      </c>
      <c r="HX46" s="6">
        <f t="shared" si="107"/>
        <v>0</v>
      </c>
      <c r="HY46" s="105">
        <f t="shared" si="4140"/>
        <v>0</v>
      </c>
      <c r="HZ46" s="17"/>
      <c r="IA46" s="6">
        <v>0</v>
      </c>
      <c r="IB46" s="105">
        <f t="shared" si="4141"/>
        <v>0</v>
      </c>
      <c r="IC46" s="17"/>
      <c r="ID46" s="6">
        <v>0</v>
      </c>
      <c r="IE46" s="105">
        <f t="shared" si="4142"/>
        <v>0</v>
      </c>
      <c r="IF46" s="17"/>
      <c r="IG46" s="6">
        <v>0</v>
      </c>
      <c r="IH46" s="105">
        <f t="shared" si="4143"/>
        <v>0</v>
      </c>
      <c r="II46" s="17"/>
      <c r="IJ46" s="6">
        <v>0</v>
      </c>
      <c r="IK46" s="105">
        <f t="shared" si="4144"/>
        <v>0</v>
      </c>
      <c r="IL46" s="123">
        <f t="shared" si="113"/>
        <v>0</v>
      </c>
      <c r="IM46" s="6">
        <f t="shared" si="114"/>
        <v>0</v>
      </c>
      <c r="IN46" s="105">
        <f t="shared" si="4145"/>
        <v>0</v>
      </c>
      <c r="IO46" s="17"/>
      <c r="IP46" s="6">
        <v>0</v>
      </c>
      <c r="IQ46" s="90">
        <f t="shared" si="4146"/>
        <v>0</v>
      </c>
      <c r="IR46" s="17"/>
      <c r="IS46" s="6">
        <v>0</v>
      </c>
      <c r="IT46" s="105">
        <f t="shared" si="4147"/>
        <v>0</v>
      </c>
      <c r="IU46" s="123">
        <f t="shared" si="12"/>
        <v>0</v>
      </c>
      <c r="IV46" s="6">
        <f t="shared" si="12"/>
        <v>0</v>
      </c>
      <c r="IW46" s="105">
        <f t="shared" si="4148"/>
        <v>0</v>
      </c>
      <c r="IX46" s="17"/>
      <c r="IY46" s="6">
        <v>0</v>
      </c>
      <c r="IZ46" s="105">
        <f t="shared" si="4149"/>
        <v>0</v>
      </c>
      <c r="JA46" s="17"/>
      <c r="JB46" s="6">
        <v>0</v>
      </c>
      <c r="JC46" s="105">
        <f t="shared" si="4150"/>
        <v>0</v>
      </c>
      <c r="JD46" s="17"/>
      <c r="JE46" s="6">
        <v>0</v>
      </c>
      <c r="JF46" s="105">
        <f t="shared" si="4151"/>
        <v>0</v>
      </c>
      <c r="JG46" s="17"/>
      <c r="JH46" s="6">
        <v>0</v>
      </c>
      <c r="JI46" s="105">
        <f t="shared" si="4152"/>
        <v>0</v>
      </c>
      <c r="JJ46" s="123">
        <f t="shared" si="13"/>
        <v>0</v>
      </c>
      <c r="JK46" s="6">
        <f t="shared" si="13"/>
        <v>0</v>
      </c>
      <c r="JL46" s="105">
        <f t="shared" si="4153"/>
        <v>0</v>
      </c>
      <c r="JM46" s="17"/>
      <c r="JN46" s="6">
        <v>0</v>
      </c>
      <c r="JO46" s="105">
        <f t="shared" si="4154"/>
        <v>0</v>
      </c>
      <c r="JP46" s="17"/>
      <c r="JQ46" s="6">
        <v>0</v>
      </c>
      <c r="JR46" s="90">
        <f t="shared" si="4155"/>
        <v>0</v>
      </c>
      <c r="JS46" s="17"/>
      <c r="JT46" s="6">
        <v>0</v>
      </c>
      <c r="JU46" s="105">
        <f t="shared" si="4156"/>
        <v>0</v>
      </c>
      <c r="JV46" s="123">
        <f t="shared" si="2493"/>
        <v>0</v>
      </c>
      <c r="JW46" s="6">
        <f t="shared" si="2493"/>
        <v>0</v>
      </c>
      <c r="JX46" s="105">
        <f t="shared" si="4157"/>
        <v>0</v>
      </c>
      <c r="JY46" s="17"/>
      <c r="JZ46" s="6">
        <v>0</v>
      </c>
      <c r="KA46" s="105">
        <f t="shared" si="4158"/>
        <v>0</v>
      </c>
      <c r="KB46" s="17"/>
      <c r="KC46" s="6">
        <v>0</v>
      </c>
      <c r="KD46" s="105">
        <f t="shared" si="4159"/>
        <v>0</v>
      </c>
      <c r="KE46" s="17"/>
      <c r="KF46" s="6">
        <v>0</v>
      </c>
      <c r="KG46" s="105">
        <f t="shared" si="4160"/>
        <v>0</v>
      </c>
      <c r="KH46" s="17"/>
      <c r="KI46" s="6">
        <v>0</v>
      </c>
      <c r="KJ46" s="105">
        <f t="shared" si="4161"/>
        <v>0</v>
      </c>
      <c r="KK46" s="123">
        <f t="shared" si="2491"/>
        <v>0</v>
      </c>
      <c r="KL46" s="6">
        <f t="shared" si="2491"/>
        <v>0</v>
      </c>
      <c r="KM46" s="90">
        <f t="shared" si="4162"/>
        <v>0</v>
      </c>
      <c r="KN46" s="17"/>
      <c r="KO46" s="6">
        <v>0</v>
      </c>
      <c r="KP46" s="105">
        <f t="shared" si="4163"/>
        <v>0</v>
      </c>
      <c r="KQ46" s="17"/>
      <c r="KR46" s="6">
        <v>0</v>
      </c>
      <c r="KS46" s="105">
        <f t="shared" si="4164"/>
        <v>0</v>
      </c>
      <c r="KT46" s="17"/>
      <c r="KU46" s="6">
        <v>0</v>
      </c>
      <c r="KV46" s="105">
        <f t="shared" si="4165"/>
        <v>0</v>
      </c>
      <c r="KW46" s="123">
        <f t="shared" si="211"/>
        <v>0</v>
      </c>
      <c r="KX46" s="6">
        <f t="shared" si="211"/>
        <v>0</v>
      </c>
      <c r="KY46" s="105">
        <f t="shared" si="4166"/>
        <v>0</v>
      </c>
      <c r="KZ46" s="17"/>
      <c r="LA46" s="6">
        <v>0</v>
      </c>
      <c r="LB46" s="105">
        <f t="shared" si="4167"/>
        <v>0</v>
      </c>
      <c r="LC46" s="17"/>
      <c r="LD46" s="6">
        <v>0</v>
      </c>
      <c r="LE46" s="105">
        <f t="shared" si="4168"/>
        <v>0</v>
      </c>
      <c r="LF46" s="17"/>
      <c r="LG46" s="6">
        <v>0</v>
      </c>
      <c r="LH46" s="105">
        <f t="shared" si="4169"/>
        <v>0</v>
      </c>
      <c r="LI46" s="17"/>
      <c r="LJ46" s="6">
        <v>0</v>
      </c>
      <c r="LK46" s="90">
        <f t="shared" si="4170"/>
        <v>0</v>
      </c>
      <c r="LL46" s="17"/>
      <c r="LM46" s="6">
        <v>0</v>
      </c>
      <c r="LN46" s="105">
        <f t="shared" si="4171"/>
        <v>0</v>
      </c>
      <c r="LO46" s="17"/>
      <c r="LP46" s="6">
        <v>0</v>
      </c>
      <c r="LQ46" s="105">
        <f t="shared" si="4172"/>
        <v>0</v>
      </c>
      <c r="LR46" s="17"/>
      <c r="LS46" s="6">
        <v>0</v>
      </c>
      <c r="LT46" s="105">
        <f t="shared" si="4173"/>
        <v>0</v>
      </c>
      <c r="LU46" s="17"/>
      <c r="LV46" s="6">
        <v>0</v>
      </c>
      <c r="LW46" s="105">
        <f t="shared" si="4174"/>
        <v>0</v>
      </c>
      <c r="LX46" s="17"/>
      <c r="LY46" s="6">
        <v>0</v>
      </c>
      <c r="LZ46" s="105">
        <f t="shared" si="4175"/>
        <v>0</v>
      </c>
      <c r="MA46" s="123">
        <f t="shared" si="17"/>
        <v>0</v>
      </c>
      <c r="MB46" s="6">
        <f t="shared" si="17"/>
        <v>0</v>
      </c>
      <c r="MC46" s="105">
        <f t="shared" si="4176"/>
        <v>0</v>
      </c>
      <c r="MD46" s="17"/>
      <c r="ME46" s="6">
        <v>0</v>
      </c>
      <c r="MF46" s="105">
        <f t="shared" si="4177"/>
        <v>0</v>
      </c>
      <c r="MG46" s="17"/>
      <c r="MH46" s="6">
        <v>0</v>
      </c>
      <c r="MI46" s="90">
        <f t="shared" si="4178"/>
        <v>0</v>
      </c>
      <c r="MJ46" s="123">
        <f t="shared" si="149"/>
        <v>0</v>
      </c>
      <c r="MK46" s="6">
        <f t="shared" si="150"/>
        <v>0</v>
      </c>
      <c r="ML46" s="105">
        <f t="shared" si="4179"/>
        <v>0</v>
      </c>
      <c r="MM46" s="17"/>
      <c r="MN46" s="6">
        <v>0</v>
      </c>
      <c r="MO46" s="105">
        <f t="shared" si="4180"/>
        <v>0</v>
      </c>
      <c r="MP46" s="123">
        <f t="shared" si="18"/>
        <v>0</v>
      </c>
      <c r="MQ46" s="6">
        <f t="shared" si="18"/>
        <v>0</v>
      </c>
      <c r="MR46" s="105">
        <f t="shared" si="4181"/>
        <v>0</v>
      </c>
      <c r="MS46" s="17"/>
      <c r="MT46" s="6">
        <v>0</v>
      </c>
      <c r="MU46" s="105">
        <f t="shared" si="4182"/>
        <v>0</v>
      </c>
      <c r="MV46" s="17"/>
      <c r="MW46" s="6">
        <v>0</v>
      </c>
      <c r="MX46" s="105">
        <f t="shared" si="4183"/>
        <v>0</v>
      </c>
      <c r="MY46" s="17"/>
      <c r="MZ46" s="6">
        <v>0</v>
      </c>
      <c r="NA46" s="105">
        <f t="shared" si="4184"/>
        <v>0</v>
      </c>
      <c r="NB46" s="17">
        <f t="shared" si="157"/>
        <v>0</v>
      </c>
      <c r="NC46" s="6">
        <f t="shared" si="158"/>
        <v>0</v>
      </c>
      <c r="ND46" s="105">
        <f t="shared" si="4185"/>
        <v>0</v>
      </c>
      <c r="NE46" s="17"/>
      <c r="NF46" s="6">
        <v>0</v>
      </c>
      <c r="NG46" s="105">
        <f t="shared" si="4186"/>
        <v>0</v>
      </c>
      <c r="NH46" s="17"/>
      <c r="NI46" s="6">
        <v>0</v>
      </c>
      <c r="NJ46" s="90">
        <f t="shared" si="4187"/>
        <v>0</v>
      </c>
      <c r="NK46" s="17"/>
      <c r="NL46" s="6">
        <v>0</v>
      </c>
      <c r="NM46" s="105">
        <f t="shared" si="4188"/>
        <v>0</v>
      </c>
      <c r="NN46" s="17"/>
      <c r="NO46" s="6">
        <v>0</v>
      </c>
      <c r="NP46" s="105">
        <f t="shared" si="4189"/>
        <v>0</v>
      </c>
      <c r="NQ46" s="17"/>
      <c r="NR46" s="6">
        <v>0</v>
      </c>
      <c r="NS46" s="105">
        <f t="shared" si="4190"/>
        <v>0</v>
      </c>
      <c r="NT46" s="17"/>
      <c r="NU46" s="6">
        <v>0</v>
      </c>
      <c r="NV46" s="105">
        <f t="shared" si="4191"/>
        <v>0</v>
      </c>
      <c r="NW46" s="17">
        <f t="shared" si="3429"/>
        <v>0</v>
      </c>
      <c r="NX46" s="6">
        <f t="shared" si="2981"/>
        <v>0</v>
      </c>
      <c r="NY46" s="105">
        <f t="shared" si="4192"/>
        <v>0</v>
      </c>
      <c r="NZ46" s="17"/>
      <c r="OA46" s="6">
        <v>0</v>
      </c>
      <c r="OB46" s="105">
        <f t="shared" si="4193"/>
        <v>0</v>
      </c>
      <c r="OC46" s="17"/>
      <c r="OD46" s="6">
        <v>0</v>
      </c>
      <c r="OE46" s="105">
        <f t="shared" si="4194"/>
        <v>0</v>
      </c>
      <c r="OF46" s="17"/>
      <c r="OG46" s="6">
        <v>0</v>
      </c>
      <c r="OH46" s="90">
        <f t="shared" si="4195"/>
        <v>0</v>
      </c>
      <c r="OI46" s="17">
        <f t="shared" si="2980"/>
        <v>0</v>
      </c>
      <c r="OJ46" s="6">
        <f t="shared" si="2980"/>
        <v>0</v>
      </c>
      <c r="OK46" s="105">
        <f t="shared" si="4196"/>
        <v>0</v>
      </c>
      <c r="OL46" s="17"/>
      <c r="OM46" s="6">
        <v>0</v>
      </c>
      <c r="ON46" s="105">
        <f t="shared" si="4197"/>
        <v>0</v>
      </c>
      <c r="OO46" s="17"/>
      <c r="OP46" s="6">
        <v>0</v>
      </c>
      <c r="OQ46" s="105">
        <f t="shared" si="4198"/>
        <v>0</v>
      </c>
      <c r="OR46" s="17"/>
      <c r="OS46" s="6">
        <v>0</v>
      </c>
      <c r="OT46" s="105">
        <f t="shared" si="4199"/>
        <v>0</v>
      </c>
      <c r="OU46" s="17"/>
      <c r="OV46" s="6">
        <v>0</v>
      </c>
      <c r="OW46" s="105">
        <f t="shared" si="4200"/>
        <v>0</v>
      </c>
      <c r="OX46" s="17"/>
      <c r="OY46" s="6">
        <v>0</v>
      </c>
      <c r="OZ46" s="105">
        <f t="shared" si="4201"/>
        <v>0</v>
      </c>
      <c r="PA46" s="17"/>
      <c r="PB46" s="6">
        <v>0</v>
      </c>
      <c r="PC46" s="105">
        <f t="shared" si="4202"/>
        <v>0</v>
      </c>
      <c r="PD46" s="17"/>
      <c r="PE46" s="6">
        <v>0</v>
      </c>
      <c r="PF46" s="105">
        <f t="shared" si="4203"/>
        <v>0</v>
      </c>
      <c r="PG46" s="17"/>
      <c r="PH46" s="6">
        <v>0</v>
      </c>
      <c r="PI46" s="90">
        <f t="shared" si="4204"/>
        <v>0</v>
      </c>
      <c r="PJ46" s="17"/>
      <c r="PK46" s="6">
        <v>0</v>
      </c>
      <c r="PL46" s="105">
        <f t="shared" si="4205"/>
        <v>0</v>
      </c>
      <c r="PM46" s="17"/>
      <c r="PN46" s="6">
        <v>0</v>
      </c>
      <c r="PO46" s="105">
        <f t="shared" si="4206"/>
        <v>0</v>
      </c>
      <c r="PP46" s="123">
        <f t="shared" si="4231"/>
        <v>0</v>
      </c>
      <c r="PQ46" s="6">
        <f t="shared" si="4231"/>
        <v>0</v>
      </c>
      <c r="PR46" s="105">
        <f t="shared" si="4207"/>
        <v>0</v>
      </c>
      <c r="PS46" s="17"/>
      <c r="PT46" s="6">
        <v>0</v>
      </c>
      <c r="PU46" s="105">
        <f t="shared" si="4208"/>
        <v>0</v>
      </c>
      <c r="PV46" s="17"/>
      <c r="PW46" s="6">
        <v>0</v>
      </c>
      <c r="PX46" s="105">
        <f t="shared" si="4209"/>
        <v>0</v>
      </c>
      <c r="PY46" s="17"/>
      <c r="PZ46" s="6">
        <v>0</v>
      </c>
      <c r="QA46" s="105">
        <f t="shared" si="4210"/>
        <v>0</v>
      </c>
      <c r="QB46" s="17"/>
      <c r="QC46" s="6">
        <v>0</v>
      </c>
      <c r="QD46" s="105">
        <f t="shared" si="4211"/>
        <v>0</v>
      </c>
      <c r="QE46" s="17"/>
      <c r="QF46" s="6">
        <v>0</v>
      </c>
      <c r="QG46" s="90">
        <f t="shared" si="4212"/>
        <v>0</v>
      </c>
      <c r="QH46" s="17"/>
      <c r="QI46" s="6">
        <v>0</v>
      </c>
      <c r="QJ46" s="105">
        <f t="shared" si="4213"/>
        <v>0</v>
      </c>
      <c r="QK46" s="17"/>
      <c r="QL46" s="6">
        <v>0</v>
      </c>
      <c r="QM46" s="105">
        <f t="shared" si="4214"/>
        <v>0</v>
      </c>
      <c r="QN46" s="17">
        <f t="shared" si="189"/>
        <v>0</v>
      </c>
      <c r="QO46" s="6">
        <f t="shared" si="190"/>
        <v>0</v>
      </c>
      <c r="QP46" s="105">
        <f t="shared" si="4215"/>
        <v>0</v>
      </c>
      <c r="QQ46" s="17"/>
      <c r="QR46" s="6">
        <v>0</v>
      </c>
      <c r="QS46" s="105">
        <f t="shared" si="4216"/>
        <v>0</v>
      </c>
      <c r="QT46" s="17"/>
      <c r="QU46" s="6">
        <v>0</v>
      </c>
      <c r="QV46" s="105">
        <f t="shared" si="4217"/>
        <v>0</v>
      </c>
      <c r="QW46" s="17"/>
      <c r="QX46" s="6">
        <v>0</v>
      </c>
      <c r="QY46" s="105">
        <f t="shared" si="4218"/>
        <v>0</v>
      </c>
      <c r="QZ46" s="17"/>
      <c r="RA46" s="6">
        <v>0</v>
      </c>
      <c r="RB46" s="105">
        <f t="shared" si="4219"/>
        <v>0</v>
      </c>
      <c r="RC46" s="17"/>
      <c r="RD46" s="6">
        <v>0</v>
      </c>
      <c r="RE46" s="90">
        <f t="shared" si="4220"/>
        <v>0</v>
      </c>
      <c r="RF46" s="17"/>
      <c r="RG46" s="6">
        <v>0</v>
      </c>
      <c r="RH46" s="105">
        <f t="shared" si="4221"/>
        <v>0</v>
      </c>
      <c r="RI46" s="17"/>
      <c r="RJ46" s="6">
        <v>0</v>
      </c>
      <c r="RK46" s="105">
        <f t="shared" si="4222"/>
        <v>0</v>
      </c>
      <c r="RL46" s="17"/>
      <c r="RM46" s="6">
        <v>0</v>
      </c>
      <c r="RN46" s="105">
        <f t="shared" si="4223"/>
        <v>0</v>
      </c>
      <c r="RO46" s="17">
        <f t="shared" si="200"/>
        <v>0</v>
      </c>
      <c r="RP46" s="6">
        <f t="shared" si="201"/>
        <v>0</v>
      </c>
      <c r="RQ46" s="105">
        <f t="shared" si="4224"/>
        <v>0</v>
      </c>
      <c r="RR46" s="123">
        <f t="shared" si="203"/>
        <v>0</v>
      </c>
      <c r="RS46" s="6">
        <f t="shared" si="204"/>
        <v>0</v>
      </c>
      <c r="RT46" s="105">
        <f t="shared" si="4225"/>
        <v>0</v>
      </c>
      <c r="RU46" s="17">
        <f t="shared" si="2808"/>
        <v>0</v>
      </c>
      <c r="RV46" s="6">
        <f t="shared" si="206"/>
        <v>0</v>
      </c>
      <c r="RW46" s="105">
        <f t="shared" si="4226"/>
        <v>0</v>
      </c>
      <c r="RX46" s="17"/>
      <c r="RY46" s="6">
        <v>0</v>
      </c>
      <c r="RZ46" s="105">
        <f t="shared" si="4227"/>
        <v>0</v>
      </c>
      <c r="SA46" s="17">
        <f t="shared" si="22"/>
        <v>0</v>
      </c>
      <c r="SB46" s="6">
        <f t="shared" si="22"/>
        <v>0</v>
      </c>
      <c r="SC46" s="105">
        <f t="shared" si="4228"/>
        <v>0</v>
      </c>
      <c r="SD46" s="17">
        <f t="shared" si="4229"/>
        <v>0</v>
      </c>
      <c r="SE46" s="6">
        <f t="shared" si="532"/>
        <v>0</v>
      </c>
      <c r="SF46" s="105">
        <f t="shared" si="4230"/>
        <v>0</v>
      </c>
      <c r="SG46" s="66"/>
    </row>
    <row r="47" spans="1:501" s="7" customFormat="1" ht="15.75" x14ac:dyDescent="0.25">
      <c r="A47" s="5">
        <v>35</v>
      </c>
      <c r="B47" s="1" t="s">
        <v>14</v>
      </c>
      <c r="C47" s="17">
        <v>0</v>
      </c>
      <c r="D47" s="6">
        <v>0</v>
      </c>
      <c r="E47" s="105">
        <f t="shared" si="24"/>
        <v>0</v>
      </c>
      <c r="F47" s="17"/>
      <c r="G47" s="6">
        <v>0</v>
      </c>
      <c r="H47" s="105">
        <f t="shared" si="4066"/>
        <v>0</v>
      </c>
      <c r="I47" s="17">
        <f t="shared" si="0"/>
        <v>0</v>
      </c>
      <c r="J47" s="6">
        <f t="shared" si="0"/>
        <v>0</v>
      </c>
      <c r="K47" s="105">
        <f t="shared" si="4067"/>
        <v>0</v>
      </c>
      <c r="L47" s="17"/>
      <c r="M47" s="6">
        <v>0</v>
      </c>
      <c r="N47" s="105">
        <f t="shared" si="4068"/>
        <v>0</v>
      </c>
      <c r="O47" s="17"/>
      <c r="P47" s="6">
        <v>0</v>
      </c>
      <c r="Q47" s="105">
        <f t="shared" si="4069"/>
        <v>0</v>
      </c>
      <c r="R47" s="17"/>
      <c r="S47" s="6">
        <v>0</v>
      </c>
      <c r="T47" s="105">
        <f t="shared" si="4070"/>
        <v>0</v>
      </c>
      <c r="U47" s="17">
        <f t="shared" si="2324"/>
        <v>0</v>
      </c>
      <c r="V47" s="6">
        <f t="shared" si="2324"/>
        <v>0</v>
      </c>
      <c r="W47" s="90">
        <f t="shared" si="4071"/>
        <v>0</v>
      </c>
      <c r="X47" s="17"/>
      <c r="Y47" s="6">
        <v>0</v>
      </c>
      <c r="Z47" s="105">
        <f t="shared" si="4072"/>
        <v>0</v>
      </c>
      <c r="AA47" s="17"/>
      <c r="AB47" s="6">
        <v>0</v>
      </c>
      <c r="AC47" s="105">
        <f t="shared" si="4073"/>
        <v>0</v>
      </c>
      <c r="AD47" s="17"/>
      <c r="AE47" s="6">
        <v>0</v>
      </c>
      <c r="AF47" s="105">
        <f t="shared" si="4074"/>
        <v>0</v>
      </c>
      <c r="AG47" s="17"/>
      <c r="AH47" s="6">
        <v>0</v>
      </c>
      <c r="AI47" s="105">
        <f t="shared" si="4075"/>
        <v>0</v>
      </c>
      <c r="AJ47" s="17"/>
      <c r="AK47" s="6">
        <v>0</v>
      </c>
      <c r="AL47" s="105">
        <f t="shared" si="4076"/>
        <v>0</v>
      </c>
      <c r="AM47" s="17"/>
      <c r="AN47" s="6">
        <v>0</v>
      </c>
      <c r="AO47" s="105">
        <f t="shared" si="4077"/>
        <v>0</v>
      </c>
      <c r="AP47" s="17"/>
      <c r="AQ47" s="6">
        <v>0</v>
      </c>
      <c r="AR47" s="105">
        <f t="shared" si="4078"/>
        <v>0</v>
      </c>
      <c r="AS47" s="17">
        <f t="shared" si="2333"/>
        <v>0</v>
      </c>
      <c r="AT47" s="6">
        <f t="shared" si="2333"/>
        <v>0</v>
      </c>
      <c r="AU47" s="105">
        <f t="shared" si="4079"/>
        <v>0</v>
      </c>
      <c r="AV47" s="17"/>
      <c r="AW47" s="6">
        <v>0</v>
      </c>
      <c r="AX47" s="105">
        <f t="shared" si="4080"/>
        <v>0</v>
      </c>
      <c r="AY47" s="17"/>
      <c r="AZ47" s="6">
        <v>0</v>
      </c>
      <c r="BA47" s="105">
        <f t="shared" si="4081"/>
        <v>0</v>
      </c>
      <c r="BB47" s="17"/>
      <c r="BC47" s="6">
        <v>0</v>
      </c>
      <c r="BD47" s="105">
        <f t="shared" si="4082"/>
        <v>0</v>
      </c>
      <c r="BE47" s="17">
        <f t="shared" si="2338"/>
        <v>0</v>
      </c>
      <c r="BF47" s="6">
        <f t="shared" si="2338"/>
        <v>0</v>
      </c>
      <c r="BG47" s="105">
        <f t="shared" si="4083"/>
        <v>0</v>
      </c>
      <c r="BH47" s="17"/>
      <c r="BI47" s="6">
        <v>0</v>
      </c>
      <c r="BJ47" s="105">
        <f t="shared" si="4084"/>
        <v>0</v>
      </c>
      <c r="BK47" s="17"/>
      <c r="BL47" s="6">
        <v>0</v>
      </c>
      <c r="BM47" s="105">
        <f t="shared" si="4085"/>
        <v>0</v>
      </c>
      <c r="BN47" s="17">
        <f t="shared" si="2342"/>
        <v>0</v>
      </c>
      <c r="BO47" s="6">
        <f t="shared" si="2342"/>
        <v>0</v>
      </c>
      <c r="BP47" s="105">
        <f t="shared" si="4086"/>
        <v>0</v>
      </c>
      <c r="BQ47" s="17">
        <f t="shared" si="2344"/>
        <v>0</v>
      </c>
      <c r="BR47" s="6">
        <f t="shared" si="2344"/>
        <v>0</v>
      </c>
      <c r="BS47" s="105">
        <f t="shared" si="4087"/>
        <v>0</v>
      </c>
      <c r="BT47" s="17"/>
      <c r="BU47" s="6">
        <v>0</v>
      </c>
      <c r="BV47" s="105">
        <f t="shared" si="4088"/>
        <v>0</v>
      </c>
      <c r="BW47" s="123">
        <f t="shared" si="2347"/>
        <v>0</v>
      </c>
      <c r="BX47" s="6">
        <f t="shared" si="2347"/>
        <v>0</v>
      </c>
      <c r="BY47" s="105">
        <f t="shared" si="4089"/>
        <v>0</v>
      </c>
      <c r="BZ47" s="17"/>
      <c r="CA47" s="6">
        <v>0</v>
      </c>
      <c r="CB47" s="105">
        <f t="shared" si="4090"/>
        <v>0</v>
      </c>
      <c r="CC47" s="17"/>
      <c r="CD47" s="6">
        <v>0</v>
      </c>
      <c r="CE47" s="105">
        <f t="shared" si="4091"/>
        <v>0</v>
      </c>
      <c r="CF47" s="17"/>
      <c r="CG47" s="6">
        <v>0</v>
      </c>
      <c r="CH47" s="105">
        <f t="shared" si="4092"/>
        <v>0</v>
      </c>
      <c r="CI47" s="17"/>
      <c r="CJ47" s="6">
        <v>0</v>
      </c>
      <c r="CK47" s="105">
        <f t="shared" si="4093"/>
        <v>0</v>
      </c>
      <c r="CL47" s="17"/>
      <c r="CM47" s="6">
        <v>0</v>
      </c>
      <c r="CN47" s="105">
        <f t="shared" si="4094"/>
        <v>0</v>
      </c>
      <c r="CO47" s="17"/>
      <c r="CP47" s="6">
        <v>0</v>
      </c>
      <c r="CQ47" s="105">
        <f t="shared" si="4095"/>
        <v>0</v>
      </c>
      <c r="CR47" s="17"/>
      <c r="CS47" s="6">
        <v>0</v>
      </c>
      <c r="CT47" s="105">
        <f t="shared" si="4096"/>
        <v>0</v>
      </c>
      <c r="CU47" s="17"/>
      <c r="CV47" s="6">
        <v>0</v>
      </c>
      <c r="CW47" s="105">
        <f t="shared" si="4097"/>
        <v>0</v>
      </c>
      <c r="CX47" s="17"/>
      <c r="CY47" s="6">
        <v>0</v>
      </c>
      <c r="CZ47" s="105">
        <f t="shared" si="4098"/>
        <v>0</v>
      </c>
      <c r="DA47" s="17"/>
      <c r="DB47" s="6">
        <v>0</v>
      </c>
      <c r="DC47" s="105">
        <f t="shared" si="4099"/>
        <v>0</v>
      </c>
      <c r="DD47" s="123">
        <f t="shared" si="59"/>
        <v>0</v>
      </c>
      <c r="DE47" s="6">
        <f t="shared" si="59"/>
        <v>0</v>
      </c>
      <c r="DF47" s="105">
        <f t="shared" si="59"/>
        <v>0</v>
      </c>
      <c r="DG47" s="17"/>
      <c r="DH47" s="6">
        <v>0</v>
      </c>
      <c r="DI47" s="105">
        <f t="shared" si="4100"/>
        <v>0</v>
      </c>
      <c r="DJ47" s="17"/>
      <c r="DK47" s="6">
        <v>0</v>
      </c>
      <c r="DL47" s="105">
        <f t="shared" si="4101"/>
        <v>0</v>
      </c>
      <c r="DM47" s="17"/>
      <c r="DN47" s="6">
        <v>0</v>
      </c>
      <c r="DO47" s="105">
        <f t="shared" si="4102"/>
        <v>0</v>
      </c>
      <c r="DP47" s="17"/>
      <c r="DQ47" s="6">
        <v>0</v>
      </c>
      <c r="DR47" s="105">
        <f t="shared" si="4103"/>
        <v>0</v>
      </c>
      <c r="DS47" s="17"/>
      <c r="DT47" s="6">
        <v>0</v>
      </c>
      <c r="DU47" s="105">
        <f t="shared" si="4104"/>
        <v>0</v>
      </c>
      <c r="DV47" s="17"/>
      <c r="DW47" s="6">
        <v>0</v>
      </c>
      <c r="DX47" s="105">
        <f t="shared" si="4105"/>
        <v>0</v>
      </c>
      <c r="DY47" s="17"/>
      <c r="DZ47" s="6">
        <v>0</v>
      </c>
      <c r="EA47" s="105">
        <f t="shared" si="4106"/>
        <v>0</v>
      </c>
      <c r="EB47" s="17">
        <f t="shared" si="67"/>
        <v>0</v>
      </c>
      <c r="EC47" s="6">
        <f t="shared" si="68"/>
        <v>0</v>
      </c>
      <c r="ED47" s="105">
        <f t="shared" si="4107"/>
        <v>0</v>
      </c>
      <c r="EE47" s="17"/>
      <c r="EF47" s="6">
        <v>0</v>
      </c>
      <c r="EG47" s="105">
        <f t="shared" si="4108"/>
        <v>0</v>
      </c>
      <c r="EH47" s="17"/>
      <c r="EI47" s="6">
        <v>0</v>
      </c>
      <c r="EJ47" s="105">
        <f t="shared" si="4109"/>
        <v>0</v>
      </c>
      <c r="EK47" s="17"/>
      <c r="EL47" s="6">
        <v>0</v>
      </c>
      <c r="EM47" s="105">
        <f t="shared" si="4110"/>
        <v>0</v>
      </c>
      <c r="EN47" s="17">
        <f t="shared" si="2492"/>
        <v>0</v>
      </c>
      <c r="EO47" s="6">
        <f t="shared" si="2492"/>
        <v>0</v>
      </c>
      <c r="EP47" s="105">
        <f t="shared" si="4111"/>
        <v>0</v>
      </c>
      <c r="EQ47" s="17"/>
      <c r="ER47" s="6">
        <v>0</v>
      </c>
      <c r="ES47" s="105">
        <f t="shared" si="4112"/>
        <v>0</v>
      </c>
      <c r="ET47" s="17"/>
      <c r="EU47" s="6">
        <v>0</v>
      </c>
      <c r="EV47" s="105">
        <f t="shared" si="4113"/>
        <v>0</v>
      </c>
      <c r="EW47" s="17">
        <v>30600</v>
      </c>
      <c r="EX47" s="6">
        <v>0</v>
      </c>
      <c r="EY47" s="105">
        <f t="shared" si="4114"/>
        <v>30600</v>
      </c>
      <c r="EZ47" s="17"/>
      <c r="FA47" s="6">
        <v>0</v>
      </c>
      <c r="FB47" s="105">
        <f t="shared" si="4115"/>
        <v>0</v>
      </c>
      <c r="FC47" s="123">
        <f t="shared" si="2375"/>
        <v>30600</v>
      </c>
      <c r="FD47" s="6">
        <f t="shared" si="2375"/>
        <v>0</v>
      </c>
      <c r="FE47" s="90">
        <f t="shared" si="4116"/>
        <v>30600</v>
      </c>
      <c r="FF47" s="17"/>
      <c r="FG47" s="6">
        <v>0</v>
      </c>
      <c r="FH47" s="105">
        <f t="shared" si="4117"/>
        <v>0</v>
      </c>
      <c r="FI47" s="17"/>
      <c r="FJ47" s="6">
        <v>0</v>
      </c>
      <c r="FK47" s="105">
        <f t="shared" si="4118"/>
        <v>0</v>
      </c>
      <c r="FL47" s="17"/>
      <c r="FM47" s="6">
        <v>0</v>
      </c>
      <c r="FN47" s="105">
        <f t="shared" si="4119"/>
        <v>0</v>
      </c>
      <c r="FO47" s="17"/>
      <c r="FP47" s="6">
        <v>0</v>
      </c>
      <c r="FQ47" s="105">
        <f t="shared" si="4120"/>
        <v>0</v>
      </c>
      <c r="FR47" s="17"/>
      <c r="FS47" s="6">
        <v>0</v>
      </c>
      <c r="FT47" s="105">
        <f t="shared" si="4121"/>
        <v>0</v>
      </c>
      <c r="FU47" s="17"/>
      <c r="FV47" s="6">
        <v>0</v>
      </c>
      <c r="FW47" s="105">
        <f t="shared" si="4122"/>
        <v>0</v>
      </c>
      <c r="FX47" s="17"/>
      <c r="FY47" s="6">
        <v>0</v>
      </c>
      <c r="FZ47" s="105">
        <f t="shared" si="4123"/>
        <v>0</v>
      </c>
      <c r="GA47" s="123">
        <f t="shared" si="10"/>
        <v>0</v>
      </c>
      <c r="GB47" s="6">
        <f t="shared" si="10"/>
        <v>0</v>
      </c>
      <c r="GC47" s="105">
        <f t="shared" si="4124"/>
        <v>0</v>
      </c>
      <c r="GD47" s="17"/>
      <c r="GE47" s="6">
        <v>0</v>
      </c>
      <c r="GF47" s="105">
        <f t="shared" si="4125"/>
        <v>0</v>
      </c>
      <c r="GG47" s="17"/>
      <c r="GH47" s="6">
        <v>0</v>
      </c>
      <c r="GI47" s="105">
        <f t="shared" si="4126"/>
        <v>0</v>
      </c>
      <c r="GJ47" s="17"/>
      <c r="GK47" s="6">
        <v>0</v>
      </c>
      <c r="GL47" s="105">
        <f t="shared" si="4127"/>
        <v>0</v>
      </c>
      <c r="GM47" s="17"/>
      <c r="GN47" s="6">
        <v>0</v>
      </c>
      <c r="GO47" s="105">
        <f t="shared" si="4128"/>
        <v>0</v>
      </c>
      <c r="GP47" s="17"/>
      <c r="GQ47" s="6">
        <v>0</v>
      </c>
      <c r="GR47" s="105">
        <f t="shared" si="4129"/>
        <v>0</v>
      </c>
      <c r="GS47" s="17"/>
      <c r="GT47" s="6">
        <v>0</v>
      </c>
      <c r="GU47" s="90">
        <f t="shared" si="4130"/>
        <v>0</v>
      </c>
      <c r="GV47" s="123">
        <f t="shared" si="93"/>
        <v>0</v>
      </c>
      <c r="GW47" s="6">
        <f t="shared" si="94"/>
        <v>0</v>
      </c>
      <c r="GX47" s="105">
        <f t="shared" si="4131"/>
        <v>0</v>
      </c>
      <c r="GY47" s="17"/>
      <c r="GZ47" s="6">
        <v>0</v>
      </c>
      <c r="HA47" s="105">
        <f t="shared" si="4132"/>
        <v>0</v>
      </c>
      <c r="HB47" s="17"/>
      <c r="HC47" s="6">
        <v>0</v>
      </c>
      <c r="HD47" s="105">
        <f t="shared" si="4133"/>
        <v>0</v>
      </c>
      <c r="HE47" s="17"/>
      <c r="HF47" s="6">
        <v>0</v>
      </c>
      <c r="HG47" s="105">
        <f t="shared" si="4134"/>
        <v>0</v>
      </c>
      <c r="HH47" s="17"/>
      <c r="HI47" s="6">
        <v>0</v>
      </c>
      <c r="HJ47" s="105">
        <f t="shared" si="4135"/>
        <v>0</v>
      </c>
      <c r="HK47" s="123">
        <f t="shared" si="100"/>
        <v>0</v>
      </c>
      <c r="HL47" s="6">
        <f t="shared" si="101"/>
        <v>0</v>
      </c>
      <c r="HM47" s="105">
        <f t="shared" si="4136"/>
        <v>0</v>
      </c>
      <c r="HN47" s="17"/>
      <c r="HO47" s="6">
        <v>0</v>
      </c>
      <c r="HP47" s="105">
        <f t="shared" si="4137"/>
        <v>0</v>
      </c>
      <c r="HQ47" s="17"/>
      <c r="HR47" s="6">
        <v>0</v>
      </c>
      <c r="HS47" s="90">
        <f t="shared" si="4138"/>
        <v>0</v>
      </c>
      <c r="HT47" s="123">
        <f t="shared" si="11"/>
        <v>0</v>
      </c>
      <c r="HU47" s="6">
        <f t="shared" si="11"/>
        <v>0</v>
      </c>
      <c r="HV47" s="105">
        <f t="shared" si="4139"/>
        <v>0</v>
      </c>
      <c r="HW47" s="17">
        <f t="shared" si="106"/>
        <v>30600</v>
      </c>
      <c r="HX47" s="6">
        <f t="shared" si="107"/>
        <v>0</v>
      </c>
      <c r="HY47" s="105">
        <f t="shared" si="4140"/>
        <v>30600</v>
      </c>
      <c r="HZ47" s="17"/>
      <c r="IA47" s="6">
        <v>0</v>
      </c>
      <c r="IB47" s="105">
        <f t="shared" si="4141"/>
        <v>0</v>
      </c>
      <c r="IC47" s="17"/>
      <c r="ID47" s="6">
        <v>0</v>
      </c>
      <c r="IE47" s="105">
        <f t="shared" si="4142"/>
        <v>0</v>
      </c>
      <c r="IF47" s="17"/>
      <c r="IG47" s="6">
        <v>0</v>
      </c>
      <c r="IH47" s="105">
        <f t="shared" si="4143"/>
        <v>0</v>
      </c>
      <c r="II47" s="17"/>
      <c r="IJ47" s="6">
        <v>0</v>
      </c>
      <c r="IK47" s="105">
        <f t="shared" si="4144"/>
        <v>0</v>
      </c>
      <c r="IL47" s="123">
        <f t="shared" si="113"/>
        <v>0</v>
      </c>
      <c r="IM47" s="6">
        <f t="shared" si="114"/>
        <v>0</v>
      </c>
      <c r="IN47" s="105">
        <f t="shared" si="4145"/>
        <v>0</v>
      </c>
      <c r="IO47" s="17"/>
      <c r="IP47" s="6">
        <v>0</v>
      </c>
      <c r="IQ47" s="90">
        <f t="shared" si="4146"/>
        <v>0</v>
      </c>
      <c r="IR47" s="17"/>
      <c r="IS47" s="6">
        <v>0</v>
      </c>
      <c r="IT47" s="105">
        <f t="shared" si="4147"/>
        <v>0</v>
      </c>
      <c r="IU47" s="123">
        <f t="shared" si="12"/>
        <v>0</v>
      </c>
      <c r="IV47" s="6">
        <f t="shared" si="12"/>
        <v>0</v>
      </c>
      <c r="IW47" s="105">
        <f t="shared" si="4148"/>
        <v>0</v>
      </c>
      <c r="IX47" s="17"/>
      <c r="IY47" s="6">
        <v>0</v>
      </c>
      <c r="IZ47" s="105">
        <f t="shared" si="4149"/>
        <v>0</v>
      </c>
      <c r="JA47" s="17"/>
      <c r="JB47" s="6">
        <v>0</v>
      </c>
      <c r="JC47" s="105">
        <f t="shared" si="4150"/>
        <v>0</v>
      </c>
      <c r="JD47" s="17"/>
      <c r="JE47" s="6">
        <v>0</v>
      </c>
      <c r="JF47" s="105">
        <f t="shared" si="4151"/>
        <v>0</v>
      </c>
      <c r="JG47" s="17"/>
      <c r="JH47" s="6">
        <v>0</v>
      </c>
      <c r="JI47" s="105">
        <f t="shared" si="4152"/>
        <v>0</v>
      </c>
      <c r="JJ47" s="123">
        <f t="shared" si="13"/>
        <v>0</v>
      </c>
      <c r="JK47" s="6">
        <f t="shared" si="13"/>
        <v>0</v>
      </c>
      <c r="JL47" s="105">
        <f t="shared" si="4153"/>
        <v>0</v>
      </c>
      <c r="JM47" s="17"/>
      <c r="JN47" s="6">
        <v>0</v>
      </c>
      <c r="JO47" s="105">
        <f t="shared" si="4154"/>
        <v>0</v>
      </c>
      <c r="JP47" s="17"/>
      <c r="JQ47" s="6">
        <v>0</v>
      </c>
      <c r="JR47" s="90">
        <f t="shared" si="4155"/>
        <v>0</v>
      </c>
      <c r="JS47" s="17"/>
      <c r="JT47" s="6">
        <v>0</v>
      </c>
      <c r="JU47" s="105">
        <f t="shared" si="4156"/>
        <v>0</v>
      </c>
      <c r="JV47" s="123">
        <f t="shared" si="2493"/>
        <v>0</v>
      </c>
      <c r="JW47" s="6">
        <f t="shared" si="2493"/>
        <v>0</v>
      </c>
      <c r="JX47" s="105">
        <f t="shared" si="4157"/>
        <v>0</v>
      </c>
      <c r="JY47" s="17"/>
      <c r="JZ47" s="6">
        <v>0</v>
      </c>
      <c r="KA47" s="105">
        <f t="shared" si="4158"/>
        <v>0</v>
      </c>
      <c r="KB47" s="17"/>
      <c r="KC47" s="6">
        <v>0</v>
      </c>
      <c r="KD47" s="105">
        <f t="shared" si="4159"/>
        <v>0</v>
      </c>
      <c r="KE47" s="17"/>
      <c r="KF47" s="6">
        <v>0</v>
      </c>
      <c r="KG47" s="105">
        <f t="shared" si="4160"/>
        <v>0</v>
      </c>
      <c r="KH47" s="17"/>
      <c r="KI47" s="6">
        <v>0</v>
      </c>
      <c r="KJ47" s="105">
        <f t="shared" si="4161"/>
        <v>0</v>
      </c>
      <c r="KK47" s="123">
        <f t="shared" si="2491"/>
        <v>0</v>
      </c>
      <c r="KL47" s="6">
        <f t="shared" si="2491"/>
        <v>0</v>
      </c>
      <c r="KM47" s="90">
        <f t="shared" si="4162"/>
        <v>0</v>
      </c>
      <c r="KN47" s="17"/>
      <c r="KO47" s="6">
        <v>0</v>
      </c>
      <c r="KP47" s="105">
        <f t="shared" si="4163"/>
        <v>0</v>
      </c>
      <c r="KQ47" s="17"/>
      <c r="KR47" s="6">
        <v>0</v>
      </c>
      <c r="KS47" s="105">
        <f t="shared" si="4164"/>
        <v>0</v>
      </c>
      <c r="KT47" s="17"/>
      <c r="KU47" s="6">
        <v>0</v>
      </c>
      <c r="KV47" s="105">
        <f t="shared" si="4165"/>
        <v>0</v>
      </c>
      <c r="KW47" s="123">
        <f t="shared" si="211"/>
        <v>0</v>
      </c>
      <c r="KX47" s="6">
        <f t="shared" si="211"/>
        <v>0</v>
      </c>
      <c r="KY47" s="105">
        <f t="shared" si="4166"/>
        <v>0</v>
      </c>
      <c r="KZ47" s="17"/>
      <c r="LA47" s="6">
        <v>0</v>
      </c>
      <c r="LB47" s="105">
        <f t="shared" si="4167"/>
        <v>0</v>
      </c>
      <c r="LC47" s="17"/>
      <c r="LD47" s="6">
        <v>0</v>
      </c>
      <c r="LE47" s="105">
        <f t="shared" si="4168"/>
        <v>0</v>
      </c>
      <c r="LF47" s="17"/>
      <c r="LG47" s="6">
        <v>0</v>
      </c>
      <c r="LH47" s="105">
        <f t="shared" si="4169"/>
        <v>0</v>
      </c>
      <c r="LI47" s="17"/>
      <c r="LJ47" s="6">
        <v>0</v>
      </c>
      <c r="LK47" s="90">
        <f t="shared" si="4170"/>
        <v>0</v>
      </c>
      <c r="LL47" s="17"/>
      <c r="LM47" s="6">
        <v>0</v>
      </c>
      <c r="LN47" s="105">
        <f t="shared" si="4171"/>
        <v>0</v>
      </c>
      <c r="LO47" s="17"/>
      <c r="LP47" s="6">
        <v>0</v>
      </c>
      <c r="LQ47" s="105">
        <f t="shared" si="4172"/>
        <v>0</v>
      </c>
      <c r="LR47" s="17"/>
      <c r="LS47" s="6">
        <v>0</v>
      </c>
      <c r="LT47" s="105">
        <f t="shared" si="4173"/>
        <v>0</v>
      </c>
      <c r="LU47" s="17"/>
      <c r="LV47" s="6">
        <v>0</v>
      </c>
      <c r="LW47" s="105">
        <f t="shared" si="4174"/>
        <v>0</v>
      </c>
      <c r="LX47" s="17"/>
      <c r="LY47" s="6">
        <v>0</v>
      </c>
      <c r="LZ47" s="105">
        <f t="shared" si="4175"/>
        <v>0</v>
      </c>
      <c r="MA47" s="123">
        <f t="shared" si="17"/>
        <v>0</v>
      </c>
      <c r="MB47" s="6">
        <f t="shared" si="17"/>
        <v>0</v>
      </c>
      <c r="MC47" s="105">
        <f t="shared" si="4176"/>
        <v>0</v>
      </c>
      <c r="MD47" s="17"/>
      <c r="ME47" s="6">
        <v>0</v>
      </c>
      <c r="MF47" s="105">
        <f t="shared" si="4177"/>
        <v>0</v>
      </c>
      <c r="MG47" s="17"/>
      <c r="MH47" s="6">
        <v>0</v>
      </c>
      <c r="MI47" s="90">
        <f t="shared" si="4178"/>
        <v>0</v>
      </c>
      <c r="MJ47" s="123">
        <f t="shared" si="149"/>
        <v>0</v>
      </c>
      <c r="MK47" s="6">
        <f t="shared" si="150"/>
        <v>0</v>
      </c>
      <c r="ML47" s="105">
        <f t="shared" si="4179"/>
        <v>0</v>
      </c>
      <c r="MM47" s="17"/>
      <c r="MN47" s="6">
        <v>0</v>
      </c>
      <c r="MO47" s="105">
        <f t="shared" si="4180"/>
        <v>0</v>
      </c>
      <c r="MP47" s="123">
        <f t="shared" si="18"/>
        <v>0</v>
      </c>
      <c r="MQ47" s="6">
        <f t="shared" si="18"/>
        <v>0</v>
      </c>
      <c r="MR47" s="105">
        <f t="shared" si="4181"/>
        <v>0</v>
      </c>
      <c r="MS47" s="17"/>
      <c r="MT47" s="6">
        <v>0</v>
      </c>
      <c r="MU47" s="105">
        <f t="shared" si="4182"/>
        <v>0</v>
      </c>
      <c r="MV47" s="17"/>
      <c r="MW47" s="6">
        <v>0</v>
      </c>
      <c r="MX47" s="105">
        <f t="shared" si="4183"/>
        <v>0</v>
      </c>
      <c r="MY47" s="17"/>
      <c r="MZ47" s="6">
        <v>0</v>
      </c>
      <c r="NA47" s="105">
        <f t="shared" si="4184"/>
        <v>0</v>
      </c>
      <c r="NB47" s="17">
        <f t="shared" si="157"/>
        <v>0</v>
      </c>
      <c r="NC47" s="6">
        <f t="shared" si="158"/>
        <v>0</v>
      </c>
      <c r="ND47" s="105">
        <f t="shared" si="4185"/>
        <v>0</v>
      </c>
      <c r="NE47" s="17"/>
      <c r="NF47" s="6">
        <v>0</v>
      </c>
      <c r="NG47" s="105">
        <f t="shared" si="4186"/>
        <v>0</v>
      </c>
      <c r="NH47" s="17"/>
      <c r="NI47" s="6">
        <v>0</v>
      </c>
      <c r="NJ47" s="90">
        <f t="shared" si="4187"/>
        <v>0</v>
      </c>
      <c r="NK47" s="17"/>
      <c r="NL47" s="6">
        <v>0</v>
      </c>
      <c r="NM47" s="105">
        <f t="shared" si="4188"/>
        <v>0</v>
      </c>
      <c r="NN47" s="17"/>
      <c r="NO47" s="6">
        <v>0</v>
      </c>
      <c r="NP47" s="105">
        <f t="shared" si="4189"/>
        <v>0</v>
      </c>
      <c r="NQ47" s="17"/>
      <c r="NR47" s="6">
        <v>0</v>
      </c>
      <c r="NS47" s="105">
        <f t="shared" si="4190"/>
        <v>0</v>
      </c>
      <c r="NT47" s="17"/>
      <c r="NU47" s="6">
        <v>0</v>
      </c>
      <c r="NV47" s="105">
        <f t="shared" si="4191"/>
        <v>0</v>
      </c>
      <c r="NW47" s="17">
        <f t="shared" si="3429"/>
        <v>0</v>
      </c>
      <c r="NX47" s="6">
        <f t="shared" si="2981"/>
        <v>0</v>
      </c>
      <c r="NY47" s="105">
        <f t="shared" si="4192"/>
        <v>0</v>
      </c>
      <c r="NZ47" s="17"/>
      <c r="OA47" s="6">
        <v>0</v>
      </c>
      <c r="OB47" s="105">
        <f t="shared" si="4193"/>
        <v>0</v>
      </c>
      <c r="OC47" s="17"/>
      <c r="OD47" s="6">
        <v>0</v>
      </c>
      <c r="OE47" s="105">
        <f t="shared" si="4194"/>
        <v>0</v>
      </c>
      <c r="OF47" s="17"/>
      <c r="OG47" s="6">
        <v>0</v>
      </c>
      <c r="OH47" s="90">
        <f t="shared" si="4195"/>
        <v>0</v>
      </c>
      <c r="OI47" s="17">
        <f t="shared" si="2980"/>
        <v>0</v>
      </c>
      <c r="OJ47" s="6">
        <f t="shared" si="2980"/>
        <v>0</v>
      </c>
      <c r="OK47" s="105">
        <f t="shared" si="4196"/>
        <v>0</v>
      </c>
      <c r="OL47" s="17">
        <f>975000+80000+3279765+260000+250000+218714+40000+3000+180000+3000+57540+3360+616110+12000+393600+92400+48000-29200</f>
        <v>6483289</v>
      </c>
      <c r="OM47" s="6"/>
      <c r="ON47" s="105">
        <f t="shared" si="4197"/>
        <v>6483289</v>
      </c>
      <c r="OO47" s="17"/>
      <c r="OP47" s="6">
        <v>0</v>
      </c>
      <c r="OQ47" s="105">
        <f t="shared" si="4198"/>
        <v>0</v>
      </c>
      <c r="OR47" s="17"/>
      <c r="OS47" s="6">
        <v>0</v>
      </c>
      <c r="OT47" s="105">
        <f t="shared" si="4199"/>
        <v>0</v>
      </c>
      <c r="OU47" s="17"/>
      <c r="OV47" s="6">
        <v>0</v>
      </c>
      <c r="OW47" s="105">
        <f t="shared" si="4200"/>
        <v>0</v>
      </c>
      <c r="OX47" s="17"/>
      <c r="OY47" s="6">
        <v>0</v>
      </c>
      <c r="OZ47" s="105">
        <f t="shared" si="4201"/>
        <v>0</v>
      </c>
      <c r="PA47" s="17"/>
      <c r="PB47" s="6">
        <v>0</v>
      </c>
      <c r="PC47" s="105">
        <f t="shared" si="4202"/>
        <v>0</v>
      </c>
      <c r="PD47" s="17"/>
      <c r="PE47" s="6">
        <v>0</v>
      </c>
      <c r="PF47" s="105">
        <f t="shared" si="4203"/>
        <v>0</v>
      </c>
      <c r="PG47" s="17"/>
      <c r="PH47" s="6">
        <v>0</v>
      </c>
      <c r="PI47" s="90">
        <f t="shared" si="4204"/>
        <v>0</v>
      </c>
      <c r="PJ47" s="17"/>
      <c r="PK47" s="6">
        <v>0</v>
      </c>
      <c r="PL47" s="105">
        <f t="shared" si="4205"/>
        <v>0</v>
      </c>
      <c r="PM47" s="17"/>
      <c r="PN47" s="6">
        <v>0</v>
      </c>
      <c r="PO47" s="105">
        <f t="shared" si="4206"/>
        <v>0</v>
      </c>
      <c r="PP47" s="123">
        <f t="shared" si="4231"/>
        <v>6483289</v>
      </c>
      <c r="PQ47" s="6">
        <f t="shared" si="4231"/>
        <v>0</v>
      </c>
      <c r="PR47" s="105">
        <f t="shared" si="4207"/>
        <v>6483289</v>
      </c>
      <c r="PS47" s="17"/>
      <c r="PT47" s="6">
        <v>0</v>
      </c>
      <c r="PU47" s="105">
        <f t="shared" si="4208"/>
        <v>0</v>
      </c>
      <c r="PV47" s="17"/>
      <c r="PW47" s="6">
        <v>0</v>
      </c>
      <c r="PX47" s="105">
        <f t="shared" si="4209"/>
        <v>0</v>
      </c>
      <c r="PY47" s="17"/>
      <c r="PZ47" s="6">
        <v>0</v>
      </c>
      <c r="QA47" s="105">
        <f t="shared" si="4210"/>
        <v>0</v>
      </c>
      <c r="QB47" s="17"/>
      <c r="QC47" s="6">
        <v>0</v>
      </c>
      <c r="QD47" s="105">
        <f t="shared" si="4211"/>
        <v>0</v>
      </c>
      <c r="QE47" s="17"/>
      <c r="QF47" s="6">
        <v>0</v>
      </c>
      <c r="QG47" s="90">
        <f t="shared" si="4212"/>
        <v>0</v>
      </c>
      <c r="QH47" s="17"/>
      <c r="QI47" s="6">
        <v>0</v>
      </c>
      <c r="QJ47" s="105">
        <f t="shared" si="4213"/>
        <v>0</v>
      </c>
      <c r="QK47" s="17"/>
      <c r="QL47" s="6">
        <v>0</v>
      </c>
      <c r="QM47" s="105">
        <f t="shared" si="4214"/>
        <v>0</v>
      </c>
      <c r="QN47" s="17">
        <f t="shared" si="189"/>
        <v>0</v>
      </c>
      <c r="QO47" s="6">
        <f t="shared" si="190"/>
        <v>0</v>
      </c>
      <c r="QP47" s="105">
        <f t="shared" si="4215"/>
        <v>0</v>
      </c>
      <c r="QQ47" s="17"/>
      <c r="QR47" s="6">
        <v>0</v>
      </c>
      <c r="QS47" s="105">
        <f t="shared" si="4216"/>
        <v>0</v>
      </c>
      <c r="QT47" s="17"/>
      <c r="QU47" s="6">
        <v>0</v>
      </c>
      <c r="QV47" s="105">
        <f t="shared" si="4217"/>
        <v>0</v>
      </c>
      <c r="QW47" s="17"/>
      <c r="QX47" s="6">
        <v>0</v>
      </c>
      <c r="QY47" s="105">
        <f t="shared" si="4218"/>
        <v>0</v>
      </c>
      <c r="QZ47" s="17"/>
      <c r="RA47" s="6">
        <v>0</v>
      </c>
      <c r="RB47" s="105">
        <f t="shared" si="4219"/>
        <v>0</v>
      </c>
      <c r="RC47" s="17"/>
      <c r="RD47" s="6">
        <v>0</v>
      </c>
      <c r="RE47" s="90">
        <f t="shared" si="4220"/>
        <v>0</v>
      </c>
      <c r="RF47" s="17"/>
      <c r="RG47" s="6">
        <v>0</v>
      </c>
      <c r="RH47" s="105">
        <f t="shared" si="4221"/>
        <v>0</v>
      </c>
      <c r="RI47" s="17"/>
      <c r="RJ47" s="6">
        <v>0</v>
      </c>
      <c r="RK47" s="105">
        <f t="shared" si="4222"/>
        <v>0</v>
      </c>
      <c r="RL47" s="17"/>
      <c r="RM47" s="6">
        <v>0</v>
      </c>
      <c r="RN47" s="105">
        <f t="shared" si="4223"/>
        <v>0</v>
      </c>
      <c r="RO47" s="17">
        <f t="shared" si="200"/>
        <v>0</v>
      </c>
      <c r="RP47" s="6">
        <f t="shared" si="201"/>
        <v>0</v>
      </c>
      <c r="RQ47" s="105">
        <f t="shared" si="4224"/>
        <v>0</v>
      </c>
      <c r="RR47" s="123">
        <f t="shared" si="203"/>
        <v>0</v>
      </c>
      <c r="RS47" s="6">
        <f t="shared" si="204"/>
        <v>0</v>
      </c>
      <c r="RT47" s="105">
        <f t="shared" si="4225"/>
        <v>0</v>
      </c>
      <c r="RU47" s="17">
        <f>+HW47+MP47+OI47+PP47+RR47</f>
        <v>6513889</v>
      </c>
      <c r="RV47" s="6">
        <f t="shared" si="206"/>
        <v>0</v>
      </c>
      <c r="RW47" s="105">
        <f t="shared" si="4226"/>
        <v>6513889</v>
      </c>
      <c r="RX47" s="17"/>
      <c r="RY47" s="6">
        <v>0</v>
      </c>
      <c r="RZ47" s="105">
        <f t="shared" si="4227"/>
        <v>0</v>
      </c>
      <c r="SA47" s="17">
        <f t="shared" si="22"/>
        <v>6513889</v>
      </c>
      <c r="SB47" s="6">
        <f t="shared" si="22"/>
        <v>0</v>
      </c>
      <c r="SC47" s="105">
        <f t="shared" si="4228"/>
        <v>6513889</v>
      </c>
      <c r="SD47" s="17">
        <f t="shared" si="4229"/>
        <v>6513889</v>
      </c>
      <c r="SE47" s="6">
        <f t="shared" ref="SE47:SE67" si="4232">BX47+SB47+DE47</f>
        <v>0</v>
      </c>
      <c r="SF47" s="105">
        <f t="shared" si="4230"/>
        <v>6513889</v>
      </c>
      <c r="SG47" s="66"/>
    </row>
    <row r="48" spans="1:501" s="7" customFormat="1" ht="31.5" x14ac:dyDescent="0.25">
      <c r="A48" s="84">
        <v>36</v>
      </c>
      <c r="B48" s="56" t="s">
        <v>54</v>
      </c>
      <c r="C48" s="17">
        <v>0</v>
      </c>
      <c r="D48" s="6">
        <v>0</v>
      </c>
      <c r="E48" s="105">
        <f t="shared" si="24"/>
        <v>0</v>
      </c>
      <c r="F48" s="17"/>
      <c r="G48" s="6">
        <v>0</v>
      </c>
      <c r="H48" s="105">
        <f t="shared" si="4066"/>
        <v>0</v>
      </c>
      <c r="I48" s="17">
        <f t="shared" si="0"/>
        <v>0</v>
      </c>
      <c r="J48" s="6">
        <f t="shared" si="0"/>
        <v>0</v>
      </c>
      <c r="K48" s="105">
        <f t="shared" si="4067"/>
        <v>0</v>
      </c>
      <c r="L48" s="17"/>
      <c r="M48" s="6">
        <v>0</v>
      </c>
      <c r="N48" s="105">
        <f t="shared" si="4068"/>
        <v>0</v>
      </c>
      <c r="O48" s="17"/>
      <c r="P48" s="6">
        <v>0</v>
      </c>
      <c r="Q48" s="105">
        <f t="shared" si="4069"/>
        <v>0</v>
      </c>
      <c r="R48" s="17"/>
      <c r="S48" s="6">
        <v>0</v>
      </c>
      <c r="T48" s="105">
        <f t="shared" si="4070"/>
        <v>0</v>
      </c>
      <c r="U48" s="17">
        <f t="shared" si="2324"/>
        <v>0</v>
      </c>
      <c r="V48" s="6">
        <f t="shared" si="2324"/>
        <v>0</v>
      </c>
      <c r="W48" s="90">
        <f t="shared" si="4071"/>
        <v>0</v>
      </c>
      <c r="X48" s="17"/>
      <c r="Y48" s="6">
        <v>0</v>
      </c>
      <c r="Z48" s="105">
        <f t="shared" si="4072"/>
        <v>0</v>
      </c>
      <c r="AA48" s="17"/>
      <c r="AB48" s="6">
        <v>0</v>
      </c>
      <c r="AC48" s="105">
        <f t="shared" si="4073"/>
        <v>0</v>
      </c>
      <c r="AD48" s="17"/>
      <c r="AE48" s="6">
        <v>0</v>
      </c>
      <c r="AF48" s="105">
        <f t="shared" si="4074"/>
        <v>0</v>
      </c>
      <c r="AG48" s="17"/>
      <c r="AH48" s="6">
        <v>0</v>
      </c>
      <c r="AI48" s="105">
        <f t="shared" si="4075"/>
        <v>0</v>
      </c>
      <c r="AJ48" s="17"/>
      <c r="AK48" s="6">
        <v>0</v>
      </c>
      <c r="AL48" s="105">
        <f t="shared" si="4076"/>
        <v>0</v>
      </c>
      <c r="AM48" s="17"/>
      <c r="AN48" s="6">
        <v>0</v>
      </c>
      <c r="AO48" s="105">
        <f t="shared" si="4077"/>
        <v>0</v>
      </c>
      <c r="AP48" s="17"/>
      <c r="AQ48" s="6">
        <v>0</v>
      </c>
      <c r="AR48" s="105">
        <f t="shared" si="4078"/>
        <v>0</v>
      </c>
      <c r="AS48" s="17">
        <f t="shared" si="2333"/>
        <v>0</v>
      </c>
      <c r="AT48" s="6">
        <f t="shared" si="2333"/>
        <v>0</v>
      </c>
      <c r="AU48" s="105">
        <f t="shared" si="4079"/>
        <v>0</v>
      </c>
      <c r="AV48" s="17"/>
      <c r="AW48" s="6">
        <v>0</v>
      </c>
      <c r="AX48" s="105">
        <f t="shared" si="4080"/>
        <v>0</v>
      </c>
      <c r="AY48" s="17"/>
      <c r="AZ48" s="6">
        <v>0</v>
      </c>
      <c r="BA48" s="105">
        <f t="shared" si="4081"/>
        <v>0</v>
      </c>
      <c r="BB48" s="17"/>
      <c r="BC48" s="6">
        <v>0</v>
      </c>
      <c r="BD48" s="105">
        <f t="shared" si="4082"/>
        <v>0</v>
      </c>
      <c r="BE48" s="17">
        <f t="shared" si="2338"/>
        <v>0</v>
      </c>
      <c r="BF48" s="6">
        <f t="shared" si="2338"/>
        <v>0</v>
      </c>
      <c r="BG48" s="105">
        <f t="shared" si="4083"/>
        <v>0</v>
      </c>
      <c r="BH48" s="17"/>
      <c r="BI48" s="6">
        <v>0</v>
      </c>
      <c r="BJ48" s="105">
        <f t="shared" si="4084"/>
        <v>0</v>
      </c>
      <c r="BK48" s="17"/>
      <c r="BL48" s="6">
        <v>0</v>
      </c>
      <c r="BM48" s="105">
        <f t="shared" si="4085"/>
        <v>0</v>
      </c>
      <c r="BN48" s="17">
        <f t="shared" si="2342"/>
        <v>0</v>
      </c>
      <c r="BO48" s="6">
        <f t="shared" si="2342"/>
        <v>0</v>
      </c>
      <c r="BP48" s="105">
        <f t="shared" si="4086"/>
        <v>0</v>
      </c>
      <c r="BQ48" s="17">
        <f t="shared" si="2344"/>
        <v>0</v>
      </c>
      <c r="BR48" s="6">
        <f t="shared" si="2344"/>
        <v>0</v>
      </c>
      <c r="BS48" s="105">
        <f t="shared" si="4087"/>
        <v>0</v>
      </c>
      <c r="BT48" s="17"/>
      <c r="BU48" s="6">
        <v>0</v>
      </c>
      <c r="BV48" s="105">
        <f t="shared" si="4088"/>
        <v>0</v>
      </c>
      <c r="BW48" s="123">
        <f t="shared" si="2347"/>
        <v>0</v>
      </c>
      <c r="BX48" s="6">
        <f t="shared" si="2347"/>
        <v>0</v>
      </c>
      <c r="BY48" s="105">
        <f t="shared" si="4089"/>
        <v>0</v>
      </c>
      <c r="BZ48" s="17"/>
      <c r="CA48" s="6">
        <v>0</v>
      </c>
      <c r="CB48" s="105">
        <f t="shared" si="4090"/>
        <v>0</v>
      </c>
      <c r="CC48" s="17"/>
      <c r="CD48" s="6">
        <v>0</v>
      </c>
      <c r="CE48" s="105">
        <f t="shared" si="4091"/>
        <v>0</v>
      </c>
      <c r="CF48" s="17"/>
      <c r="CG48" s="6">
        <v>0</v>
      </c>
      <c r="CH48" s="105">
        <f t="shared" si="4092"/>
        <v>0</v>
      </c>
      <c r="CI48" s="17"/>
      <c r="CJ48" s="6">
        <v>0</v>
      </c>
      <c r="CK48" s="105">
        <f t="shared" si="4093"/>
        <v>0</v>
      </c>
      <c r="CL48" s="17"/>
      <c r="CM48" s="6">
        <v>0</v>
      </c>
      <c r="CN48" s="105">
        <f t="shared" si="4094"/>
        <v>0</v>
      </c>
      <c r="CO48" s="17"/>
      <c r="CP48" s="6">
        <v>0</v>
      </c>
      <c r="CQ48" s="105">
        <f t="shared" si="4095"/>
        <v>0</v>
      </c>
      <c r="CR48" s="17"/>
      <c r="CS48" s="6">
        <v>0</v>
      </c>
      <c r="CT48" s="105">
        <f t="shared" si="4096"/>
        <v>0</v>
      </c>
      <c r="CU48" s="17"/>
      <c r="CV48" s="6">
        <v>0</v>
      </c>
      <c r="CW48" s="105">
        <f t="shared" si="4097"/>
        <v>0</v>
      </c>
      <c r="CX48" s="17"/>
      <c r="CY48" s="6">
        <v>0</v>
      </c>
      <c r="CZ48" s="105">
        <f t="shared" si="4098"/>
        <v>0</v>
      </c>
      <c r="DA48" s="17"/>
      <c r="DB48" s="6">
        <v>0</v>
      </c>
      <c r="DC48" s="105">
        <f t="shared" si="4099"/>
        <v>0</v>
      </c>
      <c r="DD48" s="123">
        <f t="shared" si="59"/>
        <v>0</v>
      </c>
      <c r="DE48" s="6">
        <f t="shared" si="59"/>
        <v>0</v>
      </c>
      <c r="DF48" s="105">
        <f t="shared" si="59"/>
        <v>0</v>
      </c>
      <c r="DG48" s="17"/>
      <c r="DH48" s="6">
        <v>0</v>
      </c>
      <c r="DI48" s="105">
        <f t="shared" si="4100"/>
        <v>0</v>
      </c>
      <c r="DJ48" s="17"/>
      <c r="DK48" s="6">
        <v>0</v>
      </c>
      <c r="DL48" s="105">
        <f t="shared" si="4101"/>
        <v>0</v>
      </c>
      <c r="DM48" s="17"/>
      <c r="DN48" s="6">
        <v>0</v>
      </c>
      <c r="DO48" s="105">
        <f t="shared" si="4102"/>
        <v>0</v>
      </c>
      <c r="DP48" s="17"/>
      <c r="DQ48" s="6">
        <v>0</v>
      </c>
      <c r="DR48" s="105">
        <f t="shared" si="4103"/>
        <v>0</v>
      </c>
      <c r="DS48" s="17"/>
      <c r="DT48" s="6">
        <v>0</v>
      </c>
      <c r="DU48" s="105">
        <f t="shared" si="4104"/>
        <v>0</v>
      </c>
      <c r="DV48" s="17"/>
      <c r="DW48" s="6">
        <v>0</v>
      </c>
      <c r="DX48" s="105">
        <f t="shared" si="4105"/>
        <v>0</v>
      </c>
      <c r="DY48" s="17"/>
      <c r="DZ48" s="6">
        <v>0</v>
      </c>
      <c r="EA48" s="105">
        <f t="shared" si="4106"/>
        <v>0</v>
      </c>
      <c r="EB48" s="17">
        <f t="shared" si="67"/>
        <v>0</v>
      </c>
      <c r="EC48" s="6">
        <f t="shared" si="68"/>
        <v>0</v>
      </c>
      <c r="ED48" s="105">
        <f t="shared" si="4107"/>
        <v>0</v>
      </c>
      <c r="EE48" s="17"/>
      <c r="EF48" s="6">
        <v>0</v>
      </c>
      <c r="EG48" s="105">
        <f t="shared" si="4108"/>
        <v>0</v>
      </c>
      <c r="EH48" s="17"/>
      <c r="EI48" s="6">
        <v>0</v>
      </c>
      <c r="EJ48" s="105">
        <f t="shared" si="4109"/>
        <v>0</v>
      </c>
      <c r="EK48" s="17"/>
      <c r="EL48" s="6">
        <v>0</v>
      </c>
      <c r="EM48" s="105">
        <f t="shared" si="4110"/>
        <v>0</v>
      </c>
      <c r="EN48" s="17">
        <f t="shared" si="2492"/>
        <v>0</v>
      </c>
      <c r="EO48" s="6">
        <f t="shared" si="2492"/>
        <v>0</v>
      </c>
      <c r="EP48" s="105">
        <f t="shared" si="4111"/>
        <v>0</v>
      </c>
      <c r="EQ48" s="17"/>
      <c r="ER48" s="6">
        <v>0</v>
      </c>
      <c r="ES48" s="105">
        <f t="shared" si="4112"/>
        <v>0</v>
      </c>
      <c r="ET48" s="17"/>
      <c r="EU48" s="6">
        <v>0</v>
      </c>
      <c r="EV48" s="105">
        <f t="shared" si="4113"/>
        <v>0</v>
      </c>
      <c r="EW48" s="17"/>
      <c r="EX48" s="6">
        <v>0</v>
      </c>
      <c r="EY48" s="105">
        <f t="shared" si="4114"/>
        <v>0</v>
      </c>
      <c r="EZ48" s="17"/>
      <c r="FA48" s="6">
        <v>0</v>
      </c>
      <c r="FB48" s="105">
        <f t="shared" si="4115"/>
        <v>0</v>
      </c>
      <c r="FC48" s="123">
        <f t="shared" si="2375"/>
        <v>0</v>
      </c>
      <c r="FD48" s="6">
        <f t="shared" si="2375"/>
        <v>0</v>
      </c>
      <c r="FE48" s="90">
        <f t="shared" si="4116"/>
        <v>0</v>
      </c>
      <c r="FF48" s="17"/>
      <c r="FG48" s="6">
        <v>0</v>
      </c>
      <c r="FH48" s="105">
        <f t="shared" si="4117"/>
        <v>0</v>
      </c>
      <c r="FI48" s="17"/>
      <c r="FJ48" s="6">
        <v>0</v>
      </c>
      <c r="FK48" s="105">
        <f t="shared" si="4118"/>
        <v>0</v>
      </c>
      <c r="FL48" s="17"/>
      <c r="FM48" s="6">
        <v>0</v>
      </c>
      <c r="FN48" s="105">
        <f t="shared" si="4119"/>
        <v>0</v>
      </c>
      <c r="FO48" s="17"/>
      <c r="FP48" s="6">
        <v>0</v>
      </c>
      <c r="FQ48" s="105">
        <f t="shared" si="4120"/>
        <v>0</v>
      </c>
      <c r="FR48" s="17"/>
      <c r="FS48" s="6">
        <v>0</v>
      </c>
      <c r="FT48" s="105">
        <f t="shared" si="4121"/>
        <v>0</v>
      </c>
      <c r="FU48" s="17"/>
      <c r="FV48" s="6">
        <v>0</v>
      </c>
      <c r="FW48" s="105">
        <f t="shared" si="4122"/>
        <v>0</v>
      </c>
      <c r="FX48" s="17"/>
      <c r="FY48" s="6">
        <v>0</v>
      </c>
      <c r="FZ48" s="105">
        <f t="shared" si="4123"/>
        <v>0</v>
      </c>
      <c r="GA48" s="123">
        <f t="shared" si="10"/>
        <v>0</v>
      </c>
      <c r="GB48" s="6">
        <f t="shared" si="10"/>
        <v>0</v>
      </c>
      <c r="GC48" s="105">
        <f t="shared" si="4124"/>
        <v>0</v>
      </c>
      <c r="GD48" s="17"/>
      <c r="GE48" s="6">
        <v>0</v>
      </c>
      <c r="GF48" s="105">
        <f t="shared" si="4125"/>
        <v>0</v>
      </c>
      <c r="GG48" s="17"/>
      <c r="GH48" s="6">
        <v>0</v>
      </c>
      <c r="GI48" s="105">
        <f t="shared" si="4126"/>
        <v>0</v>
      </c>
      <c r="GJ48" s="17"/>
      <c r="GK48" s="6">
        <v>0</v>
      </c>
      <c r="GL48" s="105">
        <f t="shared" si="4127"/>
        <v>0</v>
      </c>
      <c r="GM48" s="17"/>
      <c r="GN48" s="6">
        <v>0</v>
      </c>
      <c r="GO48" s="105">
        <f t="shared" si="4128"/>
        <v>0</v>
      </c>
      <c r="GP48" s="17"/>
      <c r="GQ48" s="6">
        <v>0</v>
      </c>
      <c r="GR48" s="105">
        <f t="shared" si="4129"/>
        <v>0</v>
      </c>
      <c r="GS48" s="17"/>
      <c r="GT48" s="6">
        <v>0</v>
      </c>
      <c r="GU48" s="90">
        <f t="shared" si="4130"/>
        <v>0</v>
      </c>
      <c r="GV48" s="123">
        <f t="shared" si="93"/>
        <v>0</v>
      </c>
      <c r="GW48" s="6">
        <f t="shared" si="94"/>
        <v>0</v>
      </c>
      <c r="GX48" s="105">
        <f t="shared" si="4131"/>
        <v>0</v>
      </c>
      <c r="GY48" s="17"/>
      <c r="GZ48" s="6">
        <v>0</v>
      </c>
      <c r="HA48" s="105">
        <f t="shared" si="4132"/>
        <v>0</v>
      </c>
      <c r="HB48" s="17"/>
      <c r="HC48" s="6">
        <v>0</v>
      </c>
      <c r="HD48" s="105">
        <f t="shared" si="4133"/>
        <v>0</v>
      </c>
      <c r="HE48" s="17"/>
      <c r="HF48" s="6">
        <v>0</v>
      </c>
      <c r="HG48" s="105">
        <f t="shared" si="4134"/>
        <v>0</v>
      </c>
      <c r="HH48" s="17"/>
      <c r="HI48" s="6">
        <v>0</v>
      </c>
      <c r="HJ48" s="105">
        <f t="shared" si="4135"/>
        <v>0</v>
      </c>
      <c r="HK48" s="123">
        <f t="shared" si="100"/>
        <v>0</v>
      </c>
      <c r="HL48" s="6">
        <f t="shared" si="101"/>
        <v>0</v>
      </c>
      <c r="HM48" s="105">
        <f t="shared" si="4136"/>
        <v>0</v>
      </c>
      <c r="HN48" s="17"/>
      <c r="HO48" s="6">
        <v>0</v>
      </c>
      <c r="HP48" s="105">
        <f t="shared" si="4137"/>
        <v>0</v>
      </c>
      <c r="HQ48" s="17"/>
      <c r="HR48" s="6">
        <v>0</v>
      </c>
      <c r="HS48" s="90">
        <f t="shared" si="4138"/>
        <v>0</v>
      </c>
      <c r="HT48" s="123">
        <f t="shared" si="11"/>
        <v>0</v>
      </c>
      <c r="HU48" s="6">
        <f t="shared" si="11"/>
        <v>0</v>
      </c>
      <c r="HV48" s="105">
        <f t="shared" si="4139"/>
        <v>0</v>
      </c>
      <c r="HW48" s="17">
        <f t="shared" si="106"/>
        <v>0</v>
      </c>
      <c r="HX48" s="6">
        <f t="shared" si="107"/>
        <v>0</v>
      </c>
      <c r="HY48" s="105">
        <f t="shared" si="4140"/>
        <v>0</v>
      </c>
      <c r="HZ48" s="17"/>
      <c r="IA48" s="6">
        <v>0</v>
      </c>
      <c r="IB48" s="105">
        <f t="shared" si="4141"/>
        <v>0</v>
      </c>
      <c r="IC48" s="17"/>
      <c r="ID48" s="6">
        <v>0</v>
      </c>
      <c r="IE48" s="105">
        <f t="shared" si="4142"/>
        <v>0</v>
      </c>
      <c r="IF48" s="17"/>
      <c r="IG48" s="6">
        <v>0</v>
      </c>
      <c r="IH48" s="105">
        <f t="shared" si="4143"/>
        <v>0</v>
      </c>
      <c r="II48" s="17"/>
      <c r="IJ48" s="6">
        <v>0</v>
      </c>
      <c r="IK48" s="105">
        <f t="shared" si="4144"/>
        <v>0</v>
      </c>
      <c r="IL48" s="123">
        <f t="shared" si="113"/>
        <v>0</v>
      </c>
      <c r="IM48" s="6">
        <f t="shared" si="114"/>
        <v>0</v>
      </c>
      <c r="IN48" s="105">
        <f t="shared" si="4145"/>
        <v>0</v>
      </c>
      <c r="IO48" s="17"/>
      <c r="IP48" s="6">
        <v>0</v>
      </c>
      <c r="IQ48" s="90">
        <f t="shared" si="4146"/>
        <v>0</v>
      </c>
      <c r="IR48" s="17"/>
      <c r="IS48" s="6">
        <v>0</v>
      </c>
      <c r="IT48" s="105">
        <f t="shared" si="4147"/>
        <v>0</v>
      </c>
      <c r="IU48" s="123">
        <f t="shared" si="12"/>
        <v>0</v>
      </c>
      <c r="IV48" s="6">
        <f t="shared" si="12"/>
        <v>0</v>
      </c>
      <c r="IW48" s="105">
        <f t="shared" si="4148"/>
        <v>0</v>
      </c>
      <c r="IX48" s="17"/>
      <c r="IY48" s="6">
        <v>0</v>
      </c>
      <c r="IZ48" s="105">
        <f t="shared" si="4149"/>
        <v>0</v>
      </c>
      <c r="JA48" s="17"/>
      <c r="JB48" s="6">
        <v>0</v>
      </c>
      <c r="JC48" s="105">
        <f t="shared" si="4150"/>
        <v>0</v>
      </c>
      <c r="JD48" s="17"/>
      <c r="JE48" s="6">
        <v>0</v>
      </c>
      <c r="JF48" s="105">
        <f t="shared" si="4151"/>
        <v>0</v>
      </c>
      <c r="JG48" s="17"/>
      <c r="JH48" s="6">
        <v>0</v>
      </c>
      <c r="JI48" s="105">
        <f t="shared" si="4152"/>
        <v>0</v>
      </c>
      <c r="JJ48" s="123">
        <f t="shared" si="13"/>
        <v>0</v>
      </c>
      <c r="JK48" s="6">
        <f t="shared" si="13"/>
        <v>0</v>
      </c>
      <c r="JL48" s="105">
        <f t="shared" si="4153"/>
        <v>0</v>
      </c>
      <c r="JM48" s="17"/>
      <c r="JN48" s="6">
        <v>0</v>
      </c>
      <c r="JO48" s="105">
        <f t="shared" si="4154"/>
        <v>0</v>
      </c>
      <c r="JP48" s="17"/>
      <c r="JQ48" s="6">
        <v>0</v>
      </c>
      <c r="JR48" s="90">
        <f t="shared" si="4155"/>
        <v>0</v>
      </c>
      <c r="JS48" s="17"/>
      <c r="JT48" s="6">
        <v>0</v>
      </c>
      <c r="JU48" s="105">
        <f t="shared" si="4156"/>
        <v>0</v>
      </c>
      <c r="JV48" s="123">
        <f t="shared" si="2493"/>
        <v>0</v>
      </c>
      <c r="JW48" s="6">
        <f t="shared" si="2493"/>
        <v>0</v>
      </c>
      <c r="JX48" s="105">
        <f t="shared" si="4157"/>
        <v>0</v>
      </c>
      <c r="JY48" s="17"/>
      <c r="JZ48" s="6">
        <v>0</v>
      </c>
      <c r="KA48" s="105">
        <f t="shared" si="4158"/>
        <v>0</v>
      </c>
      <c r="KB48" s="17"/>
      <c r="KC48" s="6">
        <v>0</v>
      </c>
      <c r="KD48" s="105">
        <f t="shared" si="4159"/>
        <v>0</v>
      </c>
      <c r="KE48" s="17"/>
      <c r="KF48" s="6">
        <v>0</v>
      </c>
      <c r="KG48" s="105">
        <f t="shared" si="4160"/>
        <v>0</v>
      </c>
      <c r="KH48" s="17"/>
      <c r="KI48" s="6">
        <v>0</v>
      </c>
      <c r="KJ48" s="105">
        <f t="shared" si="4161"/>
        <v>0</v>
      </c>
      <c r="KK48" s="123">
        <f t="shared" si="2491"/>
        <v>0</v>
      </c>
      <c r="KL48" s="6">
        <f t="shared" si="2491"/>
        <v>0</v>
      </c>
      <c r="KM48" s="90">
        <f t="shared" si="4162"/>
        <v>0</v>
      </c>
      <c r="KN48" s="17"/>
      <c r="KO48" s="6">
        <v>0</v>
      </c>
      <c r="KP48" s="105">
        <f t="shared" si="4163"/>
        <v>0</v>
      </c>
      <c r="KQ48" s="17"/>
      <c r="KR48" s="6">
        <v>0</v>
      </c>
      <c r="KS48" s="105">
        <f t="shared" si="4164"/>
        <v>0</v>
      </c>
      <c r="KT48" s="17"/>
      <c r="KU48" s="6">
        <v>0</v>
      </c>
      <c r="KV48" s="105">
        <f t="shared" si="4165"/>
        <v>0</v>
      </c>
      <c r="KW48" s="123">
        <f t="shared" si="211"/>
        <v>0</v>
      </c>
      <c r="KX48" s="6">
        <f t="shared" si="211"/>
        <v>0</v>
      </c>
      <c r="KY48" s="105">
        <f t="shared" si="4166"/>
        <v>0</v>
      </c>
      <c r="KZ48" s="17"/>
      <c r="LA48" s="6">
        <v>0</v>
      </c>
      <c r="LB48" s="105">
        <f t="shared" si="4167"/>
        <v>0</v>
      </c>
      <c r="LC48" s="17"/>
      <c r="LD48" s="6">
        <v>0</v>
      </c>
      <c r="LE48" s="105">
        <f t="shared" si="4168"/>
        <v>0</v>
      </c>
      <c r="LF48" s="17"/>
      <c r="LG48" s="6">
        <v>0</v>
      </c>
      <c r="LH48" s="105">
        <f t="shared" si="4169"/>
        <v>0</v>
      </c>
      <c r="LI48" s="17"/>
      <c r="LJ48" s="6">
        <v>0</v>
      </c>
      <c r="LK48" s="90">
        <f t="shared" si="4170"/>
        <v>0</v>
      </c>
      <c r="LL48" s="17"/>
      <c r="LM48" s="6">
        <v>0</v>
      </c>
      <c r="LN48" s="105">
        <f t="shared" si="4171"/>
        <v>0</v>
      </c>
      <c r="LO48" s="17"/>
      <c r="LP48" s="6">
        <v>0</v>
      </c>
      <c r="LQ48" s="105">
        <f t="shared" si="4172"/>
        <v>0</v>
      </c>
      <c r="LR48" s="17"/>
      <c r="LS48" s="6">
        <v>0</v>
      </c>
      <c r="LT48" s="105">
        <f t="shared" si="4173"/>
        <v>0</v>
      </c>
      <c r="LU48" s="17"/>
      <c r="LV48" s="6">
        <v>0</v>
      </c>
      <c r="LW48" s="105">
        <f t="shared" si="4174"/>
        <v>0</v>
      </c>
      <c r="LX48" s="17"/>
      <c r="LY48" s="6">
        <v>0</v>
      </c>
      <c r="LZ48" s="105">
        <f t="shared" si="4175"/>
        <v>0</v>
      </c>
      <c r="MA48" s="123">
        <f t="shared" si="17"/>
        <v>0</v>
      </c>
      <c r="MB48" s="6">
        <f t="shared" si="17"/>
        <v>0</v>
      </c>
      <c r="MC48" s="105">
        <f t="shared" si="4176"/>
        <v>0</v>
      </c>
      <c r="MD48" s="17"/>
      <c r="ME48" s="6">
        <v>0</v>
      </c>
      <c r="MF48" s="105">
        <f t="shared" si="4177"/>
        <v>0</v>
      </c>
      <c r="MG48" s="17"/>
      <c r="MH48" s="6">
        <v>0</v>
      </c>
      <c r="MI48" s="90">
        <f t="shared" si="4178"/>
        <v>0</v>
      </c>
      <c r="MJ48" s="123">
        <f t="shared" si="149"/>
        <v>0</v>
      </c>
      <c r="MK48" s="6">
        <f t="shared" si="150"/>
        <v>0</v>
      </c>
      <c r="ML48" s="105">
        <f t="shared" si="4179"/>
        <v>0</v>
      </c>
      <c r="MM48" s="17"/>
      <c r="MN48" s="6">
        <v>0</v>
      </c>
      <c r="MO48" s="105">
        <f t="shared" si="4180"/>
        <v>0</v>
      </c>
      <c r="MP48" s="123">
        <f t="shared" si="18"/>
        <v>0</v>
      </c>
      <c r="MQ48" s="6">
        <f t="shared" si="18"/>
        <v>0</v>
      </c>
      <c r="MR48" s="105">
        <f t="shared" si="4181"/>
        <v>0</v>
      </c>
      <c r="MS48" s="17"/>
      <c r="MT48" s="6">
        <v>0</v>
      </c>
      <c r="MU48" s="105">
        <f t="shared" si="4182"/>
        <v>0</v>
      </c>
      <c r="MV48" s="17"/>
      <c r="MW48" s="6">
        <v>0</v>
      </c>
      <c r="MX48" s="105">
        <f t="shared" si="4183"/>
        <v>0</v>
      </c>
      <c r="MY48" s="17"/>
      <c r="MZ48" s="6">
        <v>0</v>
      </c>
      <c r="NA48" s="105">
        <f t="shared" si="4184"/>
        <v>0</v>
      </c>
      <c r="NB48" s="17">
        <f t="shared" si="157"/>
        <v>0</v>
      </c>
      <c r="NC48" s="6">
        <f t="shared" si="158"/>
        <v>0</v>
      </c>
      <c r="ND48" s="105">
        <f t="shared" si="4185"/>
        <v>0</v>
      </c>
      <c r="NE48" s="17"/>
      <c r="NF48" s="6">
        <v>0</v>
      </c>
      <c r="NG48" s="105">
        <f t="shared" si="4186"/>
        <v>0</v>
      </c>
      <c r="NH48" s="17"/>
      <c r="NI48" s="6">
        <v>0</v>
      </c>
      <c r="NJ48" s="90">
        <f t="shared" si="4187"/>
        <v>0</v>
      </c>
      <c r="NK48" s="17"/>
      <c r="NL48" s="6">
        <v>0</v>
      </c>
      <c r="NM48" s="105">
        <f t="shared" si="4188"/>
        <v>0</v>
      </c>
      <c r="NN48" s="17"/>
      <c r="NO48" s="6">
        <v>0</v>
      </c>
      <c r="NP48" s="105">
        <f t="shared" si="4189"/>
        <v>0</v>
      </c>
      <c r="NQ48" s="17"/>
      <c r="NR48" s="6">
        <v>0</v>
      </c>
      <c r="NS48" s="105">
        <f t="shared" si="4190"/>
        <v>0</v>
      </c>
      <c r="NT48" s="17"/>
      <c r="NU48" s="6">
        <v>0</v>
      </c>
      <c r="NV48" s="105">
        <f t="shared" si="4191"/>
        <v>0</v>
      </c>
      <c r="NW48" s="17">
        <f t="shared" si="3429"/>
        <v>0</v>
      </c>
      <c r="NX48" s="6">
        <f t="shared" si="2981"/>
        <v>0</v>
      </c>
      <c r="NY48" s="105">
        <f t="shared" si="4192"/>
        <v>0</v>
      </c>
      <c r="NZ48" s="17"/>
      <c r="OA48" s="6">
        <v>0</v>
      </c>
      <c r="OB48" s="105">
        <f t="shared" si="4193"/>
        <v>0</v>
      </c>
      <c r="OC48" s="17"/>
      <c r="OD48" s="6">
        <v>0</v>
      </c>
      <c r="OE48" s="105">
        <f t="shared" si="4194"/>
        <v>0</v>
      </c>
      <c r="OF48" s="17"/>
      <c r="OG48" s="6">
        <v>0</v>
      </c>
      <c r="OH48" s="90">
        <f t="shared" si="4195"/>
        <v>0</v>
      </c>
      <c r="OI48" s="17">
        <f t="shared" si="2980"/>
        <v>0</v>
      </c>
      <c r="OJ48" s="6">
        <f t="shared" si="2980"/>
        <v>0</v>
      </c>
      <c r="OK48" s="105">
        <f t="shared" si="4196"/>
        <v>0</v>
      </c>
      <c r="OL48" s="17"/>
      <c r="OM48" s="6">
        <v>0</v>
      </c>
      <c r="ON48" s="105">
        <f t="shared" si="4197"/>
        <v>0</v>
      </c>
      <c r="OO48" s="17">
        <f>408560+20000+264000+200000</f>
        <v>892560</v>
      </c>
      <c r="OP48" s="6">
        <v>0</v>
      </c>
      <c r="OQ48" s="105">
        <f t="shared" si="4198"/>
        <v>892560</v>
      </c>
      <c r="OR48" s="17"/>
      <c r="OS48" s="6">
        <v>0</v>
      </c>
      <c r="OT48" s="105">
        <f t="shared" si="4199"/>
        <v>0</v>
      </c>
      <c r="OU48" s="17"/>
      <c r="OV48" s="6">
        <v>0</v>
      </c>
      <c r="OW48" s="105">
        <f t="shared" si="4200"/>
        <v>0</v>
      </c>
      <c r="OX48" s="17"/>
      <c r="OY48" s="6">
        <v>0</v>
      </c>
      <c r="OZ48" s="105">
        <f t="shared" si="4201"/>
        <v>0</v>
      </c>
      <c r="PA48" s="17"/>
      <c r="PB48" s="6">
        <v>0</v>
      </c>
      <c r="PC48" s="105">
        <f t="shared" si="4202"/>
        <v>0</v>
      </c>
      <c r="PD48" s="17"/>
      <c r="PE48" s="6">
        <v>0</v>
      </c>
      <c r="PF48" s="105">
        <f t="shared" si="4203"/>
        <v>0</v>
      </c>
      <c r="PG48" s="17"/>
      <c r="PH48" s="6">
        <v>0</v>
      </c>
      <c r="PI48" s="90">
        <f t="shared" si="4204"/>
        <v>0</v>
      </c>
      <c r="PJ48" s="17">
        <v>220000</v>
      </c>
      <c r="PK48" s="6">
        <v>0</v>
      </c>
      <c r="PL48" s="105">
        <f t="shared" si="4205"/>
        <v>220000</v>
      </c>
      <c r="PM48" s="17"/>
      <c r="PN48" s="6">
        <v>0</v>
      </c>
      <c r="PO48" s="105">
        <f t="shared" si="4206"/>
        <v>0</v>
      </c>
      <c r="PP48" s="123">
        <f t="shared" si="4231"/>
        <v>1112560</v>
      </c>
      <c r="PQ48" s="6">
        <f t="shared" si="4231"/>
        <v>0</v>
      </c>
      <c r="PR48" s="105">
        <f t="shared" si="4207"/>
        <v>1112560</v>
      </c>
      <c r="PS48" s="17"/>
      <c r="PT48" s="6">
        <v>0</v>
      </c>
      <c r="PU48" s="105">
        <f t="shared" si="4208"/>
        <v>0</v>
      </c>
      <c r="PV48" s="17"/>
      <c r="PW48" s="6">
        <v>0</v>
      </c>
      <c r="PX48" s="105">
        <f t="shared" si="4209"/>
        <v>0</v>
      </c>
      <c r="PY48" s="17"/>
      <c r="PZ48" s="6">
        <v>0</v>
      </c>
      <c r="QA48" s="105">
        <f t="shared" si="4210"/>
        <v>0</v>
      </c>
      <c r="QB48" s="17"/>
      <c r="QC48" s="6">
        <v>0</v>
      </c>
      <c r="QD48" s="105">
        <f t="shared" si="4211"/>
        <v>0</v>
      </c>
      <c r="QE48" s="17"/>
      <c r="QF48" s="6">
        <v>0</v>
      </c>
      <c r="QG48" s="90">
        <f t="shared" si="4212"/>
        <v>0</v>
      </c>
      <c r="QH48" s="17"/>
      <c r="QI48" s="6">
        <v>0</v>
      </c>
      <c r="QJ48" s="105">
        <f t="shared" si="4213"/>
        <v>0</v>
      </c>
      <c r="QK48" s="17"/>
      <c r="QL48" s="6">
        <v>0</v>
      </c>
      <c r="QM48" s="105">
        <f t="shared" si="4214"/>
        <v>0</v>
      </c>
      <c r="QN48" s="17">
        <f t="shared" si="189"/>
        <v>0</v>
      </c>
      <c r="QO48" s="6">
        <f t="shared" si="190"/>
        <v>0</v>
      </c>
      <c r="QP48" s="105">
        <f t="shared" si="4215"/>
        <v>0</v>
      </c>
      <c r="QQ48" s="17"/>
      <c r="QR48" s="6">
        <v>0</v>
      </c>
      <c r="QS48" s="105">
        <f t="shared" si="4216"/>
        <v>0</v>
      </c>
      <c r="QT48" s="17"/>
      <c r="QU48" s="6">
        <v>0</v>
      </c>
      <c r="QV48" s="105">
        <f t="shared" si="4217"/>
        <v>0</v>
      </c>
      <c r="QW48" s="17"/>
      <c r="QX48" s="6">
        <v>0</v>
      </c>
      <c r="QY48" s="105">
        <f t="shared" si="4218"/>
        <v>0</v>
      </c>
      <c r="QZ48" s="17"/>
      <c r="RA48" s="6">
        <v>0</v>
      </c>
      <c r="RB48" s="105">
        <f t="shared" si="4219"/>
        <v>0</v>
      </c>
      <c r="RC48" s="17"/>
      <c r="RD48" s="6">
        <v>0</v>
      </c>
      <c r="RE48" s="90">
        <f t="shared" si="4220"/>
        <v>0</v>
      </c>
      <c r="RF48" s="17"/>
      <c r="RG48" s="6">
        <v>0</v>
      </c>
      <c r="RH48" s="105">
        <f t="shared" si="4221"/>
        <v>0</v>
      </c>
      <c r="RI48" s="17"/>
      <c r="RJ48" s="6">
        <v>0</v>
      </c>
      <c r="RK48" s="105">
        <f t="shared" si="4222"/>
        <v>0</v>
      </c>
      <c r="RL48" s="17"/>
      <c r="RM48" s="6">
        <v>0</v>
      </c>
      <c r="RN48" s="105">
        <f t="shared" si="4223"/>
        <v>0</v>
      </c>
      <c r="RO48" s="17">
        <f t="shared" si="200"/>
        <v>0</v>
      </c>
      <c r="RP48" s="6">
        <f t="shared" si="201"/>
        <v>0</v>
      </c>
      <c r="RQ48" s="105">
        <f t="shared" si="4224"/>
        <v>0</v>
      </c>
      <c r="RR48" s="123">
        <f t="shared" si="203"/>
        <v>0</v>
      </c>
      <c r="RS48" s="6">
        <f t="shared" si="204"/>
        <v>0</v>
      </c>
      <c r="RT48" s="105">
        <f t="shared" si="4225"/>
        <v>0</v>
      </c>
      <c r="RU48" s="17">
        <f>+HW48+MP48+OI48+PP48+RR48</f>
        <v>1112560</v>
      </c>
      <c r="RV48" s="6">
        <f t="shared" si="206"/>
        <v>0</v>
      </c>
      <c r="RW48" s="105">
        <f t="shared" si="4226"/>
        <v>1112560</v>
      </c>
      <c r="RX48" s="17"/>
      <c r="RY48" s="6">
        <v>0</v>
      </c>
      <c r="RZ48" s="105">
        <f t="shared" si="4227"/>
        <v>0</v>
      </c>
      <c r="SA48" s="17">
        <f t="shared" si="22"/>
        <v>1112560</v>
      </c>
      <c r="SB48" s="6">
        <f t="shared" si="22"/>
        <v>0</v>
      </c>
      <c r="SC48" s="105">
        <f t="shared" si="4228"/>
        <v>1112560</v>
      </c>
      <c r="SD48" s="17">
        <f t="shared" si="4229"/>
        <v>1112560</v>
      </c>
      <c r="SE48" s="6">
        <f t="shared" si="4232"/>
        <v>0</v>
      </c>
      <c r="SF48" s="105">
        <f t="shared" si="4230"/>
        <v>1112560</v>
      </c>
      <c r="SG48" s="66"/>
    </row>
    <row r="49" spans="1:501" s="7" customFormat="1" ht="15.75" x14ac:dyDescent="0.25">
      <c r="A49" s="5">
        <v>37</v>
      </c>
      <c r="B49" s="1" t="s">
        <v>47</v>
      </c>
      <c r="C49" s="17">
        <f>740731+63171</f>
        <v>803902</v>
      </c>
      <c r="D49" s="6">
        <v>520</v>
      </c>
      <c r="E49" s="105">
        <f t="shared" si="24"/>
        <v>804422</v>
      </c>
      <c r="F49" s="17">
        <f>61698-50797</f>
        <v>10901</v>
      </c>
      <c r="G49" s="6"/>
      <c r="H49" s="105">
        <f t="shared" si="4066"/>
        <v>10901</v>
      </c>
      <c r="I49" s="17">
        <f t="shared" si="0"/>
        <v>814803</v>
      </c>
      <c r="J49" s="6">
        <f t="shared" si="0"/>
        <v>520</v>
      </c>
      <c r="K49" s="105">
        <f t="shared" si="4067"/>
        <v>815323</v>
      </c>
      <c r="L49" s="17">
        <f>377284+448+14935</f>
        <v>392667</v>
      </c>
      <c r="M49" s="6">
        <v>83</v>
      </c>
      <c r="N49" s="105">
        <f t="shared" si="4068"/>
        <v>392750</v>
      </c>
      <c r="O49" s="17">
        <f>247909+133-548</f>
        <v>247494</v>
      </c>
      <c r="P49" s="6">
        <v>122</v>
      </c>
      <c r="Q49" s="105">
        <f t="shared" si="4069"/>
        <v>247616</v>
      </c>
      <c r="R49" s="17">
        <f>432279-777</f>
        <v>431502</v>
      </c>
      <c r="S49" s="6">
        <v>116</v>
      </c>
      <c r="T49" s="105">
        <f t="shared" si="4070"/>
        <v>431618</v>
      </c>
      <c r="U49" s="17">
        <f t="shared" si="2324"/>
        <v>1071663</v>
      </c>
      <c r="V49" s="6">
        <f t="shared" si="2324"/>
        <v>321</v>
      </c>
      <c r="W49" s="90">
        <f t="shared" si="4071"/>
        <v>1071984</v>
      </c>
      <c r="X49" s="17">
        <f>103436+945</f>
        <v>104381</v>
      </c>
      <c r="Y49" s="6">
        <v>112</v>
      </c>
      <c r="Z49" s="105">
        <f t="shared" si="4072"/>
        <v>104493</v>
      </c>
      <c r="AA49" s="17">
        <v>87620</v>
      </c>
      <c r="AB49" s="6">
        <v>163</v>
      </c>
      <c r="AC49" s="105">
        <f t="shared" si="4073"/>
        <v>87783</v>
      </c>
      <c r="AD49" s="17">
        <v>50963</v>
      </c>
      <c r="AE49" s="6">
        <v>291</v>
      </c>
      <c r="AF49" s="105">
        <f t="shared" si="4074"/>
        <v>51254</v>
      </c>
      <c r="AG49" s="17">
        <v>64923</v>
      </c>
      <c r="AH49" s="6">
        <f>649-400</f>
        <v>249</v>
      </c>
      <c r="AI49" s="105">
        <f t="shared" si="4075"/>
        <v>65172</v>
      </c>
      <c r="AJ49" s="17">
        <f>92436+153</f>
        <v>92589</v>
      </c>
      <c r="AK49" s="6">
        <v>311</v>
      </c>
      <c r="AL49" s="105">
        <f t="shared" si="4076"/>
        <v>92900</v>
      </c>
      <c r="AM49" s="17">
        <v>62050</v>
      </c>
      <c r="AN49" s="6">
        <v>382</v>
      </c>
      <c r="AO49" s="105">
        <f t="shared" si="4077"/>
        <v>62432</v>
      </c>
      <c r="AP49" s="17">
        <f>96990+593</f>
        <v>97583</v>
      </c>
      <c r="AQ49" s="6">
        <v>230</v>
      </c>
      <c r="AR49" s="105">
        <f t="shared" si="4078"/>
        <v>97813</v>
      </c>
      <c r="AS49" s="17">
        <f t="shared" si="2333"/>
        <v>560109</v>
      </c>
      <c r="AT49" s="6">
        <f t="shared" si="2333"/>
        <v>1738</v>
      </c>
      <c r="AU49" s="105">
        <f t="shared" si="4079"/>
        <v>561847</v>
      </c>
      <c r="AV49" s="17">
        <v>115272</v>
      </c>
      <c r="AW49" s="6">
        <v>0</v>
      </c>
      <c r="AX49" s="105">
        <f t="shared" si="4080"/>
        <v>115272</v>
      </c>
      <c r="AY49" s="17">
        <v>0</v>
      </c>
      <c r="AZ49" s="6">
        <v>0</v>
      </c>
      <c r="BA49" s="105">
        <f t="shared" si="4081"/>
        <v>0</v>
      </c>
      <c r="BB49" s="17">
        <v>110013</v>
      </c>
      <c r="BC49" s="6">
        <v>0</v>
      </c>
      <c r="BD49" s="105">
        <f t="shared" si="4082"/>
        <v>110013</v>
      </c>
      <c r="BE49" s="17">
        <f t="shared" si="2338"/>
        <v>1857057</v>
      </c>
      <c r="BF49" s="6">
        <f t="shared" si="2338"/>
        <v>2059</v>
      </c>
      <c r="BG49" s="105">
        <f t="shared" si="4083"/>
        <v>1859116</v>
      </c>
      <c r="BH49" s="17">
        <v>19231</v>
      </c>
      <c r="BI49" s="6">
        <v>0</v>
      </c>
      <c r="BJ49" s="105">
        <f t="shared" si="4084"/>
        <v>19231</v>
      </c>
      <c r="BK49" s="17">
        <v>38379</v>
      </c>
      <c r="BL49" s="6">
        <v>0</v>
      </c>
      <c r="BM49" s="105">
        <f t="shared" si="4085"/>
        <v>38379</v>
      </c>
      <c r="BN49" s="17">
        <f t="shared" si="2342"/>
        <v>57610</v>
      </c>
      <c r="BO49" s="6">
        <f t="shared" si="2342"/>
        <v>0</v>
      </c>
      <c r="BP49" s="105">
        <f t="shared" si="4086"/>
        <v>57610</v>
      </c>
      <c r="BQ49" s="17">
        <f t="shared" si="2344"/>
        <v>1914667</v>
      </c>
      <c r="BR49" s="6">
        <f t="shared" si="2344"/>
        <v>2059</v>
      </c>
      <c r="BS49" s="105">
        <f t="shared" si="4087"/>
        <v>1916726</v>
      </c>
      <c r="BT49" s="17">
        <f>267445-10846+19806</f>
        <v>276405</v>
      </c>
      <c r="BU49" s="6"/>
      <c r="BV49" s="105">
        <f t="shared" si="4088"/>
        <v>276405</v>
      </c>
      <c r="BW49" s="123">
        <f t="shared" si="2347"/>
        <v>3005875</v>
      </c>
      <c r="BX49" s="6">
        <f t="shared" si="2347"/>
        <v>2579</v>
      </c>
      <c r="BY49" s="105">
        <f t="shared" si="4089"/>
        <v>3008454</v>
      </c>
      <c r="BZ49" s="17">
        <f>2006502-226922</f>
        <v>1779580</v>
      </c>
      <c r="CA49" s="6"/>
      <c r="CB49" s="105">
        <f t="shared" si="4090"/>
        <v>1779580</v>
      </c>
      <c r="CC49" s="17">
        <v>40028</v>
      </c>
      <c r="CD49" s="6"/>
      <c r="CE49" s="105">
        <f t="shared" si="4091"/>
        <v>40028</v>
      </c>
      <c r="CF49" s="17">
        <v>159100</v>
      </c>
      <c r="CG49" s="6"/>
      <c r="CH49" s="105">
        <f t="shared" si="4092"/>
        <v>159100</v>
      </c>
      <c r="CI49" s="17"/>
      <c r="CJ49" s="6"/>
      <c r="CK49" s="105">
        <f t="shared" si="4093"/>
        <v>0</v>
      </c>
      <c r="CL49" s="17">
        <v>51000</v>
      </c>
      <c r="CM49" s="6"/>
      <c r="CN49" s="105">
        <f t="shared" si="4094"/>
        <v>51000</v>
      </c>
      <c r="CO49" s="17"/>
      <c r="CP49" s="6"/>
      <c r="CQ49" s="105">
        <f t="shared" si="4095"/>
        <v>0</v>
      </c>
      <c r="CR49" s="17">
        <v>34000</v>
      </c>
      <c r="CS49" s="6"/>
      <c r="CT49" s="105">
        <f t="shared" si="4096"/>
        <v>34000</v>
      </c>
      <c r="CU49" s="17">
        <v>25000</v>
      </c>
      <c r="CV49" s="6"/>
      <c r="CW49" s="105">
        <f t="shared" si="4097"/>
        <v>25000</v>
      </c>
      <c r="CX49" s="17"/>
      <c r="CY49" s="6"/>
      <c r="CZ49" s="105">
        <f t="shared" si="4098"/>
        <v>0</v>
      </c>
      <c r="DA49" s="17">
        <v>29388</v>
      </c>
      <c r="DB49" s="6"/>
      <c r="DC49" s="105">
        <f t="shared" si="4099"/>
        <v>29388</v>
      </c>
      <c r="DD49" s="123">
        <f t="shared" si="59"/>
        <v>2118096</v>
      </c>
      <c r="DE49" s="6">
        <f t="shared" si="59"/>
        <v>0</v>
      </c>
      <c r="DF49" s="105">
        <f t="shared" si="59"/>
        <v>2118096</v>
      </c>
      <c r="DG49" s="17"/>
      <c r="DH49" s="6">
        <v>0</v>
      </c>
      <c r="DI49" s="105">
        <f t="shared" si="4100"/>
        <v>0</v>
      </c>
      <c r="DJ49" s="17"/>
      <c r="DK49" s="6">
        <v>0</v>
      </c>
      <c r="DL49" s="105">
        <f t="shared" si="4101"/>
        <v>0</v>
      </c>
      <c r="DM49" s="17"/>
      <c r="DN49" s="6">
        <v>0</v>
      </c>
      <c r="DO49" s="105">
        <f t="shared" si="4102"/>
        <v>0</v>
      </c>
      <c r="DP49" s="17"/>
      <c r="DQ49" s="6">
        <v>0</v>
      </c>
      <c r="DR49" s="105">
        <f t="shared" si="4103"/>
        <v>0</v>
      </c>
      <c r="DS49" s="17"/>
      <c r="DT49" s="6">
        <v>0</v>
      </c>
      <c r="DU49" s="105">
        <f t="shared" si="4104"/>
        <v>0</v>
      </c>
      <c r="DV49" s="17"/>
      <c r="DW49" s="6">
        <v>0</v>
      </c>
      <c r="DX49" s="105">
        <f t="shared" si="4105"/>
        <v>0</v>
      </c>
      <c r="DY49" s="17"/>
      <c r="DZ49" s="6">
        <v>0</v>
      </c>
      <c r="EA49" s="105">
        <f t="shared" si="4106"/>
        <v>0</v>
      </c>
      <c r="EB49" s="17">
        <f t="shared" si="67"/>
        <v>0</v>
      </c>
      <c r="EC49" s="6">
        <f t="shared" si="68"/>
        <v>0</v>
      </c>
      <c r="ED49" s="105">
        <f t="shared" si="4107"/>
        <v>0</v>
      </c>
      <c r="EE49" s="17"/>
      <c r="EF49" s="6">
        <v>0</v>
      </c>
      <c r="EG49" s="105">
        <f t="shared" si="4108"/>
        <v>0</v>
      </c>
      <c r="EH49" s="17"/>
      <c r="EI49" s="6">
        <v>0</v>
      </c>
      <c r="EJ49" s="105">
        <f t="shared" si="4109"/>
        <v>0</v>
      </c>
      <c r="EK49" s="17"/>
      <c r="EL49" s="6">
        <v>0</v>
      </c>
      <c r="EM49" s="105">
        <f t="shared" si="4110"/>
        <v>0</v>
      </c>
      <c r="EN49" s="17">
        <f t="shared" si="2492"/>
        <v>0</v>
      </c>
      <c r="EO49" s="6">
        <f t="shared" si="2492"/>
        <v>0</v>
      </c>
      <c r="EP49" s="105">
        <f t="shared" si="4111"/>
        <v>0</v>
      </c>
      <c r="EQ49" s="17"/>
      <c r="ER49" s="6">
        <v>0</v>
      </c>
      <c r="ES49" s="105">
        <f t="shared" si="4112"/>
        <v>0</v>
      </c>
      <c r="ET49" s="17"/>
      <c r="EU49" s="6">
        <v>0</v>
      </c>
      <c r="EV49" s="105">
        <f t="shared" si="4113"/>
        <v>0</v>
      </c>
      <c r="EW49" s="17"/>
      <c r="EX49" s="6">
        <v>0</v>
      </c>
      <c r="EY49" s="105">
        <f t="shared" si="4114"/>
        <v>0</v>
      </c>
      <c r="EZ49" s="17"/>
      <c r="FA49" s="6">
        <v>0</v>
      </c>
      <c r="FB49" s="105">
        <f t="shared" si="4115"/>
        <v>0</v>
      </c>
      <c r="FC49" s="123">
        <f t="shared" si="2375"/>
        <v>0</v>
      </c>
      <c r="FD49" s="6">
        <f t="shared" si="2375"/>
        <v>0</v>
      </c>
      <c r="FE49" s="90">
        <f t="shared" si="4116"/>
        <v>0</v>
      </c>
      <c r="FF49" s="17"/>
      <c r="FG49" s="6">
        <v>0</v>
      </c>
      <c r="FH49" s="105">
        <f t="shared" si="4117"/>
        <v>0</v>
      </c>
      <c r="FI49" s="17"/>
      <c r="FJ49" s="6">
        <v>0</v>
      </c>
      <c r="FK49" s="105">
        <f t="shared" si="4118"/>
        <v>0</v>
      </c>
      <c r="FL49" s="17"/>
      <c r="FM49" s="6">
        <v>0</v>
      </c>
      <c r="FN49" s="105">
        <f t="shared" si="4119"/>
        <v>0</v>
      </c>
      <c r="FO49" s="17"/>
      <c r="FP49" s="6">
        <v>0</v>
      </c>
      <c r="FQ49" s="105">
        <f t="shared" si="4120"/>
        <v>0</v>
      </c>
      <c r="FR49" s="17"/>
      <c r="FS49" s="6">
        <v>0</v>
      </c>
      <c r="FT49" s="105">
        <f t="shared" si="4121"/>
        <v>0</v>
      </c>
      <c r="FU49" s="17"/>
      <c r="FV49" s="6">
        <v>0</v>
      </c>
      <c r="FW49" s="105">
        <f t="shared" si="4122"/>
        <v>0</v>
      </c>
      <c r="FX49" s="17"/>
      <c r="FY49" s="6">
        <v>0</v>
      </c>
      <c r="FZ49" s="105">
        <f t="shared" si="4123"/>
        <v>0</v>
      </c>
      <c r="GA49" s="123">
        <f t="shared" si="10"/>
        <v>0</v>
      </c>
      <c r="GB49" s="6">
        <f t="shared" si="10"/>
        <v>0</v>
      </c>
      <c r="GC49" s="105">
        <f t="shared" si="4124"/>
        <v>0</v>
      </c>
      <c r="GD49" s="17"/>
      <c r="GE49" s="6">
        <v>0</v>
      </c>
      <c r="GF49" s="105">
        <f t="shared" si="4125"/>
        <v>0</v>
      </c>
      <c r="GG49" s="17"/>
      <c r="GH49" s="6">
        <v>0</v>
      </c>
      <c r="GI49" s="105">
        <f t="shared" si="4126"/>
        <v>0</v>
      </c>
      <c r="GJ49" s="17"/>
      <c r="GK49" s="6">
        <v>0</v>
      </c>
      <c r="GL49" s="105">
        <f t="shared" si="4127"/>
        <v>0</v>
      </c>
      <c r="GM49" s="17"/>
      <c r="GN49" s="6">
        <v>0</v>
      </c>
      <c r="GO49" s="105">
        <f t="shared" si="4128"/>
        <v>0</v>
      </c>
      <c r="GP49" s="17"/>
      <c r="GQ49" s="6">
        <v>0</v>
      </c>
      <c r="GR49" s="105">
        <f t="shared" si="4129"/>
        <v>0</v>
      </c>
      <c r="GS49" s="17"/>
      <c r="GT49" s="6">
        <v>0</v>
      </c>
      <c r="GU49" s="90">
        <f t="shared" si="4130"/>
        <v>0</v>
      </c>
      <c r="GV49" s="123">
        <f t="shared" si="93"/>
        <v>0</v>
      </c>
      <c r="GW49" s="6">
        <f t="shared" si="94"/>
        <v>0</v>
      </c>
      <c r="GX49" s="105">
        <f t="shared" si="4131"/>
        <v>0</v>
      </c>
      <c r="GY49" s="17"/>
      <c r="GZ49" s="6">
        <v>0</v>
      </c>
      <c r="HA49" s="105">
        <f t="shared" si="4132"/>
        <v>0</v>
      </c>
      <c r="HB49" s="17"/>
      <c r="HC49" s="6">
        <v>0</v>
      </c>
      <c r="HD49" s="105">
        <f t="shared" si="4133"/>
        <v>0</v>
      </c>
      <c r="HE49" s="17"/>
      <c r="HF49" s="6">
        <v>0</v>
      </c>
      <c r="HG49" s="105">
        <f t="shared" si="4134"/>
        <v>0</v>
      </c>
      <c r="HH49" s="17"/>
      <c r="HI49" s="6">
        <v>0</v>
      </c>
      <c r="HJ49" s="105">
        <f t="shared" si="4135"/>
        <v>0</v>
      </c>
      <c r="HK49" s="123">
        <f t="shared" si="100"/>
        <v>0</v>
      </c>
      <c r="HL49" s="6">
        <f t="shared" si="101"/>
        <v>0</v>
      </c>
      <c r="HM49" s="105">
        <f t="shared" si="4136"/>
        <v>0</v>
      </c>
      <c r="HN49" s="17"/>
      <c r="HO49" s="6">
        <v>0</v>
      </c>
      <c r="HP49" s="105">
        <f t="shared" si="4137"/>
        <v>0</v>
      </c>
      <c r="HQ49" s="17"/>
      <c r="HR49" s="6">
        <v>0</v>
      </c>
      <c r="HS49" s="90">
        <f t="shared" si="4138"/>
        <v>0</v>
      </c>
      <c r="HT49" s="123">
        <f t="shared" si="11"/>
        <v>0</v>
      </c>
      <c r="HU49" s="6">
        <f t="shared" si="11"/>
        <v>0</v>
      </c>
      <c r="HV49" s="105">
        <f t="shared" si="4139"/>
        <v>0</v>
      </c>
      <c r="HW49" s="17">
        <f t="shared" si="106"/>
        <v>0</v>
      </c>
      <c r="HX49" s="6">
        <f t="shared" si="107"/>
        <v>0</v>
      </c>
      <c r="HY49" s="105">
        <f t="shared" si="4140"/>
        <v>0</v>
      </c>
      <c r="HZ49" s="17"/>
      <c r="IA49" s="6">
        <v>0</v>
      </c>
      <c r="IB49" s="105">
        <f t="shared" si="4141"/>
        <v>0</v>
      </c>
      <c r="IC49" s="17"/>
      <c r="ID49" s="6">
        <v>0</v>
      </c>
      <c r="IE49" s="105">
        <f t="shared" si="4142"/>
        <v>0</v>
      </c>
      <c r="IF49" s="17"/>
      <c r="IG49" s="6">
        <v>0</v>
      </c>
      <c r="IH49" s="105">
        <f t="shared" si="4143"/>
        <v>0</v>
      </c>
      <c r="II49" s="17"/>
      <c r="IJ49" s="6">
        <v>0</v>
      </c>
      <c r="IK49" s="105">
        <f t="shared" si="4144"/>
        <v>0</v>
      </c>
      <c r="IL49" s="123">
        <f t="shared" si="113"/>
        <v>0</v>
      </c>
      <c r="IM49" s="6">
        <f t="shared" si="114"/>
        <v>0</v>
      </c>
      <c r="IN49" s="105">
        <f t="shared" si="4145"/>
        <v>0</v>
      </c>
      <c r="IO49" s="17"/>
      <c r="IP49" s="6"/>
      <c r="IQ49" s="90">
        <f t="shared" si="4146"/>
        <v>0</v>
      </c>
      <c r="IR49" s="17"/>
      <c r="IS49" s="6">
        <v>0</v>
      </c>
      <c r="IT49" s="105">
        <f t="shared" si="4147"/>
        <v>0</v>
      </c>
      <c r="IU49" s="123">
        <f t="shared" si="12"/>
        <v>0</v>
      </c>
      <c r="IV49" s="6">
        <f t="shared" si="12"/>
        <v>0</v>
      </c>
      <c r="IW49" s="105">
        <f t="shared" si="4148"/>
        <v>0</v>
      </c>
      <c r="IX49" s="17"/>
      <c r="IY49" s="6">
        <v>0</v>
      </c>
      <c r="IZ49" s="105">
        <f t="shared" si="4149"/>
        <v>0</v>
      </c>
      <c r="JA49" s="17"/>
      <c r="JB49" s="6">
        <v>0</v>
      </c>
      <c r="JC49" s="105">
        <f t="shared" si="4150"/>
        <v>0</v>
      </c>
      <c r="JD49" s="17"/>
      <c r="JE49" s="6">
        <v>0</v>
      </c>
      <c r="JF49" s="105">
        <f t="shared" si="4151"/>
        <v>0</v>
      </c>
      <c r="JG49" s="17"/>
      <c r="JH49" s="6">
        <v>0</v>
      </c>
      <c r="JI49" s="105">
        <f t="shared" si="4152"/>
        <v>0</v>
      </c>
      <c r="JJ49" s="123">
        <f t="shared" si="13"/>
        <v>0</v>
      </c>
      <c r="JK49" s="6">
        <f t="shared" si="13"/>
        <v>0</v>
      </c>
      <c r="JL49" s="105">
        <f t="shared" si="4153"/>
        <v>0</v>
      </c>
      <c r="JM49" s="17"/>
      <c r="JN49" s="6">
        <v>0</v>
      </c>
      <c r="JO49" s="105">
        <f t="shared" si="4154"/>
        <v>0</v>
      </c>
      <c r="JP49" s="17"/>
      <c r="JQ49" s="6">
        <v>0</v>
      </c>
      <c r="JR49" s="90">
        <f t="shared" si="4155"/>
        <v>0</v>
      </c>
      <c r="JS49" s="17"/>
      <c r="JT49" s="6">
        <v>0</v>
      </c>
      <c r="JU49" s="105">
        <f t="shared" si="4156"/>
        <v>0</v>
      </c>
      <c r="JV49" s="123">
        <f t="shared" si="2493"/>
        <v>0</v>
      </c>
      <c r="JW49" s="6">
        <f t="shared" si="2493"/>
        <v>0</v>
      </c>
      <c r="JX49" s="105">
        <f t="shared" si="4157"/>
        <v>0</v>
      </c>
      <c r="JY49" s="17"/>
      <c r="JZ49" s="6">
        <v>0</v>
      </c>
      <c r="KA49" s="105">
        <f t="shared" si="4158"/>
        <v>0</v>
      </c>
      <c r="KB49" s="17"/>
      <c r="KC49" s="6">
        <v>0</v>
      </c>
      <c r="KD49" s="105">
        <f t="shared" si="4159"/>
        <v>0</v>
      </c>
      <c r="KE49" s="17"/>
      <c r="KF49" s="6">
        <v>0</v>
      </c>
      <c r="KG49" s="105">
        <f t="shared" si="4160"/>
        <v>0</v>
      </c>
      <c r="KH49" s="17"/>
      <c r="KI49" s="6">
        <v>0</v>
      </c>
      <c r="KJ49" s="105">
        <f t="shared" si="4161"/>
        <v>0</v>
      </c>
      <c r="KK49" s="123">
        <f t="shared" si="2491"/>
        <v>0</v>
      </c>
      <c r="KL49" s="6">
        <f t="shared" si="2491"/>
        <v>0</v>
      </c>
      <c r="KM49" s="90">
        <f t="shared" si="4162"/>
        <v>0</v>
      </c>
      <c r="KN49" s="17"/>
      <c r="KO49" s="6">
        <v>0</v>
      </c>
      <c r="KP49" s="105">
        <f t="shared" si="4163"/>
        <v>0</v>
      </c>
      <c r="KQ49" s="17"/>
      <c r="KR49" s="6">
        <v>0</v>
      </c>
      <c r="KS49" s="105">
        <f t="shared" si="4164"/>
        <v>0</v>
      </c>
      <c r="KT49" s="17"/>
      <c r="KU49" s="6">
        <v>0</v>
      </c>
      <c r="KV49" s="105">
        <f t="shared" si="4165"/>
        <v>0</v>
      </c>
      <c r="KW49" s="123">
        <f t="shared" si="211"/>
        <v>0</v>
      </c>
      <c r="KX49" s="6">
        <f t="shared" si="211"/>
        <v>0</v>
      </c>
      <c r="KY49" s="105">
        <f t="shared" si="4166"/>
        <v>0</v>
      </c>
      <c r="KZ49" s="17"/>
      <c r="LA49" s="6">
        <v>0</v>
      </c>
      <c r="LB49" s="105">
        <f t="shared" si="4167"/>
        <v>0</v>
      </c>
      <c r="LC49" s="17"/>
      <c r="LD49" s="6">
        <v>0</v>
      </c>
      <c r="LE49" s="105">
        <f t="shared" si="4168"/>
        <v>0</v>
      </c>
      <c r="LF49" s="17"/>
      <c r="LG49" s="6">
        <v>0</v>
      </c>
      <c r="LH49" s="105">
        <f t="shared" si="4169"/>
        <v>0</v>
      </c>
      <c r="LI49" s="17"/>
      <c r="LJ49" s="6">
        <v>0</v>
      </c>
      <c r="LK49" s="90">
        <f t="shared" si="4170"/>
        <v>0</v>
      </c>
      <c r="LL49" s="17"/>
      <c r="LM49" s="6">
        <v>0</v>
      </c>
      <c r="LN49" s="105">
        <f t="shared" si="4171"/>
        <v>0</v>
      </c>
      <c r="LO49" s="17"/>
      <c r="LP49" s="6">
        <v>0</v>
      </c>
      <c r="LQ49" s="105">
        <f t="shared" si="4172"/>
        <v>0</v>
      </c>
      <c r="LR49" s="17"/>
      <c r="LS49" s="6">
        <v>0</v>
      </c>
      <c r="LT49" s="105">
        <f t="shared" si="4173"/>
        <v>0</v>
      </c>
      <c r="LU49" s="17"/>
      <c r="LV49" s="6">
        <v>0</v>
      </c>
      <c r="LW49" s="105">
        <f t="shared" si="4174"/>
        <v>0</v>
      </c>
      <c r="LX49" s="17"/>
      <c r="LY49" s="6">
        <v>0</v>
      </c>
      <c r="LZ49" s="105">
        <f t="shared" si="4175"/>
        <v>0</v>
      </c>
      <c r="MA49" s="123">
        <f t="shared" si="17"/>
        <v>0</v>
      </c>
      <c r="MB49" s="6">
        <f t="shared" si="17"/>
        <v>0</v>
      </c>
      <c r="MC49" s="105">
        <f t="shared" si="4176"/>
        <v>0</v>
      </c>
      <c r="MD49" s="17"/>
      <c r="ME49" s="6">
        <v>0</v>
      </c>
      <c r="MF49" s="105">
        <f t="shared" si="4177"/>
        <v>0</v>
      </c>
      <c r="MG49" s="17"/>
      <c r="MH49" s="6">
        <v>0</v>
      </c>
      <c r="MI49" s="90">
        <f t="shared" si="4178"/>
        <v>0</v>
      </c>
      <c r="MJ49" s="123">
        <f t="shared" si="149"/>
        <v>0</v>
      </c>
      <c r="MK49" s="6">
        <f t="shared" si="150"/>
        <v>0</v>
      </c>
      <c r="ML49" s="105">
        <f t="shared" si="4179"/>
        <v>0</v>
      </c>
      <c r="MM49" s="17"/>
      <c r="MN49" s="6">
        <v>0</v>
      </c>
      <c r="MO49" s="105">
        <f t="shared" si="4180"/>
        <v>0</v>
      </c>
      <c r="MP49" s="123">
        <f t="shared" si="18"/>
        <v>0</v>
      </c>
      <c r="MQ49" s="6">
        <f t="shared" si="18"/>
        <v>0</v>
      </c>
      <c r="MR49" s="105">
        <f t="shared" si="4181"/>
        <v>0</v>
      </c>
      <c r="MS49" s="17"/>
      <c r="MT49" s="6">
        <v>0</v>
      </c>
      <c r="MU49" s="105">
        <f t="shared" si="4182"/>
        <v>0</v>
      </c>
      <c r="MV49" s="17"/>
      <c r="MW49" s="6">
        <v>0</v>
      </c>
      <c r="MX49" s="105">
        <f t="shared" si="4183"/>
        <v>0</v>
      </c>
      <c r="MY49" s="17"/>
      <c r="MZ49" s="6">
        <v>0</v>
      </c>
      <c r="NA49" s="105">
        <f t="shared" si="4184"/>
        <v>0</v>
      </c>
      <c r="NB49" s="17">
        <f t="shared" si="157"/>
        <v>0</v>
      </c>
      <c r="NC49" s="6">
        <f t="shared" si="158"/>
        <v>0</v>
      </c>
      <c r="ND49" s="105">
        <f t="shared" si="4185"/>
        <v>0</v>
      </c>
      <c r="NE49" s="17"/>
      <c r="NF49" s="6">
        <v>0</v>
      </c>
      <c r="NG49" s="105">
        <f t="shared" si="4186"/>
        <v>0</v>
      </c>
      <c r="NH49" s="17"/>
      <c r="NI49" s="6">
        <v>0</v>
      </c>
      <c r="NJ49" s="90">
        <f t="shared" si="4187"/>
        <v>0</v>
      </c>
      <c r="NK49" s="17"/>
      <c r="NL49" s="6">
        <v>0</v>
      </c>
      <c r="NM49" s="105">
        <f t="shared" si="4188"/>
        <v>0</v>
      </c>
      <c r="NN49" s="17"/>
      <c r="NO49" s="6">
        <v>0</v>
      </c>
      <c r="NP49" s="105">
        <f t="shared" si="4189"/>
        <v>0</v>
      </c>
      <c r="NQ49" s="17"/>
      <c r="NR49" s="6">
        <v>0</v>
      </c>
      <c r="NS49" s="105">
        <f t="shared" si="4190"/>
        <v>0</v>
      </c>
      <c r="NT49" s="17"/>
      <c r="NU49" s="6">
        <v>0</v>
      </c>
      <c r="NV49" s="105">
        <f t="shared" si="4191"/>
        <v>0</v>
      </c>
      <c r="NW49" s="17">
        <f t="shared" si="3429"/>
        <v>0</v>
      </c>
      <c r="NX49" s="6">
        <f t="shared" si="2981"/>
        <v>0</v>
      </c>
      <c r="NY49" s="105">
        <f t="shared" si="4192"/>
        <v>0</v>
      </c>
      <c r="NZ49" s="17"/>
      <c r="OA49" s="6">
        <v>0</v>
      </c>
      <c r="OB49" s="105">
        <f t="shared" si="4193"/>
        <v>0</v>
      </c>
      <c r="OC49" s="17"/>
      <c r="OD49" s="6">
        <v>0</v>
      </c>
      <c r="OE49" s="105">
        <f t="shared" si="4194"/>
        <v>0</v>
      </c>
      <c r="OF49" s="17"/>
      <c r="OG49" s="6">
        <v>0</v>
      </c>
      <c r="OH49" s="90">
        <f t="shared" si="4195"/>
        <v>0</v>
      </c>
      <c r="OI49" s="17">
        <f t="shared" si="2980"/>
        <v>0</v>
      </c>
      <c r="OJ49" s="6">
        <f t="shared" si="2980"/>
        <v>0</v>
      </c>
      <c r="OK49" s="105">
        <f t="shared" si="4196"/>
        <v>0</v>
      </c>
      <c r="OL49" s="17"/>
      <c r="OM49" s="6">
        <v>0</v>
      </c>
      <c r="ON49" s="105">
        <f t="shared" si="4197"/>
        <v>0</v>
      </c>
      <c r="OO49" s="17"/>
      <c r="OP49" s="6">
        <v>0</v>
      </c>
      <c r="OQ49" s="105">
        <f t="shared" si="4198"/>
        <v>0</v>
      </c>
      <c r="OR49" s="17"/>
      <c r="OS49" s="6">
        <v>0</v>
      </c>
      <c r="OT49" s="105">
        <f t="shared" si="4199"/>
        <v>0</v>
      </c>
      <c r="OU49" s="17"/>
      <c r="OV49" s="6">
        <v>0</v>
      </c>
      <c r="OW49" s="105">
        <f t="shared" si="4200"/>
        <v>0</v>
      </c>
      <c r="OX49" s="17"/>
      <c r="OY49" s="6">
        <v>0</v>
      </c>
      <c r="OZ49" s="105">
        <f t="shared" si="4201"/>
        <v>0</v>
      </c>
      <c r="PA49" s="17"/>
      <c r="PB49" s="6">
        <v>0</v>
      </c>
      <c r="PC49" s="105">
        <f t="shared" si="4202"/>
        <v>0</v>
      </c>
      <c r="PD49" s="17"/>
      <c r="PE49" s="6">
        <v>0</v>
      </c>
      <c r="PF49" s="105">
        <f t="shared" si="4203"/>
        <v>0</v>
      </c>
      <c r="PG49" s="17"/>
      <c r="PH49" s="6">
        <v>0</v>
      </c>
      <c r="PI49" s="90">
        <f t="shared" si="4204"/>
        <v>0</v>
      </c>
      <c r="PJ49" s="17"/>
      <c r="PK49" s="6">
        <v>0</v>
      </c>
      <c r="PL49" s="105">
        <f t="shared" si="4205"/>
        <v>0</v>
      </c>
      <c r="PM49" s="17"/>
      <c r="PN49" s="6">
        <v>0</v>
      </c>
      <c r="PO49" s="105">
        <f t="shared" si="4206"/>
        <v>0</v>
      </c>
      <c r="PP49" s="123">
        <f t="shared" si="4231"/>
        <v>0</v>
      </c>
      <c r="PQ49" s="6">
        <f t="shared" si="4231"/>
        <v>0</v>
      </c>
      <c r="PR49" s="105">
        <f t="shared" si="4207"/>
        <v>0</v>
      </c>
      <c r="PS49" s="17"/>
      <c r="PT49" s="6">
        <v>0</v>
      </c>
      <c r="PU49" s="105">
        <f t="shared" si="4208"/>
        <v>0</v>
      </c>
      <c r="PV49" s="17"/>
      <c r="PW49" s="6">
        <v>0</v>
      </c>
      <c r="PX49" s="105">
        <f t="shared" si="4209"/>
        <v>0</v>
      </c>
      <c r="PY49" s="17"/>
      <c r="PZ49" s="6">
        <v>0</v>
      </c>
      <c r="QA49" s="105">
        <f t="shared" si="4210"/>
        <v>0</v>
      </c>
      <c r="QB49" s="17"/>
      <c r="QC49" s="6">
        <v>0</v>
      </c>
      <c r="QD49" s="105">
        <f t="shared" si="4211"/>
        <v>0</v>
      </c>
      <c r="QE49" s="17"/>
      <c r="QF49" s="6">
        <v>0</v>
      </c>
      <c r="QG49" s="90">
        <f t="shared" si="4212"/>
        <v>0</v>
      </c>
      <c r="QH49" s="17"/>
      <c r="QI49" s="6">
        <v>0</v>
      </c>
      <c r="QJ49" s="105">
        <f t="shared" si="4213"/>
        <v>0</v>
      </c>
      <c r="QK49" s="17"/>
      <c r="QL49" s="6">
        <v>0</v>
      </c>
      <c r="QM49" s="105">
        <f t="shared" si="4214"/>
        <v>0</v>
      </c>
      <c r="QN49" s="17">
        <f t="shared" si="189"/>
        <v>0</v>
      </c>
      <c r="QO49" s="6">
        <f t="shared" si="190"/>
        <v>0</v>
      </c>
      <c r="QP49" s="105">
        <f t="shared" si="4215"/>
        <v>0</v>
      </c>
      <c r="QQ49" s="17"/>
      <c r="QR49" s="6">
        <v>0</v>
      </c>
      <c r="QS49" s="105">
        <f t="shared" si="4216"/>
        <v>0</v>
      </c>
      <c r="QT49" s="17"/>
      <c r="QU49" s="6">
        <v>0</v>
      </c>
      <c r="QV49" s="105">
        <f t="shared" si="4217"/>
        <v>0</v>
      </c>
      <c r="QW49" s="17"/>
      <c r="QX49" s="6">
        <v>0</v>
      </c>
      <c r="QY49" s="105">
        <f t="shared" si="4218"/>
        <v>0</v>
      </c>
      <c r="QZ49" s="17"/>
      <c r="RA49" s="6">
        <v>0</v>
      </c>
      <c r="RB49" s="105">
        <f t="shared" si="4219"/>
        <v>0</v>
      </c>
      <c r="RC49" s="17"/>
      <c r="RD49" s="6">
        <v>0</v>
      </c>
      <c r="RE49" s="90">
        <f t="shared" si="4220"/>
        <v>0</v>
      </c>
      <c r="RF49" s="17"/>
      <c r="RG49" s="6">
        <v>0</v>
      </c>
      <c r="RH49" s="105">
        <f t="shared" si="4221"/>
        <v>0</v>
      </c>
      <c r="RI49" s="17"/>
      <c r="RJ49" s="6">
        <v>0</v>
      </c>
      <c r="RK49" s="105">
        <f t="shared" si="4222"/>
        <v>0</v>
      </c>
      <c r="RL49" s="17"/>
      <c r="RM49" s="6">
        <v>0</v>
      </c>
      <c r="RN49" s="105">
        <f t="shared" si="4223"/>
        <v>0</v>
      </c>
      <c r="RO49" s="17">
        <f t="shared" si="200"/>
        <v>0</v>
      </c>
      <c r="RP49" s="6">
        <f t="shared" si="201"/>
        <v>0</v>
      </c>
      <c r="RQ49" s="105">
        <f t="shared" si="4224"/>
        <v>0</v>
      </c>
      <c r="RR49" s="123">
        <f t="shared" si="203"/>
        <v>0</v>
      </c>
      <c r="RS49" s="6">
        <f t="shared" si="204"/>
        <v>0</v>
      </c>
      <c r="RT49" s="105">
        <f t="shared" si="4225"/>
        <v>0</v>
      </c>
      <c r="RU49" s="17">
        <f t="shared" ref="RU49:RU50" si="4233">+HW49+MP49+OI49+PP49+RR49</f>
        <v>0</v>
      </c>
      <c r="RV49" s="6">
        <f t="shared" si="206"/>
        <v>0</v>
      </c>
      <c r="RW49" s="105">
        <f t="shared" si="4226"/>
        <v>0</v>
      </c>
      <c r="RX49" s="123">
        <f>-BW49-DD49</f>
        <v>-5123971</v>
      </c>
      <c r="RY49" s="6">
        <f>-BX49-DE49</f>
        <v>-2579</v>
      </c>
      <c r="RZ49" s="105">
        <f t="shared" si="4227"/>
        <v>-5126550</v>
      </c>
      <c r="SA49" s="17">
        <f t="shared" si="22"/>
        <v>-5123971</v>
      </c>
      <c r="SB49" s="6">
        <f t="shared" si="22"/>
        <v>-2579</v>
      </c>
      <c r="SC49" s="105">
        <f t="shared" si="4228"/>
        <v>-5126550</v>
      </c>
      <c r="SD49" s="17">
        <f t="shared" si="4229"/>
        <v>0</v>
      </c>
      <c r="SE49" s="6">
        <f t="shared" si="4232"/>
        <v>0</v>
      </c>
      <c r="SF49" s="105">
        <f t="shared" si="4230"/>
        <v>0</v>
      </c>
      <c r="SG49" s="66"/>
    </row>
    <row r="50" spans="1:501" s="7" customFormat="1" ht="15.75" x14ac:dyDescent="0.25">
      <c r="A50" s="5">
        <v>38</v>
      </c>
      <c r="B50" s="1" t="s">
        <v>15</v>
      </c>
      <c r="C50" s="17">
        <v>0</v>
      </c>
      <c r="D50" s="6">
        <v>0</v>
      </c>
      <c r="E50" s="105">
        <f t="shared" si="24"/>
        <v>0</v>
      </c>
      <c r="F50" s="17"/>
      <c r="G50" s="6">
        <v>0</v>
      </c>
      <c r="H50" s="105">
        <f t="shared" si="4066"/>
        <v>0</v>
      </c>
      <c r="I50" s="17">
        <f t="shared" si="0"/>
        <v>0</v>
      </c>
      <c r="J50" s="6">
        <f t="shared" si="0"/>
        <v>0</v>
      </c>
      <c r="K50" s="105">
        <f t="shared" si="4067"/>
        <v>0</v>
      </c>
      <c r="L50" s="17">
        <v>921</v>
      </c>
      <c r="M50" s="6"/>
      <c r="N50" s="105">
        <f t="shared" si="4068"/>
        <v>921</v>
      </c>
      <c r="O50" s="17"/>
      <c r="P50" s="6">
        <v>0</v>
      </c>
      <c r="Q50" s="105">
        <f t="shared" si="4069"/>
        <v>0</v>
      </c>
      <c r="R50" s="17"/>
      <c r="S50" s="6">
        <v>0</v>
      </c>
      <c r="T50" s="105">
        <f t="shared" si="4070"/>
        <v>0</v>
      </c>
      <c r="U50" s="17">
        <f t="shared" si="2324"/>
        <v>921</v>
      </c>
      <c r="V50" s="6">
        <f t="shared" si="2324"/>
        <v>0</v>
      </c>
      <c r="W50" s="90">
        <f t="shared" si="4071"/>
        <v>921</v>
      </c>
      <c r="X50" s="17"/>
      <c r="Y50" s="6">
        <v>0</v>
      </c>
      <c r="Z50" s="105">
        <f t="shared" si="4072"/>
        <v>0</v>
      </c>
      <c r="AA50" s="17"/>
      <c r="AB50" s="6">
        <v>0</v>
      </c>
      <c r="AC50" s="105">
        <f t="shared" si="4073"/>
        <v>0</v>
      </c>
      <c r="AD50" s="17"/>
      <c r="AE50" s="6">
        <v>0</v>
      </c>
      <c r="AF50" s="105">
        <f t="shared" si="4074"/>
        <v>0</v>
      </c>
      <c r="AG50" s="17"/>
      <c r="AH50" s="6">
        <v>400</v>
      </c>
      <c r="AI50" s="105">
        <f t="shared" si="4075"/>
        <v>400</v>
      </c>
      <c r="AJ50" s="17"/>
      <c r="AK50" s="6">
        <v>0</v>
      </c>
      <c r="AL50" s="105">
        <f t="shared" si="4076"/>
        <v>0</v>
      </c>
      <c r="AM50" s="17"/>
      <c r="AN50" s="6">
        <v>0</v>
      </c>
      <c r="AO50" s="105">
        <f t="shared" si="4077"/>
        <v>0</v>
      </c>
      <c r="AP50" s="17"/>
      <c r="AQ50" s="6">
        <v>0</v>
      </c>
      <c r="AR50" s="105">
        <f t="shared" si="4078"/>
        <v>0</v>
      </c>
      <c r="AS50" s="17">
        <f t="shared" si="2333"/>
        <v>0</v>
      </c>
      <c r="AT50" s="6">
        <f t="shared" si="2333"/>
        <v>400</v>
      </c>
      <c r="AU50" s="105">
        <f t="shared" si="4079"/>
        <v>400</v>
      </c>
      <c r="AV50" s="17"/>
      <c r="AW50" s="6">
        <v>0</v>
      </c>
      <c r="AX50" s="105">
        <f t="shared" si="4080"/>
        <v>0</v>
      </c>
      <c r="AY50" s="17"/>
      <c r="AZ50" s="6">
        <v>0</v>
      </c>
      <c r="BA50" s="105">
        <f t="shared" si="4081"/>
        <v>0</v>
      </c>
      <c r="BB50" s="17"/>
      <c r="BC50" s="6">
        <v>0</v>
      </c>
      <c r="BD50" s="105">
        <f t="shared" si="4082"/>
        <v>0</v>
      </c>
      <c r="BE50" s="17">
        <f t="shared" si="2338"/>
        <v>921</v>
      </c>
      <c r="BF50" s="6">
        <f t="shared" si="2338"/>
        <v>400</v>
      </c>
      <c r="BG50" s="105">
        <f t="shared" si="4083"/>
        <v>1321</v>
      </c>
      <c r="BH50" s="17"/>
      <c r="BI50" s="6">
        <v>0</v>
      </c>
      <c r="BJ50" s="105">
        <f t="shared" si="4084"/>
        <v>0</v>
      </c>
      <c r="BK50" s="17"/>
      <c r="BL50" s="6">
        <v>0</v>
      </c>
      <c r="BM50" s="105">
        <f t="shared" si="4085"/>
        <v>0</v>
      </c>
      <c r="BN50" s="17">
        <f t="shared" si="2342"/>
        <v>0</v>
      </c>
      <c r="BO50" s="6">
        <f t="shared" si="2342"/>
        <v>0</v>
      </c>
      <c r="BP50" s="105">
        <f t="shared" si="4086"/>
        <v>0</v>
      </c>
      <c r="BQ50" s="17">
        <f t="shared" si="2344"/>
        <v>921</v>
      </c>
      <c r="BR50" s="6">
        <f t="shared" si="2344"/>
        <v>400</v>
      </c>
      <c r="BS50" s="105">
        <f t="shared" si="4087"/>
        <v>1321</v>
      </c>
      <c r="BT50" s="17">
        <v>10846</v>
      </c>
      <c r="BU50" s="6"/>
      <c r="BV50" s="105">
        <f t="shared" si="4088"/>
        <v>10846</v>
      </c>
      <c r="BW50" s="123">
        <f t="shared" si="2347"/>
        <v>11767</v>
      </c>
      <c r="BX50" s="6">
        <f t="shared" si="2347"/>
        <v>400</v>
      </c>
      <c r="BY50" s="105">
        <f t="shared" si="4089"/>
        <v>12167</v>
      </c>
      <c r="BZ50" s="17">
        <v>16614</v>
      </c>
      <c r="CA50" s="6">
        <v>426</v>
      </c>
      <c r="CB50" s="105">
        <f t="shared" si="4090"/>
        <v>17040</v>
      </c>
      <c r="CC50" s="17"/>
      <c r="CD50" s="6">
        <v>0</v>
      </c>
      <c r="CE50" s="105">
        <f t="shared" si="4091"/>
        <v>0</v>
      </c>
      <c r="CF50" s="17"/>
      <c r="CG50" s="6">
        <v>0</v>
      </c>
      <c r="CH50" s="105">
        <f t="shared" si="4092"/>
        <v>0</v>
      </c>
      <c r="CI50" s="17"/>
      <c r="CJ50" s="6">
        <v>0</v>
      </c>
      <c r="CK50" s="105">
        <f t="shared" si="4093"/>
        <v>0</v>
      </c>
      <c r="CL50" s="17"/>
      <c r="CM50" s="6">
        <v>0</v>
      </c>
      <c r="CN50" s="105">
        <f t="shared" si="4094"/>
        <v>0</v>
      </c>
      <c r="CO50" s="17"/>
      <c r="CP50" s="6">
        <v>0</v>
      </c>
      <c r="CQ50" s="105">
        <f t="shared" si="4095"/>
        <v>0</v>
      </c>
      <c r="CR50" s="17"/>
      <c r="CS50" s="6">
        <v>0</v>
      </c>
      <c r="CT50" s="105">
        <f t="shared" si="4096"/>
        <v>0</v>
      </c>
      <c r="CU50" s="17"/>
      <c r="CV50" s="6">
        <v>0</v>
      </c>
      <c r="CW50" s="105">
        <f t="shared" si="4097"/>
        <v>0</v>
      </c>
      <c r="CX50" s="17"/>
      <c r="CY50" s="6">
        <v>0</v>
      </c>
      <c r="CZ50" s="105">
        <f t="shared" si="4098"/>
        <v>0</v>
      </c>
      <c r="DA50" s="17"/>
      <c r="DB50" s="6">
        <v>0</v>
      </c>
      <c r="DC50" s="105">
        <f t="shared" si="4099"/>
        <v>0</v>
      </c>
      <c r="DD50" s="123">
        <f t="shared" si="59"/>
        <v>16614</v>
      </c>
      <c r="DE50" s="6">
        <f t="shared" si="59"/>
        <v>426</v>
      </c>
      <c r="DF50" s="105">
        <f t="shared" si="59"/>
        <v>17040</v>
      </c>
      <c r="DG50" s="17"/>
      <c r="DH50" s="6">
        <v>0</v>
      </c>
      <c r="DI50" s="105">
        <f t="shared" si="4100"/>
        <v>0</v>
      </c>
      <c r="DJ50" s="17"/>
      <c r="DK50" s="6">
        <v>0</v>
      </c>
      <c r="DL50" s="105">
        <f t="shared" si="4101"/>
        <v>0</v>
      </c>
      <c r="DM50" s="17"/>
      <c r="DN50" s="6">
        <v>0</v>
      </c>
      <c r="DO50" s="105">
        <f t="shared" si="4102"/>
        <v>0</v>
      </c>
      <c r="DP50" s="17"/>
      <c r="DQ50" s="6">
        <v>0</v>
      </c>
      <c r="DR50" s="105">
        <f t="shared" si="4103"/>
        <v>0</v>
      </c>
      <c r="DS50" s="17"/>
      <c r="DT50" s="6">
        <v>0</v>
      </c>
      <c r="DU50" s="105">
        <f t="shared" si="4104"/>
        <v>0</v>
      </c>
      <c r="DV50" s="17"/>
      <c r="DW50" s="6">
        <v>0</v>
      </c>
      <c r="DX50" s="105">
        <f t="shared" si="4105"/>
        <v>0</v>
      </c>
      <c r="DY50" s="17"/>
      <c r="DZ50" s="6">
        <v>0</v>
      </c>
      <c r="EA50" s="105">
        <f t="shared" si="4106"/>
        <v>0</v>
      </c>
      <c r="EB50" s="17">
        <f t="shared" si="67"/>
        <v>0</v>
      </c>
      <c r="EC50" s="6">
        <f t="shared" si="68"/>
        <v>0</v>
      </c>
      <c r="ED50" s="105">
        <f t="shared" si="4107"/>
        <v>0</v>
      </c>
      <c r="EE50" s="17"/>
      <c r="EF50" s="6">
        <v>0</v>
      </c>
      <c r="EG50" s="105">
        <f t="shared" si="4108"/>
        <v>0</v>
      </c>
      <c r="EH50" s="17"/>
      <c r="EI50" s="6">
        <v>0</v>
      </c>
      <c r="EJ50" s="105">
        <f t="shared" si="4109"/>
        <v>0</v>
      </c>
      <c r="EK50" s="17"/>
      <c r="EL50" s="6">
        <v>0</v>
      </c>
      <c r="EM50" s="105">
        <f t="shared" si="4110"/>
        <v>0</v>
      </c>
      <c r="EN50" s="17">
        <f t="shared" si="2492"/>
        <v>0</v>
      </c>
      <c r="EO50" s="6">
        <f t="shared" si="2492"/>
        <v>0</v>
      </c>
      <c r="EP50" s="105">
        <f t="shared" si="4111"/>
        <v>0</v>
      </c>
      <c r="EQ50" s="17"/>
      <c r="ER50" s="6">
        <v>0</v>
      </c>
      <c r="ES50" s="105">
        <f t="shared" si="4112"/>
        <v>0</v>
      </c>
      <c r="ET50" s="17"/>
      <c r="EU50" s="6">
        <v>0</v>
      </c>
      <c r="EV50" s="105">
        <f t="shared" si="4113"/>
        <v>0</v>
      </c>
      <c r="EW50" s="17"/>
      <c r="EX50" s="6">
        <v>0</v>
      </c>
      <c r="EY50" s="105">
        <f t="shared" si="4114"/>
        <v>0</v>
      </c>
      <c r="EZ50" s="17"/>
      <c r="FA50" s="6">
        <v>0</v>
      </c>
      <c r="FB50" s="105">
        <f t="shared" si="4115"/>
        <v>0</v>
      </c>
      <c r="FC50" s="123">
        <f t="shared" si="2375"/>
        <v>0</v>
      </c>
      <c r="FD50" s="6">
        <f t="shared" si="2375"/>
        <v>0</v>
      </c>
      <c r="FE50" s="90">
        <f t="shared" si="4116"/>
        <v>0</v>
      </c>
      <c r="FF50" s="17"/>
      <c r="FG50" s="6">
        <v>0</v>
      </c>
      <c r="FH50" s="105">
        <f t="shared" si="4117"/>
        <v>0</v>
      </c>
      <c r="FI50" s="17"/>
      <c r="FJ50" s="6">
        <v>0</v>
      </c>
      <c r="FK50" s="105">
        <f t="shared" si="4118"/>
        <v>0</v>
      </c>
      <c r="FL50" s="17"/>
      <c r="FM50" s="6">
        <v>0</v>
      </c>
      <c r="FN50" s="105">
        <f t="shared" si="4119"/>
        <v>0</v>
      </c>
      <c r="FO50" s="17"/>
      <c r="FP50" s="6">
        <v>0</v>
      </c>
      <c r="FQ50" s="105">
        <f t="shared" si="4120"/>
        <v>0</v>
      </c>
      <c r="FR50" s="17"/>
      <c r="FS50" s="6">
        <v>0</v>
      </c>
      <c r="FT50" s="105">
        <f t="shared" si="4121"/>
        <v>0</v>
      </c>
      <c r="FU50" s="17"/>
      <c r="FV50" s="6">
        <v>0</v>
      </c>
      <c r="FW50" s="105">
        <f t="shared" si="4122"/>
        <v>0</v>
      </c>
      <c r="FX50" s="17"/>
      <c r="FY50" s="6">
        <v>0</v>
      </c>
      <c r="FZ50" s="105">
        <f t="shared" si="4123"/>
        <v>0</v>
      </c>
      <c r="GA50" s="123">
        <f t="shared" si="10"/>
        <v>0</v>
      </c>
      <c r="GB50" s="6">
        <f t="shared" si="10"/>
        <v>0</v>
      </c>
      <c r="GC50" s="105">
        <f t="shared" si="4124"/>
        <v>0</v>
      </c>
      <c r="GD50" s="17"/>
      <c r="GE50" s="6">
        <v>0</v>
      </c>
      <c r="GF50" s="105">
        <f t="shared" si="4125"/>
        <v>0</v>
      </c>
      <c r="GG50" s="17"/>
      <c r="GH50" s="6">
        <v>0</v>
      </c>
      <c r="GI50" s="105">
        <f t="shared" si="4126"/>
        <v>0</v>
      </c>
      <c r="GJ50" s="17"/>
      <c r="GK50" s="6">
        <v>0</v>
      </c>
      <c r="GL50" s="105">
        <f t="shared" si="4127"/>
        <v>0</v>
      </c>
      <c r="GM50" s="17"/>
      <c r="GN50" s="6">
        <v>0</v>
      </c>
      <c r="GO50" s="105">
        <f t="shared" si="4128"/>
        <v>0</v>
      </c>
      <c r="GP50" s="17"/>
      <c r="GQ50" s="6">
        <v>0</v>
      </c>
      <c r="GR50" s="105">
        <f t="shared" si="4129"/>
        <v>0</v>
      </c>
      <c r="GS50" s="17"/>
      <c r="GT50" s="6">
        <v>0</v>
      </c>
      <c r="GU50" s="90">
        <f t="shared" si="4130"/>
        <v>0</v>
      </c>
      <c r="GV50" s="123">
        <f t="shared" si="93"/>
        <v>0</v>
      </c>
      <c r="GW50" s="6">
        <f t="shared" si="94"/>
        <v>0</v>
      </c>
      <c r="GX50" s="105">
        <f t="shared" si="4131"/>
        <v>0</v>
      </c>
      <c r="GY50" s="17"/>
      <c r="GZ50" s="6">
        <v>0</v>
      </c>
      <c r="HA50" s="105">
        <f t="shared" si="4132"/>
        <v>0</v>
      </c>
      <c r="HB50" s="17"/>
      <c r="HC50" s="6">
        <v>0</v>
      </c>
      <c r="HD50" s="105">
        <f t="shared" si="4133"/>
        <v>0</v>
      </c>
      <c r="HE50" s="17"/>
      <c r="HF50" s="6">
        <v>0</v>
      </c>
      <c r="HG50" s="105">
        <f t="shared" si="4134"/>
        <v>0</v>
      </c>
      <c r="HH50" s="17"/>
      <c r="HI50" s="6">
        <v>0</v>
      </c>
      <c r="HJ50" s="105">
        <f t="shared" si="4135"/>
        <v>0</v>
      </c>
      <c r="HK50" s="123">
        <f t="shared" si="100"/>
        <v>0</v>
      </c>
      <c r="HL50" s="6">
        <f t="shared" si="101"/>
        <v>0</v>
      </c>
      <c r="HM50" s="105">
        <f t="shared" si="4136"/>
        <v>0</v>
      </c>
      <c r="HN50" s="17"/>
      <c r="HO50" s="6">
        <v>0</v>
      </c>
      <c r="HP50" s="105">
        <f t="shared" si="4137"/>
        <v>0</v>
      </c>
      <c r="HQ50" s="17"/>
      <c r="HR50" s="6">
        <v>0</v>
      </c>
      <c r="HS50" s="90">
        <f t="shared" si="4138"/>
        <v>0</v>
      </c>
      <c r="HT50" s="123">
        <f t="shared" si="11"/>
        <v>0</v>
      </c>
      <c r="HU50" s="6">
        <f t="shared" si="11"/>
        <v>0</v>
      </c>
      <c r="HV50" s="105">
        <f t="shared" si="4139"/>
        <v>0</v>
      </c>
      <c r="HW50" s="17">
        <f t="shared" si="106"/>
        <v>0</v>
      </c>
      <c r="HX50" s="6">
        <f t="shared" si="107"/>
        <v>0</v>
      </c>
      <c r="HY50" s="105">
        <f t="shared" si="4140"/>
        <v>0</v>
      </c>
      <c r="HZ50" s="17"/>
      <c r="IA50" s="6">
        <v>0</v>
      </c>
      <c r="IB50" s="105">
        <f t="shared" si="4141"/>
        <v>0</v>
      </c>
      <c r="IC50" s="17"/>
      <c r="ID50" s="6">
        <v>0</v>
      </c>
      <c r="IE50" s="105">
        <f t="shared" si="4142"/>
        <v>0</v>
      </c>
      <c r="IF50" s="17"/>
      <c r="IG50" s="6">
        <v>0</v>
      </c>
      <c r="IH50" s="105">
        <f t="shared" si="4143"/>
        <v>0</v>
      </c>
      <c r="II50" s="17"/>
      <c r="IJ50" s="6">
        <v>0</v>
      </c>
      <c r="IK50" s="105">
        <f t="shared" si="4144"/>
        <v>0</v>
      </c>
      <c r="IL50" s="123">
        <f t="shared" si="113"/>
        <v>0</v>
      </c>
      <c r="IM50" s="6">
        <f t="shared" si="114"/>
        <v>0</v>
      </c>
      <c r="IN50" s="105">
        <f t="shared" si="4145"/>
        <v>0</v>
      </c>
      <c r="IO50" s="17"/>
      <c r="IP50" s="6"/>
      <c r="IQ50" s="90">
        <f t="shared" si="4146"/>
        <v>0</v>
      </c>
      <c r="IR50" s="17"/>
      <c r="IS50" s="6">
        <v>0</v>
      </c>
      <c r="IT50" s="105">
        <f t="shared" si="4147"/>
        <v>0</v>
      </c>
      <c r="IU50" s="123">
        <f t="shared" si="12"/>
        <v>0</v>
      </c>
      <c r="IV50" s="6">
        <f t="shared" si="12"/>
        <v>0</v>
      </c>
      <c r="IW50" s="105">
        <f t="shared" si="4148"/>
        <v>0</v>
      </c>
      <c r="IX50" s="17"/>
      <c r="IY50" s="6">
        <v>0</v>
      </c>
      <c r="IZ50" s="105">
        <f t="shared" si="4149"/>
        <v>0</v>
      </c>
      <c r="JA50" s="17"/>
      <c r="JB50" s="6">
        <v>0</v>
      </c>
      <c r="JC50" s="105">
        <f t="shared" si="4150"/>
        <v>0</v>
      </c>
      <c r="JD50" s="17"/>
      <c r="JE50" s="6">
        <v>0</v>
      </c>
      <c r="JF50" s="105">
        <f t="shared" si="4151"/>
        <v>0</v>
      </c>
      <c r="JG50" s="17"/>
      <c r="JH50" s="6">
        <v>0</v>
      </c>
      <c r="JI50" s="105">
        <f t="shared" si="4152"/>
        <v>0</v>
      </c>
      <c r="JJ50" s="123">
        <f t="shared" si="13"/>
        <v>0</v>
      </c>
      <c r="JK50" s="6">
        <f t="shared" si="13"/>
        <v>0</v>
      </c>
      <c r="JL50" s="105">
        <f t="shared" si="4153"/>
        <v>0</v>
      </c>
      <c r="JM50" s="17"/>
      <c r="JN50" s="6">
        <v>0</v>
      </c>
      <c r="JO50" s="105">
        <f t="shared" si="4154"/>
        <v>0</v>
      </c>
      <c r="JP50" s="17"/>
      <c r="JQ50" s="6">
        <v>0</v>
      </c>
      <c r="JR50" s="90">
        <f t="shared" si="4155"/>
        <v>0</v>
      </c>
      <c r="JS50" s="17"/>
      <c r="JT50" s="6">
        <v>0</v>
      </c>
      <c r="JU50" s="105">
        <f t="shared" si="4156"/>
        <v>0</v>
      </c>
      <c r="JV50" s="123">
        <f t="shared" si="2493"/>
        <v>0</v>
      </c>
      <c r="JW50" s="6">
        <f t="shared" si="2493"/>
        <v>0</v>
      </c>
      <c r="JX50" s="105">
        <f t="shared" si="4157"/>
        <v>0</v>
      </c>
      <c r="JY50" s="17"/>
      <c r="JZ50" s="6">
        <v>0</v>
      </c>
      <c r="KA50" s="105">
        <f t="shared" si="4158"/>
        <v>0</v>
      </c>
      <c r="KB50" s="17"/>
      <c r="KC50" s="6">
        <v>0</v>
      </c>
      <c r="KD50" s="105">
        <f t="shared" si="4159"/>
        <v>0</v>
      </c>
      <c r="KE50" s="17"/>
      <c r="KF50" s="6">
        <v>0</v>
      </c>
      <c r="KG50" s="105">
        <f t="shared" si="4160"/>
        <v>0</v>
      </c>
      <c r="KH50" s="17"/>
      <c r="KI50" s="6">
        <v>0</v>
      </c>
      <c r="KJ50" s="105">
        <f t="shared" si="4161"/>
        <v>0</v>
      </c>
      <c r="KK50" s="123">
        <f t="shared" si="2491"/>
        <v>0</v>
      </c>
      <c r="KL50" s="6">
        <f t="shared" si="2491"/>
        <v>0</v>
      </c>
      <c r="KM50" s="90">
        <f t="shared" si="4162"/>
        <v>0</v>
      </c>
      <c r="KN50" s="17"/>
      <c r="KO50" s="6">
        <v>0</v>
      </c>
      <c r="KP50" s="105">
        <f t="shared" si="4163"/>
        <v>0</v>
      </c>
      <c r="KQ50" s="17"/>
      <c r="KR50" s="6">
        <v>0</v>
      </c>
      <c r="KS50" s="105">
        <f t="shared" si="4164"/>
        <v>0</v>
      </c>
      <c r="KT50" s="17"/>
      <c r="KU50" s="6">
        <v>0</v>
      </c>
      <c r="KV50" s="105">
        <f t="shared" si="4165"/>
        <v>0</v>
      </c>
      <c r="KW50" s="123">
        <f t="shared" si="211"/>
        <v>0</v>
      </c>
      <c r="KX50" s="6">
        <f t="shared" si="211"/>
        <v>0</v>
      </c>
      <c r="KY50" s="105">
        <f t="shared" si="4166"/>
        <v>0</v>
      </c>
      <c r="KZ50" s="17"/>
      <c r="LA50" s="6">
        <v>0</v>
      </c>
      <c r="LB50" s="105">
        <f t="shared" si="4167"/>
        <v>0</v>
      </c>
      <c r="LC50" s="17"/>
      <c r="LD50" s="6">
        <v>0</v>
      </c>
      <c r="LE50" s="105">
        <f t="shared" si="4168"/>
        <v>0</v>
      </c>
      <c r="LF50" s="17"/>
      <c r="LG50" s="6">
        <v>0</v>
      </c>
      <c r="LH50" s="105">
        <f t="shared" si="4169"/>
        <v>0</v>
      </c>
      <c r="LI50" s="17"/>
      <c r="LJ50" s="6">
        <v>0</v>
      </c>
      <c r="LK50" s="90">
        <f t="shared" si="4170"/>
        <v>0</v>
      </c>
      <c r="LL50" s="17"/>
      <c r="LM50" s="6">
        <v>0</v>
      </c>
      <c r="LN50" s="105">
        <f t="shared" si="4171"/>
        <v>0</v>
      </c>
      <c r="LO50" s="17"/>
      <c r="LP50" s="6">
        <v>0</v>
      </c>
      <c r="LQ50" s="105">
        <f t="shared" si="4172"/>
        <v>0</v>
      </c>
      <c r="LR50" s="17"/>
      <c r="LS50" s="6">
        <v>0</v>
      </c>
      <c r="LT50" s="105">
        <f t="shared" si="4173"/>
        <v>0</v>
      </c>
      <c r="LU50" s="17"/>
      <c r="LV50" s="6">
        <v>0</v>
      </c>
      <c r="LW50" s="105">
        <f t="shared" si="4174"/>
        <v>0</v>
      </c>
      <c r="LX50" s="17"/>
      <c r="LY50" s="6">
        <v>0</v>
      </c>
      <c r="LZ50" s="105">
        <f t="shared" si="4175"/>
        <v>0</v>
      </c>
      <c r="MA50" s="123">
        <f t="shared" si="17"/>
        <v>0</v>
      </c>
      <c r="MB50" s="6">
        <f t="shared" si="17"/>
        <v>0</v>
      </c>
      <c r="MC50" s="105">
        <f t="shared" si="4176"/>
        <v>0</v>
      </c>
      <c r="MD50" s="17"/>
      <c r="ME50" s="6">
        <v>0</v>
      </c>
      <c r="MF50" s="105">
        <f t="shared" si="4177"/>
        <v>0</v>
      </c>
      <c r="MG50" s="17"/>
      <c r="MH50" s="6">
        <v>0</v>
      </c>
      <c r="MI50" s="90">
        <f t="shared" si="4178"/>
        <v>0</v>
      </c>
      <c r="MJ50" s="123">
        <f t="shared" si="149"/>
        <v>0</v>
      </c>
      <c r="MK50" s="6">
        <f t="shared" si="150"/>
        <v>0</v>
      </c>
      <c r="ML50" s="105">
        <f t="shared" si="4179"/>
        <v>0</v>
      </c>
      <c r="MM50" s="17"/>
      <c r="MN50" s="6">
        <v>0</v>
      </c>
      <c r="MO50" s="105">
        <f t="shared" si="4180"/>
        <v>0</v>
      </c>
      <c r="MP50" s="123">
        <f t="shared" si="18"/>
        <v>0</v>
      </c>
      <c r="MQ50" s="6">
        <f t="shared" si="18"/>
        <v>0</v>
      </c>
      <c r="MR50" s="105">
        <f t="shared" si="4181"/>
        <v>0</v>
      </c>
      <c r="MS50" s="17"/>
      <c r="MT50" s="6">
        <v>0</v>
      </c>
      <c r="MU50" s="105">
        <f t="shared" si="4182"/>
        <v>0</v>
      </c>
      <c r="MV50" s="17"/>
      <c r="MW50" s="6">
        <v>0</v>
      </c>
      <c r="MX50" s="105">
        <f t="shared" si="4183"/>
        <v>0</v>
      </c>
      <c r="MY50" s="17"/>
      <c r="MZ50" s="6">
        <v>0</v>
      </c>
      <c r="NA50" s="105">
        <f t="shared" si="4184"/>
        <v>0</v>
      </c>
      <c r="NB50" s="17">
        <f t="shared" si="157"/>
        <v>0</v>
      </c>
      <c r="NC50" s="6">
        <f t="shared" si="158"/>
        <v>0</v>
      </c>
      <c r="ND50" s="105">
        <f t="shared" si="4185"/>
        <v>0</v>
      </c>
      <c r="NE50" s="17"/>
      <c r="NF50" s="6">
        <v>0</v>
      </c>
      <c r="NG50" s="105">
        <f t="shared" si="4186"/>
        <v>0</v>
      </c>
      <c r="NH50" s="17"/>
      <c r="NI50" s="6">
        <v>0</v>
      </c>
      <c r="NJ50" s="90">
        <f t="shared" si="4187"/>
        <v>0</v>
      </c>
      <c r="NK50" s="17"/>
      <c r="NL50" s="6">
        <v>0</v>
      </c>
      <c r="NM50" s="105">
        <f t="shared" si="4188"/>
        <v>0</v>
      </c>
      <c r="NN50" s="17"/>
      <c r="NO50" s="6">
        <v>0</v>
      </c>
      <c r="NP50" s="105">
        <f t="shared" si="4189"/>
        <v>0</v>
      </c>
      <c r="NQ50" s="17"/>
      <c r="NR50" s="6">
        <v>0</v>
      </c>
      <c r="NS50" s="105">
        <f t="shared" si="4190"/>
        <v>0</v>
      </c>
      <c r="NT50" s="17"/>
      <c r="NU50" s="6">
        <v>0</v>
      </c>
      <c r="NV50" s="105">
        <f t="shared" si="4191"/>
        <v>0</v>
      </c>
      <c r="NW50" s="17">
        <f t="shared" si="3429"/>
        <v>0</v>
      </c>
      <c r="NX50" s="6">
        <f t="shared" si="2981"/>
        <v>0</v>
      </c>
      <c r="NY50" s="105">
        <f t="shared" si="4192"/>
        <v>0</v>
      </c>
      <c r="NZ50" s="17"/>
      <c r="OA50" s="6">
        <v>0</v>
      </c>
      <c r="OB50" s="105">
        <f t="shared" si="4193"/>
        <v>0</v>
      </c>
      <c r="OC50" s="17"/>
      <c r="OD50" s="6">
        <v>0</v>
      </c>
      <c r="OE50" s="105">
        <f t="shared" si="4194"/>
        <v>0</v>
      </c>
      <c r="OF50" s="17"/>
      <c r="OG50" s="6">
        <v>0</v>
      </c>
      <c r="OH50" s="90">
        <f t="shared" si="4195"/>
        <v>0</v>
      </c>
      <c r="OI50" s="17">
        <f t="shared" si="2980"/>
        <v>0</v>
      </c>
      <c r="OJ50" s="6">
        <f t="shared" si="2980"/>
        <v>0</v>
      </c>
      <c r="OK50" s="105">
        <f t="shared" si="4196"/>
        <v>0</v>
      </c>
      <c r="OL50" s="17"/>
      <c r="OM50" s="6">
        <v>0</v>
      </c>
      <c r="ON50" s="105">
        <f t="shared" si="4197"/>
        <v>0</v>
      </c>
      <c r="OO50" s="17"/>
      <c r="OP50" s="6">
        <v>0</v>
      </c>
      <c r="OQ50" s="105">
        <f t="shared" si="4198"/>
        <v>0</v>
      </c>
      <c r="OR50" s="17"/>
      <c r="OS50" s="6">
        <v>0</v>
      </c>
      <c r="OT50" s="105">
        <f t="shared" si="4199"/>
        <v>0</v>
      </c>
      <c r="OU50" s="17"/>
      <c r="OV50" s="6">
        <v>0</v>
      </c>
      <c r="OW50" s="105">
        <f t="shared" si="4200"/>
        <v>0</v>
      </c>
      <c r="OX50" s="17"/>
      <c r="OY50" s="6">
        <v>0</v>
      </c>
      <c r="OZ50" s="105">
        <f t="shared" si="4201"/>
        <v>0</v>
      </c>
      <c r="PA50" s="17"/>
      <c r="PB50" s="6">
        <v>0</v>
      </c>
      <c r="PC50" s="105">
        <f t="shared" si="4202"/>
        <v>0</v>
      </c>
      <c r="PD50" s="17"/>
      <c r="PE50" s="6">
        <v>0</v>
      </c>
      <c r="PF50" s="105">
        <f t="shared" si="4203"/>
        <v>0</v>
      </c>
      <c r="PG50" s="17"/>
      <c r="PH50" s="6">
        <v>0</v>
      </c>
      <c r="PI50" s="90">
        <f t="shared" si="4204"/>
        <v>0</v>
      </c>
      <c r="PJ50" s="17"/>
      <c r="PK50" s="6">
        <v>0</v>
      </c>
      <c r="PL50" s="105">
        <f t="shared" si="4205"/>
        <v>0</v>
      </c>
      <c r="PM50" s="17"/>
      <c r="PN50" s="6">
        <v>0</v>
      </c>
      <c r="PO50" s="105">
        <f t="shared" si="4206"/>
        <v>0</v>
      </c>
      <c r="PP50" s="123">
        <f t="shared" si="4231"/>
        <v>0</v>
      </c>
      <c r="PQ50" s="6">
        <f t="shared" si="4231"/>
        <v>0</v>
      </c>
      <c r="PR50" s="105">
        <f t="shared" si="4207"/>
        <v>0</v>
      </c>
      <c r="PS50" s="17"/>
      <c r="PT50" s="6">
        <v>0</v>
      </c>
      <c r="PU50" s="105">
        <f t="shared" si="4208"/>
        <v>0</v>
      </c>
      <c r="PV50" s="17"/>
      <c r="PW50" s="6">
        <v>0</v>
      </c>
      <c r="PX50" s="105">
        <f t="shared" si="4209"/>
        <v>0</v>
      </c>
      <c r="PY50" s="17"/>
      <c r="PZ50" s="6">
        <v>0</v>
      </c>
      <c r="QA50" s="105">
        <f t="shared" si="4210"/>
        <v>0</v>
      </c>
      <c r="QB50" s="17"/>
      <c r="QC50" s="6">
        <v>0</v>
      </c>
      <c r="QD50" s="105">
        <f t="shared" si="4211"/>
        <v>0</v>
      </c>
      <c r="QE50" s="17"/>
      <c r="QF50" s="6">
        <v>0</v>
      </c>
      <c r="QG50" s="90">
        <f t="shared" si="4212"/>
        <v>0</v>
      </c>
      <c r="QH50" s="17"/>
      <c r="QI50" s="6">
        <v>0</v>
      </c>
      <c r="QJ50" s="105">
        <f t="shared" si="4213"/>
        <v>0</v>
      </c>
      <c r="QK50" s="17"/>
      <c r="QL50" s="6">
        <v>0</v>
      </c>
      <c r="QM50" s="105">
        <f t="shared" si="4214"/>
        <v>0</v>
      </c>
      <c r="QN50" s="17">
        <f t="shared" si="189"/>
        <v>0</v>
      </c>
      <c r="QO50" s="6">
        <f t="shared" si="190"/>
        <v>0</v>
      </c>
      <c r="QP50" s="105">
        <f t="shared" si="4215"/>
        <v>0</v>
      </c>
      <c r="QQ50" s="17"/>
      <c r="QR50" s="6">
        <v>0</v>
      </c>
      <c r="QS50" s="105">
        <f t="shared" si="4216"/>
        <v>0</v>
      </c>
      <c r="QT50" s="17"/>
      <c r="QU50" s="6">
        <v>0</v>
      </c>
      <c r="QV50" s="105">
        <f t="shared" si="4217"/>
        <v>0</v>
      </c>
      <c r="QW50" s="17"/>
      <c r="QX50" s="6">
        <v>0</v>
      </c>
      <c r="QY50" s="105">
        <f t="shared" si="4218"/>
        <v>0</v>
      </c>
      <c r="QZ50" s="17"/>
      <c r="RA50" s="6">
        <v>0</v>
      </c>
      <c r="RB50" s="105">
        <f t="shared" si="4219"/>
        <v>0</v>
      </c>
      <c r="RC50" s="17"/>
      <c r="RD50" s="6">
        <v>0</v>
      </c>
      <c r="RE50" s="90">
        <f t="shared" si="4220"/>
        <v>0</v>
      </c>
      <c r="RF50" s="17"/>
      <c r="RG50" s="6">
        <v>0</v>
      </c>
      <c r="RH50" s="105">
        <f t="shared" si="4221"/>
        <v>0</v>
      </c>
      <c r="RI50" s="17"/>
      <c r="RJ50" s="6">
        <v>0</v>
      </c>
      <c r="RK50" s="105">
        <f t="shared" si="4222"/>
        <v>0</v>
      </c>
      <c r="RL50" s="17"/>
      <c r="RM50" s="6">
        <v>0</v>
      </c>
      <c r="RN50" s="105">
        <f t="shared" si="4223"/>
        <v>0</v>
      </c>
      <c r="RO50" s="17">
        <f t="shared" si="200"/>
        <v>0</v>
      </c>
      <c r="RP50" s="6">
        <f t="shared" si="201"/>
        <v>0</v>
      </c>
      <c r="RQ50" s="105">
        <f t="shared" si="4224"/>
        <v>0</v>
      </c>
      <c r="RR50" s="123">
        <f t="shared" si="203"/>
        <v>0</v>
      </c>
      <c r="RS50" s="6">
        <f t="shared" si="204"/>
        <v>0</v>
      </c>
      <c r="RT50" s="105">
        <f t="shared" si="4225"/>
        <v>0</v>
      </c>
      <c r="RU50" s="17">
        <f t="shared" si="4233"/>
        <v>0</v>
      </c>
      <c r="RV50" s="6">
        <f t="shared" si="206"/>
        <v>0</v>
      </c>
      <c r="RW50" s="105">
        <f t="shared" si="4226"/>
        <v>0</v>
      </c>
      <c r="RX50" s="17">
        <f>-BW50-DD50</f>
        <v>-28381</v>
      </c>
      <c r="RY50" s="6">
        <f>-BX50-DE50</f>
        <v>-826</v>
      </c>
      <c r="RZ50" s="105">
        <f t="shared" si="4227"/>
        <v>-29207</v>
      </c>
      <c r="SA50" s="17">
        <f t="shared" si="22"/>
        <v>-28381</v>
      </c>
      <c r="SB50" s="6">
        <f t="shared" si="22"/>
        <v>-826</v>
      </c>
      <c r="SC50" s="105">
        <f t="shared" si="4228"/>
        <v>-29207</v>
      </c>
      <c r="SD50" s="17">
        <f t="shared" si="4229"/>
        <v>0</v>
      </c>
      <c r="SE50" s="6">
        <f t="shared" si="4232"/>
        <v>0</v>
      </c>
      <c r="SF50" s="105">
        <f t="shared" si="4230"/>
        <v>0</v>
      </c>
      <c r="SG50" s="66"/>
    </row>
    <row r="51" spans="1:501" s="7" customFormat="1" ht="15.75" x14ac:dyDescent="0.25">
      <c r="A51" s="5">
        <v>39</v>
      </c>
      <c r="B51" s="1" t="s">
        <v>48</v>
      </c>
      <c r="C51" s="123">
        <f>+C49+C50</f>
        <v>803902</v>
      </c>
      <c r="D51" s="175">
        <f t="shared" ref="D51:E51" si="4234">+D49+D50</f>
        <v>520</v>
      </c>
      <c r="E51" s="105">
        <f t="shared" si="4234"/>
        <v>804422</v>
      </c>
      <c r="F51" s="175">
        <f t="shared" ref="F51:G51" si="4235">+F49+F50</f>
        <v>10901</v>
      </c>
      <c r="G51" s="175">
        <f t="shared" si="4235"/>
        <v>0</v>
      </c>
      <c r="H51" s="105">
        <f t="shared" ref="H51" si="4236">+H49+H50</f>
        <v>10901</v>
      </c>
      <c r="I51" s="123">
        <f>+I49+I50</f>
        <v>814803</v>
      </c>
      <c r="J51" s="175">
        <f t="shared" si="0"/>
        <v>520</v>
      </c>
      <c r="K51" s="105">
        <f t="shared" ref="K51" si="4237">+K49+K50</f>
        <v>815323</v>
      </c>
      <c r="L51" s="123">
        <f>+L49+L50</f>
        <v>393588</v>
      </c>
      <c r="M51" s="175">
        <f t="shared" ref="M51" si="4238">+M49+M50</f>
        <v>83</v>
      </c>
      <c r="N51" s="105">
        <f t="shared" ref="N51" si="4239">+N49+N50</f>
        <v>393671</v>
      </c>
      <c r="O51" s="123">
        <f>+O49+O50</f>
        <v>247494</v>
      </c>
      <c r="P51" s="175">
        <f t="shared" ref="P51" si="4240">+P49+P50</f>
        <v>122</v>
      </c>
      <c r="Q51" s="105">
        <f t="shared" ref="Q51" si="4241">+Q49+Q50</f>
        <v>247616</v>
      </c>
      <c r="R51" s="123">
        <f>+R49+R50</f>
        <v>431502</v>
      </c>
      <c r="S51" s="175">
        <f t="shared" ref="S51" si="4242">+S49+S50</f>
        <v>116</v>
      </c>
      <c r="T51" s="105">
        <f t="shared" ref="T51" si="4243">+T49+T50</f>
        <v>431618</v>
      </c>
      <c r="U51" s="123">
        <f t="shared" ref="U51" si="4244">+U49+U50</f>
        <v>1072584</v>
      </c>
      <c r="V51" s="175">
        <f t="shared" si="2324"/>
        <v>321</v>
      </c>
      <c r="W51" s="90">
        <f t="shared" ref="W51" si="4245">+W49+W50</f>
        <v>1072905</v>
      </c>
      <c r="X51" s="123">
        <f>+X49+X50</f>
        <v>104381</v>
      </c>
      <c r="Y51" s="175">
        <f t="shared" ref="Y51" si="4246">+Y49+Y50</f>
        <v>112</v>
      </c>
      <c r="Z51" s="105">
        <f t="shared" ref="Z51" si="4247">+Z49+Z50</f>
        <v>104493</v>
      </c>
      <c r="AA51" s="123">
        <f>+AA49+AA50</f>
        <v>87620</v>
      </c>
      <c r="AB51" s="175">
        <f t="shared" ref="AB51" si="4248">+AB49+AB50</f>
        <v>163</v>
      </c>
      <c r="AC51" s="105">
        <f t="shared" ref="AC51" si="4249">+AC49+AC50</f>
        <v>87783</v>
      </c>
      <c r="AD51" s="123">
        <f>+AD49+AD50</f>
        <v>50963</v>
      </c>
      <c r="AE51" s="175">
        <f t="shared" ref="AE51" si="4250">+AE49+AE50</f>
        <v>291</v>
      </c>
      <c r="AF51" s="105">
        <f t="shared" ref="AF51" si="4251">+AF49+AF50</f>
        <v>51254</v>
      </c>
      <c r="AG51" s="123">
        <f>+AG49+AG50</f>
        <v>64923</v>
      </c>
      <c r="AH51" s="175">
        <f t="shared" ref="AH51" si="4252">+AH49+AH50</f>
        <v>649</v>
      </c>
      <c r="AI51" s="105">
        <f t="shared" ref="AI51" si="4253">+AI49+AI50</f>
        <v>65572</v>
      </c>
      <c r="AJ51" s="123">
        <f>+AJ49+AJ50</f>
        <v>92589</v>
      </c>
      <c r="AK51" s="175">
        <f t="shared" ref="AK51" si="4254">+AK49+AK50</f>
        <v>311</v>
      </c>
      <c r="AL51" s="105">
        <f t="shared" ref="AL51" si="4255">+AL49+AL50</f>
        <v>92900</v>
      </c>
      <c r="AM51" s="123">
        <f>+AM49+AM50</f>
        <v>62050</v>
      </c>
      <c r="AN51" s="175">
        <f t="shared" ref="AN51" si="4256">+AN49+AN50</f>
        <v>382</v>
      </c>
      <c r="AO51" s="105">
        <f t="shared" ref="AO51" si="4257">+AO49+AO50</f>
        <v>62432</v>
      </c>
      <c r="AP51" s="123">
        <f>+AP49+AP50</f>
        <v>97583</v>
      </c>
      <c r="AQ51" s="175">
        <f t="shared" ref="AQ51" si="4258">+AQ49+AQ50</f>
        <v>230</v>
      </c>
      <c r="AR51" s="105">
        <f t="shared" ref="AR51" si="4259">+AR49+AR50</f>
        <v>97813</v>
      </c>
      <c r="AS51" s="123">
        <f t="shared" ref="AS51" si="4260">+AS49+AS50</f>
        <v>560109</v>
      </c>
      <c r="AT51" s="175">
        <f t="shared" si="2333"/>
        <v>2138</v>
      </c>
      <c r="AU51" s="105">
        <f t="shared" ref="AU51" si="4261">+AU49+AU50</f>
        <v>562247</v>
      </c>
      <c r="AV51" s="123">
        <f>+AV49+AV50</f>
        <v>115272</v>
      </c>
      <c r="AW51" s="175">
        <f t="shared" ref="AW51" si="4262">+AW49+AW50</f>
        <v>0</v>
      </c>
      <c r="AX51" s="105">
        <f t="shared" ref="AX51" si="4263">+AX49+AX50</f>
        <v>115272</v>
      </c>
      <c r="AY51" s="123">
        <f>+AY49+AY50</f>
        <v>0</v>
      </c>
      <c r="AZ51" s="175">
        <f t="shared" ref="AZ51" si="4264">+AZ49+AZ50</f>
        <v>0</v>
      </c>
      <c r="BA51" s="105">
        <f t="shared" ref="BA51" si="4265">+BA49+BA50</f>
        <v>0</v>
      </c>
      <c r="BB51" s="123">
        <f>+BB49+BB50</f>
        <v>110013</v>
      </c>
      <c r="BC51" s="175">
        <f t="shared" ref="BC51" si="4266">+BC49+BC50</f>
        <v>0</v>
      </c>
      <c r="BD51" s="105">
        <f t="shared" ref="BD51" si="4267">+BD49+BD50</f>
        <v>110013</v>
      </c>
      <c r="BE51" s="123">
        <f t="shared" ref="BE51" si="4268">+BE49+BE50</f>
        <v>1857978</v>
      </c>
      <c r="BF51" s="175">
        <f t="shared" si="2338"/>
        <v>2459</v>
      </c>
      <c r="BG51" s="105">
        <f t="shared" ref="BG51" si="4269">+BG49+BG50</f>
        <v>1860437</v>
      </c>
      <c r="BH51" s="123">
        <f>+BH49+BH50</f>
        <v>19231</v>
      </c>
      <c r="BI51" s="175">
        <f t="shared" ref="BI51" si="4270">+BI49+BI50</f>
        <v>0</v>
      </c>
      <c r="BJ51" s="105">
        <f t="shared" ref="BJ51" si="4271">+BJ49+BJ50</f>
        <v>19231</v>
      </c>
      <c r="BK51" s="123">
        <f>+BK49+BK50</f>
        <v>38379</v>
      </c>
      <c r="BL51" s="175">
        <f t="shared" ref="BL51" si="4272">+BL49+BL50</f>
        <v>0</v>
      </c>
      <c r="BM51" s="105">
        <f t="shared" ref="BM51" si="4273">+BM49+BM50</f>
        <v>38379</v>
      </c>
      <c r="BN51" s="123">
        <f t="shared" ref="BN51" si="4274">+BN49+BN50</f>
        <v>57610</v>
      </c>
      <c r="BO51" s="175">
        <f t="shared" si="2342"/>
        <v>0</v>
      </c>
      <c r="BP51" s="105">
        <f t="shared" ref="BP51" si="4275">+BP49+BP50</f>
        <v>57610</v>
      </c>
      <c r="BQ51" s="123">
        <f t="shared" ref="BQ51" si="4276">+BQ49+BQ50</f>
        <v>1915588</v>
      </c>
      <c r="BR51" s="175">
        <f t="shared" si="2344"/>
        <v>2459</v>
      </c>
      <c r="BS51" s="105">
        <f t="shared" ref="BS51" si="4277">+BS49+BS50</f>
        <v>1918047</v>
      </c>
      <c r="BT51" s="123">
        <f>+BT49+BT50</f>
        <v>287251</v>
      </c>
      <c r="BU51" s="175">
        <f t="shared" ref="BU51" si="4278">+BU49+BU50</f>
        <v>0</v>
      </c>
      <c r="BV51" s="105">
        <f t="shared" ref="BV51" si="4279">+BV49+BV50</f>
        <v>287251</v>
      </c>
      <c r="BW51" s="123">
        <f t="shared" ref="BW51" si="4280">+BW49+BW50</f>
        <v>3017642</v>
      </c>
      <c r="BX51" s="175">
        <f t="shared" si="2347"/>
        <v>2979</v>
      </c>
      <c r="BY51" s="105">
        <f t="shared" ref="BY51" si="4281">+BY49+BY50</f>
        <v>3020621</v>
      </c>
      <c r="BZ51" s="123">
        <f>+BZ49+BZ50</f>
        <v>1796194</v>
      </c>
      <c r="CA51" s="175">
        <f t="shared" ref="CA51" si="4282">+CA49+CA50</f>
        <v>426</v>
      </c>
      <c r="CB51" s="105">
        <f t="shared" ref="CB51" si="4283">+CB49+CB50</f>
        <v>1796620</v>
      </c>
      <c r="CC51" s="123">
        <f>+CC49+CC50</f>
        <v>40028</v>
      </c>
      <c r="CD51" s="175">
        <f t="shared" ref="CD51" si="4284">+CD49+CD50</f>
        <v>0</v>
      </c>
      <c r="CE51" s="105">
        <f t="shared" ref="CE51" si="4285">+CE49+CE50</f>
        <v>40028</v>
      </c>
      <c r="CF51" s="123">
        <f>+CF49+CF50</f>
        <v>159100</v>
      </c>
      <c r="CG51" s="175">
        <f t="shared" ref="CG51" si="4286">+CG49+CG50</f>
        <v>0</v>
      </c>
      <c r="CH51" s="105">
        <f t="shared" ref="CH51" si="4287">+CH49+CH50</f>
        <v>159100</v>
      </c>
      <c r="CI51" s="123">
        <f>+CI49+CI50</f>
        <v>0</v>
      </c>
      <c r="CJ51" s="175">
        <f t="shared" ref="CJ51:CK51" si="4288">+CJ49+CJ50</f>
        <v>0</v>
      </c>
      <c r="CK51" s="105">
        <f t="shared" si="4288"/>
        <v>0</v>
      </c>
      <c r="CL51" s="123">
        <f>+CL49+CL50</f>
        <v>51000</v>
      </c>
      <c r="CM51" s="175">
        <f t="shared" ref="CM51:CN51" si="4289">+CM49+CM50</f>
        <v>0</v>
      </c>
      <c r="CN51" s="105">
        <f t="shared" si="4289"/>
        <v>51000</v>
      </c>
      <c r="CO51" s="123">
        <f>+CO49+CO50</f>
        <v>0</v>
      </c>
      <c r="CP51" s="175">
        <f t="shared" ref="CP51:CQ51" si="4290">+CP49+CP50</f>
        <v>0</v>
      </c>
      <c r="CQ51" s="105">
        <f t="shared" si="4290"/>
        <v>0</v>
      </c>
      <c r="CR51" s="123">
        <f>+CR49+CR50</f>
        <v>34000</v>
      </c>
      <c r="CS51" s="175">
        <f t="shared" ref="CS51:CT51" si="4291">+CS49+CS50</f>
        <v>0</v>
      </c>
      <c r="CT51" s="105">
        <f t="shared" si="4291"/>
        <v>34000</v>
      </c>
      <c r="CU51" s="123">
        <f>+CU49+CU50</f>
        <v>25000</v>
      </c>
      <c r="CV51" s="175">
        <f t="shared" ref="CV51:CW51" si="4292">+CV49+CV50</f>
        <v>0</v>
      </c>
      <c r="CW51" s="105">
        <f t="shared" si="4292"/>
        <v>25000</v>
      </c>
      <c r="CX51" s="123">
        <f>+CX49+CX50</f>
        <v>0</v>
      </c>
      <c r="CY51" s="175">
        <f t="shared" ref="CY51:CZ51" si="4293">+CY49+CY50</f>
        <v>0</v>
      </c>
      <c r="CZ51" s="105">
        <f t="shared" si="4293"/>
        <v>0</v>
      </c>
      <c r="DA51" s="123">
        <f>+DA49+DA50</f>
        <v>29388</v>
      </c>
      <c r="DB51" s="175">
        <f t="shared" ref="DB51" si="4294">+DB49+DB50</f>
        <v>0</v>
      </c>
      <c r="DC51" s="105">
        <f t="shared" ref="DC51" si="4295">+DC49+DC50</f>
        <v>29388</v>
      </c>
      <c r="DD51" s="123">
        <f t="shared" si="59"/>
        <v>2134710</v>
      </c>
      <c r="DE51" s="175">
        <f t="shared" si="59"/>
        <v>426</v>
      </c>
      <c r="DF51" s="105">
        <f t="shared" si="59"/>
        <v>2135136</v>
      </c>
      <c r="DG51" s="123">
        <f>+DG49+DG50</f>
        <v>0</v>
      </c>
      <c r="DH51" s="175">
        <f t="shared" ref="DH51" si="4296">+DH49+DH50</f>
        <v>0</v>
      </c>
      <c r="DI51" s="105">
        <f t="shared" ref="DI51" si="4297">+DI49+DI50</f>
        <v>0</v>
      </c>
      <c r="DJ51" s="123">
        <f>+DJ49+DJ50</f>
        <v>0</v>
      </c>
      <c r="DK51" s="175">
        <f t="shared" ref="DK51" si="4298">+DK49+DK50</f>
        <v>0</v>
      </c>
      <c r="DL51" s="105">
        <f t="shared" ref="DL51" si="4299">+DL49+DL50</f>
        <v>0</v>
      </c>
      <c r="DM51" s="123">
        <f>+DM49+DM50</f>
        <v>0</v>
      </c>
      <c r="DN51" s="175">
        <f t="shared" ref="DN51" si="4300">+DN49+DN50</f>
        <v>0</v>
      </c>
      <c r="DO51" s="105">
        <f t="shared" ref="DO51" si="4301">+DO49+DO50</f>
        <v>0</v>
      </c>
      <c r="DP51" s="123">
        <f>+DP49+DP50</f>
        <v>0</v>
      </c>
      <c r="DQ51" s="175">
        <f t="shared" ref="DQ51" si="4302">+DQ49+DQ50</f>
        <v>0</v>
      </c>
      <c r="DR51" s="105">
        <f t="shared" ref="DR51" si="4303">+DR49+DR50</f>
        <v>0</v>
      </c>
      <c r="DS51" s="123">
        <f>+DS49+DS50</f>
        <v>0</v>
      </c>
      <c r="DT51" s="175">
        <f t="shared" ref="DT51" si="4304">+DT49+DT50</f>
        <v>0</v>
      </c>
      <c r="DU51" s="105">
        <f t="shared" ref="DU51" si="4305">+DU49+DU50</f>
        <v>0</v>
      </c>
      <c r="DV51" s="123">
        <f>+DV49+DV50</f>
        <v>0</v>
      </c>
      <c r="DW51" s="175">
        <f t="shared" ref="DW51" si="4306">+DW49+DW50</f>
        <v>0</v>
      </c>
      <c r="DX51" s="105">
        <f t="shared" ref="DX51" si="4307">+DX49+DX50</f>
        <v>0</v>
      </c>
      <c r="DY51" s="123">
        <f>+DY49+DY50</f>
        <v>0</v>
      </c>
      <c r="DZ51" s="175">
        <f t="shared" ref="DZ51" si="4308">+DZ49+DZ50</f>
        <v>0</v>
      </c>
      <c r="EA51" s="105">
        <f t="shared" ref="EA51" si="4309">+EA49+EA50</f>
        <v>0</v>
      </c>
      <c r="EB51" s="123">
        <f t="shared" ref="EB51" si="4310">+EB49+EB50</f>
        <v>0</v>
      </c>
      <c r="EC51" s="175">
        <f t="shared" si="68"/>
        <v>0</v>
      </c>
      <c r="ED51" s="105">
        <f t="shared" ref="ED51" si="4311">+ED49+ED50</f>
        <v>0</v>
      </c>
      <c r="EE51" s="123">
        <f>+EE49+EE50</f>
        <v>0</v>
      </c>
      <c r="EF51" s="175">
        <f t="shared" ref="EF51" si="4312">+EF49+EF50</f>
        <v>0</v>
      </c>
      <c r="EG51" s="105">
        <f t="shared" ref="EG51" si="4313">+EG49+EG50</f>
        <v>0</v>
      </c>
      <c r="EH51" s="123">
        <f>+EH49+EH50</f>
        <v>0</v>
      </c>
      <c r="EI51" s="175">
        <f t="shared" ref="EI51" si="4314">+EI49+EI50</f>
        <v>0</v>
      </c>
      <c r="EJ51" s="105">
        <f t="shared" ref="EJ51" si="4315">+EJ49+EJ50</f>
        <v>0</v>
      </c>
      <c r="EK51" s="123">
        <f>+EK49+EK50</f>
        <v>0</v>
      </c>
      <c r="EL51" s="175">
        <f t="shared" ref="EL51" si="4316">+EL49+EL50</f>
        <v>0</v>
      </c>
      <c r="EM51" s="105">
        <f t="shared" ref="EM51" si="4317">+EM49+EM50</f>
        <v>0</v>
      </c>
      <c r="EN51" s="123">
        <f t="shared" ref="EN51" si="4318">+EN49+EN50</f>
        <v>0</v>
      </c>
      <c r="EO51" s="175">
        <f t="shared" si="2492"/>
        <v>0</v>
      </c>
      <c r="EP51" s="105">
        <f t="shared" ref="EP51" si="4319">+EP49+EP50</f>
        <v>0</v>
      </c>
      <c r="EQ51" s="123">
        <f>+EQ49+EQ50</f>
        <v>0</v>
      </c>
      <c r="ER51" s="175">
        <f t="shared" ref="ER51" si="4320">+ER49+ER50</f>
        <v>0</v>
      </c>
      <c r="ES51" s="105">
        <f t="shared" ref="ES51" si="4321">+ES49+ES50</f>
        <v>0</v>
      </c>
      <c r="ET51" s="123">
        <f>+ET49+ET50</f>
        <v>0</v>
      </c>
      <c r="EU51" s="175">
        <f t="shared" ref="EU51" si="4322">+EU49+EU50</f>
        <v>0</v>
      </c>
      <c r="EV51" s="105">
        <f t="shared" ref="EV51" si="4323">+EV49+EV50</f>
        <v>0</v>
      </c>
      <c r="EW51" s="123">
        <f>+EW49+EW50</f>
        <v>0</v>
      </c>
      <c r="EX51" s="175">
        <f t="shared" ref="EX51" si="4324">+EX49+EX50</f>
        <v>0</v>
      </c>
      <c r="EY51" s="105">
        <f t="shared" ref="EY51" si="4325">+EY49+EY50</f>
        <v>0</v>
      </c>
      <c r="EZ51" s="123">
        <f>+EZ49+EZ50</f>
        <v>0</v>
      </c>
      <c r="FA51" s="175">
        <f t="shared" ref="FA51" si="4326">+FA49+FA50</f>
        <v>0</v>
      </c>
      <c r="FB51" s="105">
        <f t="shared" ref="FB51" si="4327">+FB49+FB50</f>
        <v>0</v>
      </c>
      <c r="FC51" s="123">
        <f t="shared" ref="FC51" si="4328">+FC49+FC50</f>
        <v>0</v>
      </c>
      <c r="FD51" s="175">
        <f t="shared" si="2375"/>
        <v>0</v>
      </c>
      <c r="FE51" s="90">
        <f t="shared" ref="FE51" si="4329">+FE49+FE50</f>
        <v>0</v>
      </c>
      <c r="FF51" s="123">
        <f>+FF49+FF50</f>
        <v>0</v>
      </c>
      <c r="FG51" s="175">
        <f t="shared" ref="FG51" si="4330">+FG49+FG50</f>
        <v>0</v>
      </c>
      <c r="FH51" s="105">
        <f t="shared" ref="FH51" si="4331">+FH49+FH50</f>
        <v>0</v>
      </c>
      <c r="FI51" s="123">
        <f>+FI49+FI50</f>
        <v>0</v>
      </c>
      <c r="FJ51" s="175">
        <f t="shared" ref="FJ51" si="4332">+FJ49+FJ50</f>
        <v>0</v>
      </c>
      <c r="FK51" s="105">
        <f t="shared" ref="FK51" si="4333">+FK49+FK50</f>
        <v>0</v>
      </c>
      <c r="FL51" s="123">
        <f>+FL49+FL50</f>
        <v>0</v>
      </c>
      <c r="FM51" s="175">
        <f t="shared" ref="FM51" si="4334">+FM49+FM50</f>
        <v>0</v>
      </c>
      <c r="FN51" s="105">
        <f t="shared" ref="FN51" si="4335">+FN49+FN50</f>
        <v>0</v>
      </c>
      <c r="FO51" s="123">
        <f>+FO49+FO50</f>
        <v>0</v>
      </c>
      <c r="FP51" s="175">
        <f t="shared" ref="FP51" si="4336">+FP49+FP50</f>
        <v>0</v>
      </c>
      <c r="FQ51" s="105">
        <f t="shared" ref="FQ51" si="4337">+FQ49+FQ50</f>
        <v>0</v>
      </c>
      <c r="FR51" s="123">
        <f>+FR49+FR50</f>
        <v>0</v>
      </c>
      <c r="FS51" s="175">
        <f t="shared" ref="FS51" si="4338">+FS49+FS50</f>
        <v>0</v>
      </c>
      <c r="FT51" s="105">
        <f t="shared" ref="FT51" si="4339">+FT49+FT50</f>
        <v>0</v>
      </c>
      <c r="FU51" s="123">
        <f>+FU49+FU50</f>
        <v>0</v>
      </c>
      <c r="FV51" s="175">
        <f t="shared" ref="FV51" si="4340">+FV49+FV50</f>
        <v>0</v>
      </c>
      <c r="FW51" s="105">
        <f t="shared" ref="FW51" si="4341">+FW49+FW50</f>
        <v>0</v>
      </c>
      <c r="FX51" s="123">
        <f>+FX49+FX50</f>
        <v>0</v>
      </c>
      <c r="FY51" s="175">
        <f t="shared" ref="FY51" si="4342">+FY49+FY50</f>
        <v>0</v>
      </c>
      <c r="FZ51" s="105">
        <f t="shared" ref="FZ51" si="4343">+FZ49+FZ50</f>
        <v>0</v>
      </c>
      <c r="GA51" s="123">
        <f t="shared" ref="GA51" si="4344">+GA49+GA50</f>
        <v>0</v>
      </c>
      <c r="GB51" s="175">
        <f t="shared" si="10"/>
        <v>0</v>
      </c>
      <c r="GC51" s="105">
        <f t="shared" ref="GC51" si="4345">+GC49+GC50</f>
        <v>0</v>
      </c>
      <c r="GD51" s="123">
        <f>+GD49+GD50</f>
        <v>0</v>
      </c>
      <c r="GE51" s="175">
        <f t="shared" ref="GE51" si="4346">+GE49+GE50</f>
        <v>0</v>
      </c>
      <c r="GF51" s="105">
        <f t="shared" ref="GF51" si="4347">+GF49+GF50</f>
        <v>0</v>
      </c>
      <c r="GG51" s="123">
        <f>+GG49+GG50</f>
        <v>0</v>
      </c>
      <c r="GH51" s="175">
        <f t="shared" ref="GH51" si="4348">+GH49+GH50</f>
        <v>0</v>
      </c>
      <c r="GI51" s="105">
        <f t="shared" ref="GI51" si="4349">+GI49+GI50</f>
        <v>0</v>
      </c>
      <c r="GJ51" s="123">
        <f>+GJ49+GJ50</f>
        <v>0</v>
      </c>
      <c r="GK51" s="175">
        <f t="shared" ref="GK51" si="4350">+GK49+GK50</f>
        <v>0</v>
      </c>
      <c r="GL51" s="105">
        <f t="shared" ref="GL51" si="4351">+GL49+GL50</f>
        <v>0</v>
      </c>
      <c r="GM51" s="123">
        <f>+GM49+GM50</f>
        <v>0</v>
      </c>
      <c r="GN51" s="175">
        <f t="shared" ref="GN51" si="4352">+GN49+GN50</f>
        <v>0</v>
      </c>
      <c r="GO51" s="105">
        <f t="shared" ref="GO51" si="4353">+GO49+GO50</f>
        <v>0</v>
      </c>
      <c r="GP51" s="123">
        <f>+GP49+GP50</f>
        <v>0</v>
      </c>
      <c r="GQ51" s="175">
        <f t="shared" ref="GQ51" si="4354">+GQ49+GQ50</f>
        <v>0</v>
      </c>
      <c r="GR51" s="105">
        <f t="shared" ref="GR51" si="4355">+GR49+GR50</f>
        <v>0</v>
      </c>
      <c r="GS51" s="123">
        <f>+GS49+GS50</f>
        <v>0</v>
      </c>
      <c r="GT51" s="175">
        <f t="shared" ref="GT51" si="4356">+GT49+GT50</f>
        <v>0</v>
      </c>
      <c r="GU51" s="90">
        <f t="shared" ref="GU51" si="4357">+GU49+GU50</f>
        <v>0</v>
      </c>
      <c r="GV51" s="123">
        <f t="shared" ref="GV51" si="4358">+GV49+GV50</f>
        <v>0</v>
      </c>
      <c r="GW51" s="175">
        <f t="shared" si="94"/>
        <v>0</v>
      </c>
      <c r="GX51" s="105">
        <f t="shared" ref="GX51" si="4359">+GX49+GX50</f>
        <v>0</v>
      </c>
      <c r="GY51" s="123">
        <f>+GY49+GY50</f>
        <v>0</v>
      </c>
      <c r="GZ51" s="175">
        <f t="shared" ref="GZ51" si="4360">+GZ49+GZ50</f>
        <v>0</v>
      </c>
      <c r="HA51" s="105">
        <f t="shared" ref="HA51" si="4361">+HA49+HA50</f>
        <v>0</v>
      </c>
      <c r="HB51" s="123">
        <f>+HB49+HB50</f>
        <v>0</v>
      </c>
      <c r="HC51" s="175">
        <f t="shared" ref="HC51" si="4362">+HC49+HC50</f>
        <v>0</v>
      </c>
      <c r="HD51" s="105">
        <f t="shared" ref="HD51" si="4363">+HD49+HD50</f>
        <v>0</v>
      </c>
      <c r="HE51" s="123">
        <f>+HE49+HE50</f>
        <v>0</v>
      </c>
      <c r="HF51" s="175">
        <f t="shared" ref="HF51" si="4364">+HF49+HF50</f>
        <v>0</v>
      </c>
      <c r="HG51" s="105">
        <f t="shared" ref="HG51" si="4365">+HG49+HG50</f>
        <v>0</v>
      </c>
      <c r="HH51" s="123">
        <f>+HH49+HH50</f>
        <v>0</v>
      </c>
      <c r="HI51" s="175">
        <f t="shared" ref="HI51" si="4366">+HI49+HI50</f>
        <v>0</v>
      </c>
      <c r="HJ51" s="105">
        <f t="shared" ref="HJ51" si="4367">+HJ49+HJ50</f>
        <v>0</v>
      </c>
      <c r="HK51" s="123">
        <f t="shared" ref="HK51" si="4368">+HK49+HK50</f>
        <v>0</v>
      </c>
      <c r="HL51" s="175">
        <f t="shared" si="101"/>
        <v>0</v>
      </c>
      <c r="HM51" s="105">
        <f t="shared" ref="HM51" si="4369">+HM49+HM50</f>
        <v>0</v>
      </c>
      <c r="HN51" s="123">
        <f>+HN49+HN50</f>
        <v>0</v>
      </c>
      <c r="HO51" s="175">
        <f t="shared" ref="HO51" si="4370">+HO49+HO50</f>
        <v>0</v>
      </c>
      <c r="HP51" s="105">
        <f t="shared" ref="HP51" si="4371">+HP49+HP50</f>
        <v>0</v>
      </c>
      <c r="HQ51" s="123">
        <f>+HQ49+HQ50</f>
        <v>0</v>
      </c>
      <c r="HR51" s="175">
        <f t="shared" ref="HR51" si="4372">+HR49+HR50</f>
        <v>0</v>
      </c>
      <c r="HS51" s="90">
        <f t="shared" ref="HS51" si="4373">+HS49+HS50</f>
        <v>0</v>
      </c>
      <c r="HT51" s="123">
        <f t="shared" ref="HT51" si="4374">+HT49+HT50</f>
        <v>0</v>
      </c>
      <c r="HU51" s="175">
        <f t="shared" si="11"/>
        <v>0</v>
      </c>
      <c r="HV51" s="105">
        <f t="shared" ref="HV51" si="4375">+HV49+HV50</f>
        <v>0</v>
      </c>
      <c r="HW51" s="123">
        <f t="shared" ref="HW51" si="4376">+HW49+HW50</f>
        <v>0</v>
      </c>
      <c r="HX51" s="175">
        <f t="shared" si="107"/>
        <v>0</v>
      </c>
      <c r="HY51" s="105">
        <f t="shared" ref="HY51" si="4377">+HY49+HY50</f>
        <v>0</v>
      </c>
      <c r="HZ51" s="123">
        <f>+HZ49+HZ50</f>
        <v>0</v>
      </c>
      <c r="IA51" s="175">
        <f t="shared" ref="IA51" si="4378">+IA49+IA50</f>
        <v>0</v>
      </c>
      <c r="IB51" s="105">
        <f t="shared" ref="IB51" si="4379">+IB49+IB50</f>
        <v>0</v>
      </c>
      <c r="IC51" s="123">
        <f>+IC49+IC50</f>
        <v>0</v>
      </c>
      <c r="ID51" s="175">
        <f t="shared" ref="ID51" si="4380">+ID49+ID50</f>
        <v>0</v>
      </c>
      <c r="IE51" s="105">
        <f t="shared" ref="IE51" si="4381">+IE49+IE50</f>
        <v>0</v>
      </c>
      <c r="IF51" s="123">
        <f>+IF49+IF50</f>
        <v>0</v>
      </c>
      <c r="IG51" s="175">
        <f t="shared" ref="IG51" si="4382">+IG49+IG50</f>
        <v>0</v>
      </c>
      <c r="IH51" s="105">
        <f t="shared" ref="IH51" si="4383">+IH49+IH50</f>
        <v>0</v>
      </c>
      <c r="II51" s="123">
        <f>+II49+II50</f>
        <v>0</v>
      </c>
      <c r="IJ51" s="175">
        <f t="shared" ref="IJ51" si="4384">+IJ49+IJ50</f>
        <v>0</v>
      </c>
      <c r="IK51" s="105">
        <f t="shared" ref="IK51" si="4385">+IK49+IK50</f>
        <v>0</v>
      </c>
      <c r="IL51" s="123">
        <f t="shared" ref="IL51" si="4386">+IL49+IL50</f>
        <v>0</v>
      </c>
      <c r="IM51" s="175">
        <f t="shared" si="114"/>
        <v>0</v>
      </c>
      <c r="IN51" s="105">
        <f t="shared" ref="IN51" si="4387">+IN49+IN50</f>
        <v>0</v>
      </c>
      <c r="IO51" s="123">
        <f>+IO49+IO50</f>
        <v>0</v>
      </c>
      <c r="IP51" s="175">
        <f t="shared" ref="IP51" si="4388">+IP49+IP50</f>
        <v>0</v>
      </c>
      <c r="IQ51" s="90">
        <f t="shared" ref="IQ51" si="4389">+IQ49+IQ50</f>
        <v>0</v>
      </c>
      <c r="IR51" s="123">
        <f>+IR49+IR50</f>
        <v>0</v>
      </c>
      <c r="IS51" s="175">
        <f t="shared" ref="IS51" si="4390">+IS49+IS50</f>
        <v>0</v>
      </c>
      <c r="IT51" s="105">
        <f t="shared" ref="IT51" si="4391">+IT49+IT50</f>
        <v>0</v>
      </c>
      <c r="IU51" s="123">
        <f t="shared" ref="IU51" si="4392">+IU49+IU50</f>
        <v>0</v>
      </c>
      <c r="IV51" s="175">
        <f t="shared" si="12"/>
        <v>0</v>
      </c>
      <c r="IW51" s="105">
        <f t="shared" ref="IW51" si="4393">+IW49+IW50</f>
        <v>0</v>
      </c>
      <c r="IX51" s="123">
        <f>+IX49+IX50</f>
        <v>0</v>
      </c>
      <c r="IY51" s="175">
        <f t="shared" ref="IY51" si="4394">+IY49+IY50</f>
        <v>0</v>
      </c>
      <c r="IZ51" s="105">
        <f t="shared" ref="IZ51" si="4395">+IZ49+IZ50</f>
        <v>0</v>
      </c>
      <c r="JA51" s="123">
        <f>+JA49+JA50</f>
        <v>0</v>
      </c>
      <c r="JB51" s="175">
        <f t="shared" ref="JB51" si="4396">+JB49+JB50</f>
        <v>0</v>
      </c>
      <c r="JC51" s="105">
        <f t="shared" ref="JC51" si="4397">+JC49+JC50</f>
        <v>0</v>
      </c>
      <c r="JD51" s="123">
        <f>+JD49+JD50</f>
        <v>0</v>
      </c>
      <c r="JE51" s="175">
        <f t="shared" ref="JE51" si="4398">+JE49+JE50</f>
        <v>0</v>
      </c>
      <c r="JF51" s="105">
        <f t="shared" ref="JF51" si="4399">+JF49+JF50</f>
        <v>0</v>
      </c>
      <c r="JG51" s="123">
        <f>+JG49+JG50</f>
        <v>0</v>
      </c>
      <c r="JH51" s="175">
        <f t="shared" ref="JH51" si="4400">+JH49+JH50</f>
        <v>0</v>
      </c>
      <c r="JI51" s="105">
        <f t="shared" ref="JI51" si="4401">+JI49+JI50</f>
        <v>0</v>
      </c>
      <c r="JJ51" s="123">
        <f t="shared" ref="JJ51" si="4402">+JJ49+JJ50</f>
        <v>0</v>
      </c>
      <c r="JK51" s="175">
        <f t="shared" si="13"/>
        <v>0</v>
      </c>
      <c r="JL51" s="105">
        <f t="shared" ref="JL51" si="4403">+JL49+JL50</f>
        <v>0</v>
      </c>
      <c r="JM51" s="123">
        <f>+JM49+JM50</f>
        <v>0</v>
      </c>
      <c r="JN51" s="175">
        <f t="shared" ref="JN51" si="4404">+JN49+JN50</f>
        <v>0</v>
      </c>
      <c r="JO51" s="105">
        <f t="shared" ref="JO51" si="4405">+JO49+JO50</f>
        <v>0</v>
      </c>
      <c r="JP51" s="123">
        <f>+JP49+JP50</f>
        <v>0</v>
      </c>
      <c r="JQ51" s="175">
        <f t="shared" ref="JQ51" si="4406">+JQ49+JQ50</f>
        <v>0</v>
      </c>
      <c r="JR51" s="90">
        <f t="shared" ref="JR51" si="4407">+JR49+JR50</f>
        <v>0</v>
      </c>
      <c r="JS51" s="123">
        <f>+JS49+JS50</f>
        <v>0</v>
      </c>
      <c r="JT51" s="175">
        <f t="shared" ref="JT51" si="4408">+JT49+JT50</f>
        <v>0</v>
      </c>
      <c r="JU51" s="105">
        <f t="shared" ref="JU51" si="4409">+JU49+JU50</f>
        <v>0</v>
      </c>
      <c r="JV51" s="123">
        <f t="shared" ref="JV51" si="4410">+JV49+JV50</f>
        <v>0</v>
      </c>
      <c r="JW51" s="175">
        <f t="shared" si="2493"/>
        <v>0</v>
      </c>
      <c r="JX51" s="105">
        <f t="shared" ref="JX51" si="4411">+JX49+JX50</f>
        <v>0</v>
      </c>
      <c r="JY51" s="123">
        <f>+JY49+JY50</f>
        <v>0</v>
      </c>
      <c r="JZ51" s="175">
        <f t="shared" ref="JZ51" si="4412">+JZ49+JZ50</f>
        <v>0</v>
      </c>
      <c r="KA51" s="105">
        <f t="shared" ref="KA51" si="4413">+KA49+KA50</f>
        <v>0</v>
      </c>
      <c r="KB51" s="123">
        <f>+KB49+KB50</f>
        <v>0</v>
      </c>
      <c r="KC51" s="175">
        <f t="shared" ref="KC51" si="4414">+KC49+KC50</f>
        <v>0</v>
      </c>
      <c r="KD51" s="105">
        <f t="shared" ref="KD51" si="4415">+KD49+KD50</f>
        <v>0</v>
      </c>
      <c r="KE51" s="123">
        <f>+KE49+KE50</f>
        <v>0</v>
      </c>
      <c r="KF51" s="175">
        <f t="shared" ref="KF51" si="4416">+KF49+KF50</f>
        <v>0</v>
      </c>
      <c r="KG51" s="105">
        <f t="shared" ref="KG51" si="4417">+KG49+KG50</f>
        <v>0</v>
      </c>
      <c r="KH51" s="123">
        <f>+KH49+KH50</f>
        <v>0</v>
      </c>
      <c r="KI51" s="175">
        <f t="shared" ref="KI51" si="4418">+KI49+KI50</f>
        <v>0</v>
      </c>
      <c r="KJ51" s="105">
        <f t="shared" ref="KJ51" si="4419">+KJ49+KJ50</f>
        <v>0</v>
      </c>
      <c r="KK51" s="123">
        <f t="shared" ref="KK51" si="4420">+KK49+KK50</f>
        <v>0</v>
      </c>
      <c r="KL51" s="175">
        <f t="shared" si="2491"/>
        <v>0</v>
      </c>
      <c r="KM51" s="90">
        <f t="shared" ref="KM51" si="4421">+KM49+KM50</f>
        <v>0</v>
      </c>
      <c r="KN51" s="123">
        <f>+KN49+KN50</f>
        <v>0</v>
      </c>
      <c r="KO51" s="175">
        <f t="shared" ref="KO51" si="4422">+KO49+KO50</f>
        <v>0</v>
      </c>
      <c r="KP51" s="105">
        <f t="shared" ref="KP51" si="4423">+KP49+KP50</f>
        <v>0</v>
      </c>
      <c r="KQ51" s="123">
        <f>+KQ49+KQ50</f>
        <v>0</v>
      </c>
      <c r="KR51" s="175">
        <f t="shared" ref="KR51" si="4424">+KR49+KR50</f>
        <v>0</v>
      </c>
      <c r="KS51" s="105">
        <f t="shared" ref="KS51" si="4425">+KS49+KS50</f>
        <v>0</v>
      </c>
      <c r="KT51" s="123">
        <f>+KT49+KT50</f>
        <v>0</v>
      </c>
      <c r="KU51" s="175">
        <f t="shared" ref="KU51" si="4426">+KU49+KU50</f>
        <v>0</v>
      </c>
      <c r="KV51" s="105">
        <f t="shared" ref="KV51" si="4427">+KV49+KV50</f>
        <v>0</v>
      </c>
      <c r="KW51" s="123">
        <f t="shared" ref="KW51" si="4428">+KW49+KW50</f>
        <v>0</v>
      </c>
      <c r="KX51" s="175">
        <f t="shared" si="211"/>
        <v>0</v>
      </c>
      <c r="KY51" s="105">
        <f t="shared" ref="KY51" si="4429">+KY49+KY50</f>
        <v>0</v>
      </c>
      <c r="KZ51" s="123">
        <f>+KZ49+KZ50</f>
        <v>0</v>
      </c>
      <c r="LA51" s="175">
        <f t="shared" ref="LA51" si="4430">+LA49+LA50</f>
        <v>0</v>
      </c>
      <c r="LB51" s="105">
        <f t="shared" ref="LB51" si="4431">+LB49+LB50</f>
        <v>0</v>
      </c>
      <c r="LC51" s="123">
        <f>+LC49+LC50</f>
        <v>0</v>
      </c>
      <c r="LD51" s="175">
        <f t="shared" ref="LD51" si="4432">+LD49+LD50</f>
        <v>0</v>
      </c>
      <c r="LE51" s="105">
        <f t="shared" ref="LE51" si="4433">+LE49+LE50</f>
        <v>0</v>
      </c>
      <c r="LF51" s="123">
        <f>+LF49+LF50</f>
        <v>0</v>
      </c>
      <c r="LG51" s="175">
        <f t="shared" ref="LG51" si="4434">+LG49+LG50</f>
        <v>0</v>
      </c>
      <c r="LH51" s="105">
        <f t="shared" ref="LH51" si="4435">+LH49+LH50</f>
        <v>0</v>
      </c>
      <c r="LI51" s="123">
        <f>+LI49+LI50</f>
        <v>0</v>
      </c>
      <c r="LJ51" s="175">
        <f t="shared" ref="LJ51" si="4436">+LJ49+LJ50</f>
        <v>0</v>
      </c>
      <c r="LK51" s="90">
        <f t="shared" ref="LK51" si="4437">+LK49+LK50</f>
        <v>0</v>
      </c>
      <c r="LL51" s="123">
        <f>+LL49+LL50</f>
        <v>0</v>
      </c>
      <c r="LM51" s="175">
        <f t="shared" ref="LM51" si="4438">+LM49+LM50</f>
        <v>0</v>
      </c>
      <c r="LN51" s="105">
        <f t="shared" ref="LN51" si="4439">+LN49+LN50</f>
        <v>0</v>
      </c>
      <c r="LO51" s="123">
        <f>+LO49+LO50</f>
        <v>0</v>
      </c>
      <c r="LP51" s="175">
        <f t="shared" ref="LP51" si="4440">+LP49+LP50</f>
        <v>0</v>
      </c>
      <c r="LQ51" s="105">
        <f t="shared" ref="LQ51" si="4441">+LQ49+LQ50</f>
        <v>0</v>
      </c>
      <c r="LR51" s="123">
        <f>+LR49+LR50</f>
        <v>0</v>
      </c>
      <c r="LS51" s="175">
        <f t="shared" ref="LS51" si="4442">+LS49+LS50</f>
        <v>0</v>
      </c>
      <c r="LT51" s="105">
        <f t="shared" ref="LT51" si="4443">+LT49+LT50</f>
        <v>0</v>
      </c>
      <c r="LU51" s="123">
        <f>+LU49+LU50</f>
        <v>0</v>
      </c>
      <c r="LV51" s="175">
        <f t="shared" ref="LV51" si="4444">+LV49+LV50</f>
        <v>0</v>
      </c>
      <c r="LW51" s="105">
        <f t="shared" ref="LW51" si="4445">+LW49+LW50</f>
        <v>0</v>
      </c>
      <c r="LX51" s="123">
        <f>+LX49+LX50</f>
        <v>0</v>
      </c>
      <c r="LY51" s="175">
        <f t="shared" ref="LY51" si="4446">+LY49+LY50</f>
        <v>0</v>
      </c>
      <c r="LZ51" s="105">
        <f t="shared" ref="LZ51" si="4447">+LZ49+LZ50</f>
        <v>0</v>
      </c>
      <c r="MA51" s="123">
        <f t="shared" ref="MA51" si="4448">+MA49+MA50</f>
        <v>0</v>
      </c>
      <c r="MB51" s="175">
        <f t="shared" si="17"/>
        <v>0</v>
      </c>
      <c r="MC51" s="105">
        <f t="shared" ref="MC51" si="4449">+MC49+MC50</f>
        <v>0</v>
      </c>
      <c r="MD51" s="123">
        <f>+MD49+MD50</f>
        <v>0</v>
      </c>
      <c r="ME51" s="175">
        <f t="shared" ref="ME51" si="4450">+ME49+ME50</f>
        <v>0</v>
      </c>
      <c r="MF51" s="105">
        <f t="shared" ref="MF51" si="4451">+MF49+MF50</f>
        <v>0</v>
      </c>
      <c r="MG51" s="123">
        <f>+MG49+MG50</f>
        <v>0</v>
      </c>
      <c r="MH51" s="175">
        <f t="shared" ref="MH51" si="4452">+MH49+MH50</f>
        <v>0</v>
      </c>
      <c r="MI51" s="90">
        <f t="shared" ref="MI51" si="4453">+MI49+MI50</f>
        <v>0</v>
      </c>
      <c r="MJ51" s="123">
        <f t="shared" ref="MJ51" si="4454">+MJ49+MJ50</f>
        <v>0</v>
      </c>
      <c r="MK51" s="175">
        <f t="shared" si="150"/>
        <v>0</v>
      </c>
      <c r="ML51" s="105">
        <f t="shared" ref="ML51" si="4455">+ML49+ML50</f>
        <v>0</v>
      </c>
      <c r="MM51" s="123">
        <f>+MM49+MM50</f>
        <v>0</v>
      </c>
      <c r="MN51" s="175">
        <f t="shared" ref="MN51" si="4456">+MN49+MN50</f>
        <v>0</v>
      </c>
      <c r="MO51" s="105">
        <f t="shared" ref="MO51" si="4457">+MO49+MO50</f>
        <v>0</v>
      </c>
      <c r="MP51" s="123">
        <f t="shared" ref="MP51" si="4458">+MP49+MP50</f>
        <v>0</v>
      </c>
      <c r="MQ51" s="175">
        <f t="shared" si="18"/>
        <v>0</v>
      </c>
      <c r="MR51" s="105">
        <f t="shared" ref="MR51" si="4459">+MR49+MR50</f>
        <v>0</v>
      </c>
      <c r="MS51" s="123">
        <f>+MS49+MS50</f>
        <v>0</v>
      </c>
      <c r="MT51" s="175">
        <f t="shared" ref="MT51" si="4460">+MT49+MT50</f>
        <v>0</v>
      </c>
      <c r="MU51" s="105">
        <f t="shared" ref="MU51" si="4461">+MU49+MU50</f>
        <v>0</v>
      </c>
      <c r="MV51" s="123">
        <f>+MV49+MV50</f>
        <v>0</v>
      </c>
      <c r="MW51" s="175">
        <f t="shared" ref="MW51" si="4462">+MW49+MW50</f>
        <v>0</v>
      </c>
      <c r="MX51" s="105">
        <f t="shared" ref="MX51" si="4463">+MX49+MX50</f>
        <v>0</v>
      </c>
      <c r="MY51" s="123">
        <f>+MY49+MY50</f>
        <v>0</v>
      </c>
      <c r="MZ51" s="175">
        <f t="shared" ref="MZ51" si="4464">+MZ49+MZ50</f>
        <v>0</v>
      </c>
      <c r="NA51" s="105">
        <f t="shared" ref="NA51" si="4465">+NA49+NA50</f>
        <v>0</v>
      </c>
      <c r="NB51" s="123">
        <f t="shared" ref="NB51" si="4466">+NB49+NB50</f>
        <v>0</v>
      </c>
      <c r="NC51" s="175">
        <f t="shared" si="158"/>
        <v>0</v>
      </c>
      <c r="ND51" s="105">
        <f t="shared" ref="ND51" si="4467">+ND49+ND50</f>
        <v>0</v>
      </c>
      <c r="NE51" s="123">
        <f>+NE49+NE50</f>
        <v>0</v>
      </c>
      <c r="NF51" s="175">
        <f t="shared" ref="NF51" si="4468">+NF49+NF50</f>
        <v>0</v>
      </c>
      <c r="NG51" s="105">
        <f t="shared" ref="NG51" si="4469">+NG49+NG50</f>
        <v>0</v>
      </c>
      <c r="NH51" s="123">
        <f>+NH49+NH50</f>
        <v>0</v>
      </c>
      <c r="NI51" s="175">
        <f t="shared" ref="NI51" si="4470">+NI49+NI50</f>
        <v>0</v>
      </c>
      <c r="NJ51" s="90">
        <f t="shared" ref="NJ51" si="4471">+NJ49+NJ50</f>
        <v>0</v>
      </c>
      <c r="NK51" s="123">
        <f>+NK49+NK50</f>
        <v>0</v>
      </c>
      <c r="NL51" s="175">
        <f t="shared" ref="NL51" si="4472">+NL49+NL50</f>
        <v>0</v>
      </c>
      <c r="NM51" s="105">
        <f t="shared" ref="NM51" si="4473">+NM49+NM50</f>
        <v>0</v>
      </c>
      <c r="NN51" s="123">
        <f>+NN49+NN50</f>
        <v>0</v>
      </c>
      <c r="NO51" s="175">
        <f t="shared" ref="NO51" si="4474">+NO49+NO50</f>
        <v>0</v>
      </c>
      <c r="NP51" s="105">
        <f t="shared" ref="NP51" si="4475">+NP49+NP50</f>
        <v>0</v>
      </c>
      <c r="NQ51" s="123">
        <f>+NQ49+NQ50</f>
        <v>0</v>
      </c>
      <c r="NR51" s="175">
        <f t="shared" ref="NR51" si="4476">+NR49+NR50</f>
        <v>0</v>
      </c>
      <c r="NS51" s="105">
        <f t="shared" ref="NS51" si="4477">+NS49+NS50</f>
        <v>0</v>
      </c>
      <c r="NT51" s="123">
        <f>+NT49+NT50</f>
        <v>0</v>
      </c>
      <c r="NU51" s="175">
        <f t="shared" ref="NU51" si="4478">+NU49+NU50</f>
        <v>0</v>
      </c>
      <c r="NV51" s="105">
        <f t="shared" ref="NV51" si="4479">+NV49+NV50</f>
        <v>0</v>
      </c>
      <c r="NW51" s="123">
        <f t="shared" ref="NW51" si="4480">+NW49+NW50</f>
        <v>0</v>
      </c>
      <c r="NX51" s="175">
        <f t="shared" si="2981"/>
        <v>0</v>
      </c>
      <c r="NY51" s="105">
        <f t="shared" ref="NY51" si="4481">+NY49+NY50</f>
        <v>0</v>
      </c>
      <c r="NZ51" s="123">
        <f>+NZ49+NZ50</f>
        <v>0</v>
      </c>
      <c r="OA51" s="175">
        <f t="shared" ref="OA51" si="4482">+OA49+OA50</f>
        <v>0</v>
      </c>
      <c r="OB51" s="105">
        <f t="shared" ref="OB51" si="4483">+OB49+OB50</f>
        <v>0</v>
      </c>
      <c r="OC51" s="123">
        <f>+OC49+OC50</f>
        <v>0</v>
      </c>
      <c r="OD51" s="175">
        <f t="shared" ref="OD51" si="4484">+OD49+OD50</f>
        <v>0</v>
      </c>
      <c r="OE51" s="105">
        <f t="shared" ref="OE51" si="4485">+OE49+OE50</f>
        <v>0</v>
      </c>
      <c r="OF51" s="123">
        <f>+OF49+OF50</f>
        <v>0</v>
      </c>
      <c r="OG51" s="175">
        <f t="shared" ref="OG51" si="4486">+OG49+OG50</f>
        <v>0</v>
      </c>
      <c r="OH51" s="90">
        <f t="shared" ref="OH51" si="4487">+OH49+OH50</f>
        <v>0</v>
      </c>
      <c r="OI51" s="123">
        <f t="shared" ref="OI51" si="4488">+OI49+OI50</f>
        <v>0</v>
      </c>
      <c r="OJ51" s="175">
        <f t="shared" si="2980"/>
        <v>0</v>
      </c>
      <c r="OK51" s="105">
        <f t="shared" ref="OK51" si="4489">+OK49+OK50</f>
        <v>0</v>
      </c>
      <c r="OL51" s="123">
        <f>+OL49+OL50</f>
        <v>0</v>
      </c>
      <c r="OM51" s="175">
        <f t="shared" ref="OM51" si="4490">+OM49+OM50</f>
        <v>0</v>
      </c>
      <c r="ON51" s="105">
        <f t="shared" ref="ON51" si="4491">+ON49+ON50</f>
        <v>0</v>
      </c>
      <c r="OO51" s="123">
        <f>+OO49+OO50</f>
        <v>0</v>
      </c>
      <c r="OP51" s="175">
        <f t="shared" ref="OP51" si="4492">+OP49+OP50</f>
        <v>0</v>
      </c>
      <c r="OQ51" s="105">
        <f t="shared" ref="OQ51" si="4493">+OQ49+OQ50</f>
        <v>0</v>
      </c>
      <c r="OR51" s="123">
        <f>+OR49+OR50</f>
        <v>0</v>
      </c>
      <c r="OS51" s="175">
        <f t="shared" ref="OS51" si="4494">+OS49+OS50</f>
        <v>0</v>
      </c>
      <c r="OT51" s="105">
        <f t="shared" ref="OT51" si="4495">+OT49+OT50</f>
        <v>0</v>
      </c>
      <c r="OU51" s="123">
        <f>+OU49+OU50</f>
        <v>0</v>
      </c>
      <c r="OV51" s="175">
        <f t="shared" ref="OV51" si="4496">+OV49+OV50</f>
        <v>0</v>
      </c>
      <c r="OW51" s="105">
        <f t="shared" ref="OW51" si="4497">+OW49+OW50</f>
        <v>0</v>
      </c>
      <c r="OX51" s="123">
        <f>+OX49+OX50</f>
        <v>0</v>
      </c>
      <c r="OY51" s="175">
        <f t="shared" ref="OY51" si="4498">+OY49+OY50</f>
        <v>0</v>
      </c>
      <c r="OZ51" s="105">
        <f t="shared" ref="OZ51" si="4499">+OZ49+OZ50</f>
        <v>0</v>
      </c>
      <c r="PA51" s="123">
        <f>+PA49+PA50</f>
        <v>0</v>
      </c>
      <c r="PB51" s="175">
        <f t="shared" ref="PB51" si="4500">+PB49+PB50</f>
        <v>0</v>
      </c>
      <c r="PC51" s="105">
        <f t="shared" ref="PC51" si="4501">+PC49+PC50</f>
        <v>0</v>
      </c>
      <c r="PD51" s="123">
        <f>+PD49+PD50</f>
        <v>0</v>
      </c>
      <c r="PE51" s="175">
        <f t="shared" ref="PE51" si="4502">+PE49+PE50</f>
        <v>0</v>
      </c>
      <c r="PF51" s="105">
        <f t="shared" ref="PF51" si="4503">+PF49+PF50</f>
        <v>0</v>
      </c>
      <c r="PG51" s="123">
        <f>+PG49+PG50</f>
        <v>0</v>
      </c>
      <c r="PH51" s="175">
        <f t="shared" ref="PH51" si="4504">+PH49+PH50</f>
        <v>0</v>
      </c>
      <c r="PI51" s="90">
        <f t="shared" ref="PI51" si="4505">+PI49+PI50</f>
        <v>0</v>
      </c>
      <c r="PJ51" s="123">
        <f>+PJ49+PJ50</f>
        <v>0</v>
      </c>
      <c r="PK51" s="175">
        <f t="shared" ref="PK51" si="4506">+PK49+PK50</f>
        <v>0</v>
      </c>
      <c r="PL51" s="105">
        <f t="shared" ref="PL51" si="4507">+PL49+PL50</f>
        <v>0</v>
      </c>
      <c r="PM51" s="123">
        <f>+PM49+PM50</f>
        <v>0</v>
      </c>
      <c r="PN51" s="175">
        <f t="shared" ref="PN51" si="4508">+PN49+PN50</f>
        <v>0</v>
      </c>
      <c r="PO51" s="105">
        <f t="shared" ref="PO51" si="4509">+PO49+PO50</f>
        <v>0</v>
      </c>
      <c r="PP51" s="123">
        <f t="shared" ref="PP51" si="4510">+PP49+PP50</f>
        <v>0</v>
      </c>
      <c r="PQ51" s="175">
        <f t="shared" si="4231"/>
        <v>0</v>
      </c>
      <c r="PR51" s="105">
        <f t="shared" ref="PR51" si="4511">+PR49+PR50</f>
        <v>0</v>
      </c>
      <c r="PS51" s="123">
        <f>+PS49+PS50</f>
        <v>0</v>
      </c>
      <c r="PT51" s="175">
        <f t="shared" ref="PT51" si="4512">+PT49+PT50</f>
        <v>0</v>
      </c>
      <c r="PU51" s="105">
        <f t="shared" ref="PU51" si="4513">+PU49+PU50</f>
        <v>0</v>
      </c>
      <c r="PV51" s="123">
        <f>+PV49+PV50</f>
        <v>0</v>
      </c>
      <c r="PW51" s="175">
        <f t="shared" ref="PW51" si="4514">+PW49+PW50</f>
        <v>0</v>
      </c>
      <c r="PX51" s="105">
        <f t="shared" ref="PX51" si="4515">+PX49+PX50</f>
        <v>0</v>
      </c>
      <c r="PY51" s="123">
        <f>+PY49+PY50</f>
        <v>0</v>
      </c>
      <c r="PZ51" s="175">
        <f t="shared" ref="PZ51" si="4516">+PZ49+PZ50</f>
        <v>0</v>
      </c>
      <c r="QA51" s="105">
        <f t="shared" ref="QA51" si="4517">+QA49+QA50</f>
        <v>0</v>
      </c>
      <c r="QB51" s="123">
        <f>+QB49+QB50</f>
        <v>0</v>
      </c>
      <c r="QC51" s="175">
        <f t="shared" ref="QC51" si="4518">+QC49+QC50</f>
        <v>0</v>
      </c>
      <c r="QD51" s="105">
        <f t="shared" ref="QD51" si="4519">+QD49+QD50</f>
        <v>0</v>
      </c>
      <c r="QE51" s="123">
        <f>+QE49+QE50</f>
        <v>0</v>
      </c>
      <c r="QF51" s="175">
        <f t="shared" ref="QF51" si="4520">+QF49+QF50</f>
        <v>0</v>
      </c>
      <c r="QG51" s="90">
        <f t="shared" ref="QG51" si="4521">+QG49+QG50</f>
        <v>0</v>
      </c>
      <c r="QH51" s="123">
        <f>+QH49+QH50</f>
        <v>0</v>
      </c>
      <c r="QI51" s="175">
        <f t="shared" ref="QI51" si="4522">+QI49+QI50</f>
        <v>0</v>
      </c>
      <c r="QJ51" s="105">
        <f t="shared" ref="QJ51" si="4523">+QJ49+QJ50</f>
        <v>0</v>
      </c>
      <c r="QK51" s="123">
        <f>+QK49+QK50</f>
        <v>0</v>
      </c>
      <c r="QL51" s="175">
        <f t="shared" ref="QL51" si="4524">+QL49+QL50</f>
        <v>0</v>
      </c>
      <c r="QM51" s="105">
        <f t="shared" ref="QM51" si="4525">+QM49+QM50</f>
        <v>0</v>
      </c>
      <c r="QN51" s="123">
        <f t="shared" ref="QN51" si="4526">+QN49+QN50</f>
        <v>0</v>
      </c>
      <c r="QO51" s="175">
        <f t="shared" si="190"/>
        <v>0</v>
      </c>
      <c r="QP51" s="105">
        <f t="shared" ref="QP51" si="4527">+QP49+QP50</f>
        <v>0</v>
      </c>
      <c r="QQ51" s="123">
        <f>+QQ49+QQ50</f>
        <v>0</v>
      </c>
      <c r="QR51" s="175">
        <f t="shared" ref="QR51" si="4528">+QR49+QR50</f>
        <v>0</v>
      </c>
      <c r="QS51" s="105">
        <f t="shared" ref="QS51" si="4529">+QS49+QS50</f>
        <v>0</v>
      </c>
      <c r="QT51" s="123">
        <f>+QT49+QT50</f>
        <v>0</v>
      </c>
      <c r="QU51" s="175">
        <f t="shared" ref="QU51" si="4530">+QU49+QU50</f>
        <v>0</v>
      </c>
      <c r="QV51" s="105">
        <f t="shared" ref="QV51" si="4531">+QV49+QV50</f>
        <v>0</v>
      </c>
      <c r="QW51" s="123">
        <f>+QW49+QW50</f>
        <v>0</v>
      </c>
      <c r="QX51" s="175">
        <f t="shared" ref="QX51" si="4532">+QX49+QX50</f>
        <v>0</v>
      </c>
      <c r="QY51" s="105">
        <f t="shared" ref="QY51" si="4533">+QY49+QY50</f>
        <v>0</v>
      </c>
      <c r="QZ51" s="123">
        <f>+QZ49+QZ50</f>
        <v>0</v>
      </c>
      <c r="RA51" s="175">
        <f t="shared" ref="RA51" si="4534">+RA49+RA50</f>
        <v>0</v>
      </c>
      <c r="RB51" s="105">
        <f t="shared" ref="RB51" si="4535">+RB49+RB50</f>
        <v>0</v>
      </c>
      <c r="RC51" s="123">
        <f>+RC49+RC50</f>
        <v>0</v>
      </c>
      <c r="RD51" s="175">
        <f t="shared" ref="RD51" si="4536">+RD49+RD50</f>
        <v>0</v>
      </c>
      <c r="RE51" s="90">
        <f t="shared" ref="RE51" si="4537">+RE49+RE50</f>
        <v>0</v>
      </c>
      <c r="RF51" s="123">
        <f>+RF49+RF50</f>
        <v>0</v>
      </c>
      <c r="RG51" s="175">
        <f t="shared" ref="RG51" si="4538">+RG49+RG50</f>
        <v>0</v>
      </c>
      <c r="RH51" s="105">
        <f t="shared" ref="RH51" si="4539">+RH49+RH50</f>
        <v>0</v>
      </c>
      <c r="RI51" s="123">
        <f>+RI49+RI50</f>
        <v>0</v>
      </c>
      <c r="RJ51" s="175">
        <f t="shared" ref="RJ51" si="4540">+RJ49+RJ50</f>
        <v>0</v>
      </c>
      <c r="RK51" s="105">
        <f t="shared" ref="RK51" si="4541">+RK49+RK50</f>
        <v>0</v>
      </c>
      <c r="RL51" s="123">
        <f>+RL49+RL50</f>
        <v>0</v>
      </c>
      <c r="RM51" s="175">
        <f t="shared" ref="RM51" si="4542">+RM49+RM50</f>
        <v>0</v>
      </c>
      <c r="RN51" s="105">
        <f t="shared" ref="RN51" si="4543">+RN49+RN50</f>
        <v>0</v>
      </c>
      <c r="RO51" s="123">
        <f t="shared" ref="RO51" si="4544">+RO49+RO50</f>
        <v>0</v>
      </c>
      <c r="RP51" s="175">
        <f t="shared" si="201"/>
        <v>0</v>
      </c>
      <c r="RQ51" s="105">
        <f t="shared" ref="RQ51" si="4545">+RQ49+RQ50</f>
        <v>0</v>
      </c>
      <c r="RR51" s="123">
        <f t="shared" ref="RR51" si="4546">+RR49+RR50</f>
        <v>0</v>
      </c>
      <c r="RS51" s="175">
        <f t="shared" si="204"/>
        <v>0</v>
      </c>
      <c r="RT51" s="105">
        <f t="shared" ref="RT51" si="4547">+RT49+RT50</f>
        <v>0</v>
      </c>
      <c r="RU51" s="123">
        <f>+HW51+MP51+OI51+PP51+RR51</f>
        <v>0</v>
      </c>
      <c r="RV51" s="175">
        <f t="shared" si="206"/>
        <v>0</v>
      </c>
      <c r="RW51" s="105">
        <f t="shared" ref="RW51" si="4548">+RW49+RW50</f>
        <v>0</v>
      </c>
      <c r="RX51" s="123">
        <f>+RX49+RX50</f>
        <v>-5152352</v>
      </c>
      <c r="RY51" s="175">
        <f t="shared" ref="RY51" si="4549">+RY49+RY50</f>
        <v>-3405</v>
      </c>
      <c r="RZ51" s="105">
        <f t="shared" ref="RZ51" si="4550">+RZ49+RZ50</f>
        <v>-5155757</v>
      </c>
      <c r="SA51" s="123">
        <f t="shared" ref="SA51" si="4551">+SA49+SA50</f>
        <v>-5152352</v>
      </c>
      <c r="SB51" s="175">
        <f t="shared" si="22"/>
        <v>-3405</v>
      </c>
      <c r="SC51" s="105">
        <f t="shared" ref="SC51" si="4552">+SC49+SC50</f>
        <v>-5155757</v>
      </c>
      <c r="SD51" s="123">
        <f t="shared" ref="SD51" si="4553">+SD49+SD50</f>
        <v>0</v>
      </c>
      <c r="SE51" s="175">
        <f t="shared" si="4232"/>
        <v>0</v>
      </c>
      <c r="SF51" s="105">
        <f t="shared" ref="SF51" si="4554">+SF49+SF50</f>
        <v>0</v>
      </c>
      <c r="SG51" s="66"/>
    </row>
    <row r="52" spans="1:501" s="7" customFormat="1" ht="15.75" x14ac:dyDescent="0.25">
      <c r="A52" s="5">
        <v>40</v>
      </c>
      <c r="B52" s="1" t="s">
        <v>16</v>
      </c>
      <c r="C52" s="17">
        <v>0</v>
      </c>
      <c r="D52" s="6"/>
      <c r="E52" s="105">
        <f t="shared" si="24"/>
        <v>0</v>
      </c>
      <c r="F52" s="17"/>
      <c r="G52" s="6">
        <v>0</v>
      </c>
      <c r="H52" s="105">
        <f t="shared" ref="H52:H57" si="4555">+F52+G52</f>
        <v>0</v>
      </c>
      <c r="I52" s="17">
        <f t="shared" si="0"/>
        <v>0</v>
      </c>
      <c r="J52" s="6">
        <f t="shared" si="0"/>
        <v>0</v>
      </c>
      <c r="K52" s="105">
        <f t="shared" ref="K52:K57" si="4556">+I52+J52</f>
        <v>0</v>
      </c>
      <c r="L52" s="17"/>
      <c r="M52" s="6">
        <v>0</v>
      </c>
      <c r="N52" s="105">
        <f t="shared" ref="N52:N57" si="4557">+L52+M52</f>
        <v>0</v>
      </c>
      <c r="O52" s="17"/>
      <c r="P52" s="6">
        <v>0</v>
      </c>
      <c r="Q52" s="105">
        <f t="shared" ref="Q52:Q57" si="4558">+O52+P52</f>
        <v>0</v>
      </c>
      <c r="R52" s="17"/>
      <c r="S52" s="6">
        <v>0</v>
      </c>
      <c r="T52" s="105">
        <f t="shared" ref="T52:T57" si="4559">+R52+S52</f>
        <v>0</v>
      </c>
      <c r="U52" s="17">
        <f t="shared" si="2324"/>
        <v>0</v>
      </c>
      <c r="V52" s="6">
        <f t="shared" si="2324"/>
        <v>0</v>
      </c>
      <c r="W52" s="90">
        <f t="shared" ref="W52:W57" si="4560">+U52+V52</f>
        <v>0</v>
      </c>
      <c r="X52" s="17"/>
      <c r="Y52" s="6">
        <v>0</v>
      </c>
      <c r="Z52" s="105">
        <f t="shared" ref="Z52:Z57" si="4561">+X52+Y52</f>
        <v>0</v>
      </c>
      <c r="AA52" s="17"/>
      <c r="AB52" s="6">
        <v>0</v>
      </c>
      <c r="AC52" s="105">
        <f t="shared" ref="AC52:AC57" si="4562">+AA52+AB52</f>
        <v>0</v>
      </c>
      <c r="AD52" s="17"/>
      <c r="AE52" s="6">
        <v>0</v>
      </c>
      <c r="AF52" s="105">
        <f t="shared" ref="AF52:AF57" si="4563">+AD52+AE52</f>
        <v>0</v>
      </c>
      <c r="AG52" s="17"/>
      <c r="AH52" s="6">
        <v>0</v>
      </c>
      <c r="AI52" s="105">
        <f t="shared" ref="AI52:AI57" si="4564">+AG52+AH52</f>
        <v>0</v>
      </c>
      <c r="AJ52" s="17"/>
      <c r="AK52" s="6">
        <v>0</v>
      </c>
      <c r="AL52" s="105">
        <f t="shared" ref="AL52:AL57" si="4565">+AJ52+AK52</f>
        <v>0</v>
      </c>
      <c r="AM52" s="17"/>
      <c r="AN52" s="6">
        <v>0</v>
      </c>
      <c r="AO52" s="105">
        <f t="shared" ref="AO52:AO57" si="4566">+AM52+AN52</f>
        <v>0</v>
      </c>
      <c r="AP52" s="17"/>
      <c r="AQ52" s="6">
        <v>0</v>
      </c>
      <c r="AR52" s="105">
        <f t="shared" ref="AR52:AR57" si="4567">+AP52+AQ52</f>
        <v>0</v>
      </c>
      <c r="AS52" s="17">
        <f t="shared" si="2333"/>
        <v>0</v>
      </c>
      <c r="AT52" s="6">
        <f t="shared" si="2333"/>
        <v>0</v>
      </c>
      <c r="AU52" s="105">
        <f t="shared" ref="AU52:AU57" si="4568">+AS52+AT52</f>
        <v>0</v>
      </c>
      <c r="AV52" s="17"/>
      <c r="AW52" s="6">
        <v>0</v>
      </c>
      <c r="AX52" s="105">
        <f t="shared" ref="AX52:AX57" si="4569">+AV52+AW52</f>
        <v>0</v>
      </c>
      <c r="AY52" s="17"/>
      <c r="AZ52" s="6">
        <v>0</v>
      </c>
      <c r="BA52" s="105">
        <f t="shared" ref="BA52:BA57" si="4570">+AY52+AZ52</f>
        <v>0</v>
      </c>
      <c r="BB52" s="17"/>
      <c r="BC52" s="6">
        <v>0</v>
      </c>
      <c r="BD52" s="105">
        <f t="shared" ref="BD52:BD57" si="4571">+BB52+BC52</f>
        <v>0</v>
      </c>
      <c r="BE52" s="17">
        <f t="shared" si="2338"/>
        <v>0</v>
      </c>
      <c r="BF52" s="6">
        <f t="shared" si="2338"/>
        <v>0</v>
      </c>
      <c r="BG52" s="105">
        <f t="shared" ref="BG52:BG57" si="4572">+BE52+BF52</f>
        <v>0</v>
      </c>
      <c r="BH52" s="17"/>
      <c r="BI52" s="6">
        <v>0</v>
      </c>
      <c r="BJ52" s="105">
        <f t="shared" ref="BJ52:BJ57" si="4573">+BH52+BI52</f>
        <v>0</v>
      </c>
      <c r="BK52" s="17"/>
      <c r="BL52" s="6">
        <v>0</v>
      </c>
      <c r="BM52" s="105">
        <f t="shared" ref="BM52:BM57" si="4574">+BK52+BL52</f>
        <v>0</v>
      </c>
      <c r="BN52" s="17">
        <f t="shared" si="2342"/>
        <v>0</v>
      </c>
      <c r="BO52" s="6">
        <f t="shared" si="2342"/>
        <v>0</v>
      </c>
      <c r="BP52" s="105">
        <f t="shared" ref="BP52:BP57" si="4575">+BN52+BO52</f>
        <v>0</v>
      </c>
      <c r="BQ52" s="17">
        <f t="shared" si="2344"/>
        <v>0</v>
      </c>
      <c r="BR52" s="6">
        <f t="shared" si="2344"/>
        <v>0</v>
      </c>
      <c r="BS52" s="105">
        <f t="shared" ref="BS52:BS57" si="4576">+BQ52+BR52</f>
        <v>0</v>
      </c>
      <c r="BT52" s="17"/>
      <c r="BU52" s="6">
        <v>0</v>
      </c>
      <c r="BV52" s="105">
        <f t="shared" ref="BV52:BV57" si="4577">+BT52+BU52</f>
        <v>0</v>
      </c>
      <c r="BW52" s="123">
        <f t="shared" si="2347"/>
        <v>0</v>
      </c>
      <c r="BX52" s="6">
        <f t="shared" si="2347"/>
        <v>0</v>
      </c>
      <c r="BY52" s="105">
        <f t="shared" ref="BY52:BY57" si="4578">+BW52+BX52</f>
        <v>0</v>
      </c>
      <c r="BZ52" s="17"/>
      <c r="CA52" s="6">
        <v>0</v>
      </c>
      <c r="CB52" s="105">
        <f t="shared" ref="CB52:CB57" si="4579">+BZ52+CA52</f>
        <v>0</v>
      </c>
      <c r="CC52" s="17"/>
      <c r="CD52" s="6">
        <v>0</v>
      </c>
      <c r="CE52" s="105">
        <f t="shared" ref="CE52:CE57" si="4580">+CC52+CD52</f>
        <v>0</v>
      </c>
      <c r="CF52" s="17"/>
      <c r="CG52" s="6">
        <v>0</v>
      </c>
      <c r="CH52" s="105">
        <f t="shared" ref="CH52:CH57" si="4581">+CF52+CG52</f>
        <v>0</v>
      </c>
      <c r="CI52" s="17"/>
      <c r="CJ52" s="6">
        <v>0</v>
      </c>
      <c r="CK52" s="105">
        <f t="shared" ref="CK52:CK57" si="4582">+CI52+CJ52</f>
        <v>0</v>
      </c>
      <c r="CL52" s="17"/>
      <c r="CM52" s="6">
        <v>0</v>
      </c>
      <c r="CN52" s="105">
        <f t="shared" ref="CN52:CN57" si="4583">+CL52+CM52</f>
        <v>0</v>
      </c>
      <c r="CO52" s="17"/>
      <c r="CP52" s="6">
        <v>0</v>
      </c>
      <c r="CQ52" s="105">
        <f t="shared" ref="CQ52:CQ57" si="4584">+CO52+CP52</f>
        <v>0</v>
      </c>
      <c r="CR52" s="17"/>
      <c r="CS52" s="6">
        <v>0</v>
      </c>
      <c r="CT52" s="105">
        <f t="shared" ref="CT52:CT57" si="4585">+CR52+CS52</f>
        <v>0</v>
      </c>
      <c r="CU52" s="17"/>
      <c r="CV52" s="6">
        <v>0</v>
      </c>
      <c r="CW52" s="105">
        <f t="shared" ref="CW52:CW57" si="4586">+CU52+CV52</f>
        <v>0</v>
      </c>
      <c r="CX52" s="17"/>
      <c r="CY52" s="6">
        <v>0</v>
      </c>
      <c r="CZ52" s="105">
        <f t="shared" ref="CZ52:CZ57" si="4587">+CX52+CY52</f>
        <v>0</v>
      </c>
      <c r="DA52" s="17"/>
      <c r="DB52" s="6">
        <v>0</v>
      </c>
      <c r="DC52" s="105">
        <f t="shared" ref="DC52:DC57" si="4588">+DA52+DB52</f>
        <v>0</v>
      </c>
      <c r="DD52" s="123">
        <f t="shared" si="59"/>
        <v>0</v>
      </c>
      <c r="DE52" s="6">
        <f t="shared" si="59"/>
        <v>0</v>
      </c>
      <c r="DF52" s="105">
        <f t="shared" si="59"/>
        <v>0</v>
      </c>
      <c r="DG52" s="17"/>
      <c r="DH52" s="6">
        <v>0</v>
      </c>
      <c r="DI52" s="105">
        <f t="shared" ref="DI52:DI57" si="4589">+DG52+DH52</f>
        <v>0</v>
      </c>
      <c r="DJ52" s="17"/>
      <c r="DK52" s="6">
        <v>0</v>
      </c>
      <c r="DL52" s="105">
        <f t="shared" ref="DL52:DL57" si="4590">+DJ52+DK52</f>
        <v>0</v>
      </c>
      <c r="DM52" s="17"/>
      <c r="DN52" s="6">
        <v>0</v>
      </c>
      <c r="DO52" s="105">
        <f t="shared" ref="DO52:DO57" si="4591">+DM52+DN52</f>
        <v>0</v>
      </c>
      <c r="DP52" s="17"/>
      <c r="DQ52" s="6">
        <v>0</v>
      </c>
      <c r="DR52" s="105">
        <f t="shared" ref="DR52:DR57" si="4592">+DP52+DQ52</f>
        <v>0</v>
      </c>
      <c r="DS52" s="17"/>
      <c r="DT52" s="6">
        <v>0</v>
      </c>
      <c r="DU52" s="105">
        <f t="shared" ref="DU52:DU57" si="4593">+DS52+DT52</f>
        <v>0</v>
      </c>
      <c r="DV52" s="17"/>
      <c r="DW52" s="6">
        <v>0</v>
      </c>
      <c r="DX52" s="105">
        <f t="shared" ref="DX52:DX57" si="4594">+DV52+DW52</f>
        <v>0</v>
      </c>
      <c r="DY52" s="17"/>
      <c r="DZ52" s="6">
        <v>0</v>
      </c>
      <c r="EA52" s="105">
        <f t="shared" ref="EA52:EA57" si="4595">+DY52+DZ52</f>
        <v>0</v>
      </c>
      <c r="EB52" s="17">
        <f t="shared" si="67"/>
        <v>0</v>
      </c>
      <c r="EC52" s="6">
        <f t="shared" si="68"/>
        <v>0</v>
      </c>
      <c r="ED52" s="105">
        <f t="shared" ref="ED52:ED57" si="4596">+EB52+EC52</f>
        <v>0</v>
      </c>
      <c r="EE52" s="17"/>
      <c r="EF52" s="6">
        <v>0</v>
      </c>
      <c r="EG52" s="105">
        <f t="shared" ref="EG52:EG57" si="4597">+EE52+EF52</f>
        <v>0</v>
      </c>
      <c r="EH52" s="17"/>
      <c r="EI52" s="6">
        <v>0</v>
      </c>
      <c r="EJ52" s="105">
        <f t="shared" ref="EJ52:EJ57" si="4598">+EH52+EI52</f>
        <v>0</v>
      </c>
      <c r="EK52" s="17"/>
      <c r="EL52" s="6">
        <v>0</v>
      </c>
      <c r="EM52" s="105">
        <f t="shared" ref="EM52:EM57" si="4599">+EK52+EL52</f>
        <v>0</v>
      </c>
      <c r="EN52" s="17">
        <f t="shared" si="2492"/>
        <v>0</v>
      </c>
      <c r="EO52" s="6">
        <f t="shared" si="2492"/>
        <v>0</v>
      </c>
      <c r="EP52" s="105">
        <f t="shared" ref="EP52:EP57" si="4600">+EN52+EO52</f>
        <v>0</v>
      </c>
      <c r="EQ52" s="17"/>
      <c r="ER52" s="6">
        <v>0</v>
      </c>
      <c r="ES52" s="105">
        <f t="shared" ref="ES52:ES57" si="4601">+EQ52+ER52</f>
        <v>0</v>
      </c>
      <c r="ET52" s="17"/>
      <c r="EU52" s="6">
        <v>0</v>
      </c>
      <c r="EV52" s="105">
        <f t="shared" ref="EV52:EV57" si="4602">+ET52+EU52</f>
        <v>0</v>
      </c>
      <c r="EW52" s="17"/>
      <c r="EX52" s="6">
        <v>0</v>
      </c>
      <c r="EY52" s="105">
        <f t="shared" ref="EY52:EY57" si="4603">+EW52+EX52</f>
        <v>0</v>
      </c>
      <c r="EZ52" s="17"/>
      <c r="FA52" s="6">
        <v>0</v>
      </c>
      <c r="FB52" s="105">
        <f t="shared" ref="FB52:FB57" si="4604">+EZ52+FA52</f>
        <v>0</v>
      </c>
      <c r="FC52" s="123">
        <f t="shared" si="2375"/>
        <v>0</v>
      </c>
      <c r="FD52" s="6">
        <f t="shared" si="2375"/>
        <v>0</v>
      </c>
      <c r="FE52" s="90">
        <f t="shared" ref="FE52:FE57" si="4605">+FC52+FD52</f>
        <v>0</v>
      </c>
      <c r="FF52" s="17"/>
      <c r="FG52" s="6">
        <v>0</v>
      </c>
      <c r="FH52" s="105">
        <f t="shared" ref="FH52:FH57" si="4606">+FF52+FG52</f>
        <v>0</v>
      </c>
      <c r="FI52" s="17"/>
      <c r="FJ52" s="6">
        <v>0</v>
      </c>
      <c r="FK52" s="105">
        <f t="shared" ref="FK52:FK57" si="4607">+FI52+FJ52</f>
        <v>0</v>
      </c>
      <c r="FL52" s="17"/>
      <c r="FM52" s="6">
        <v>0</v>
      </c>
      <c r="FN52" s="105">
        <f t="shared" ref="FN52:FN57" si="4608">+FL52+FM52</f>
        <v>0</v>
      </c>
      <c r="FO52" s="17"/>
      <c r="FP52" s="6">
        <v>0</v>
      </c>
      <c r="FQ52" s="105">
        <f t="shared" ref="FQ52:FQ57" si="4609">+FO52+FP52</f>
        <v>0</v>
      </c>
      <c r="FR52" s="17"/>
      <c r="FS52" s="6">
        <v>0</v>
      </c>
      <c r="FT52" s="105">
        <f t="shared" ref="FT52:FT57" si="4610">+FR52+FS52</f>
        <v>0</v>
      </c>
      <c r="FU52" s="17"/>
      <c r="FV52" s="6">
        <v>0</v>
      </c>
      <c r="FW52" s="105">
        <f t="shared" ref="FW52:FW57" si="4611">+FU52+FV52</f>
        <v>0</v>
      </c>
      <c r="FX52" s="17"/>
      <c r="FY52" s="6">
        <v>0</v>
      </c>
      <c r="FZ52" s="105">
        <f t="shared" ref="FZ52:FZ57" si="4612">+FX52+FY52</f>
        <v>0</v>
      </c>
      <c r="GA52" s="123">
        <f t="shared" si="10"/>
        <v>0</v>
      </c>
      <c r="GB52" s="6">
        <f t="shared" si="10"/>
        <v>0</v>
      </c>
      <c r="GC52" s="105">
        <f t="shared" ref="GC52:GC57" si="4613">+GA52+GB52</f>
        <v>0</v>
      </c>
      <c r="GD52" s="17"/>
      <c r="GE52" s="6">
        <v>0</v>
      </c>
      <c r="GF52" s="105">
        <f t="shared" ref="GF52:GF57" si="4614">+GD52+GE52</f>
        <v>0</v>
      </c>
      <c r="GG52" s="17"/>
      <c r="GH52" s="6">
        <v>0</v>
      </c>
      <c r="GI52" s="105">
        <f t="shared" ref="GI52:GI57" si="4615">+GG52+GH52</f>
        <v>0</v>
      </c>
      <c r="GJ52" s="17"/>
      <c r="GK52" s="6">
        <v>0</v>
      </c>
      <c r="GL52" s="105">
        <f t="shared" ref="GL52:GL57" si="4616">+GJ52+GK52</f>
        <v>0</v>
      </c>
      <c r="GM52" s="17"/>
      <c r="GN52" s="6">
        <v>0</v>
      </c>
      <c r="GO52" s="105">
        <f t="shared" ref="GO52:GO57" si="4617">+GM52+GN52</f>
        <v>0</v>
      </c>
      <c r="GP52" s="17"/>
      <c r="GQ52" s="6">
        <v>0</v>
      </c>
      <c r="GR52" s="105">
        <f t="shared" ref="GR52:GR57" si="4618">+GP52+GQ52</f>
        <v>0</v>
      </c>
      <c r="GS52" s="17"/>
      <c r="GT52" s="6">
        <v>0</v>
      </c>
      <c r="GU52" s="90">
        <f t="shared" ref="GU52:GU57" si="4619">+GS52+GT52</f>
        <v>0</v>
      </c>
      <c r="GV52" s="123">
        <f t="shared" si="93"/>
        <v>0</v>
      </c>
      <c r="GW52" s="6">
        <f t="shared" si="94"/>
        <v>0</v>
      </c>
      <c r="GX52" s="105">
        <f t="shared" ref="GX52:GX57" si="4620">+GV52+GW52</f>
        <v>0</v>
      </c>
      <c r="GY52" s="17"/>
      <c r="GZ52" s="6">
        <v>0</v>
      </c>
      <c r="HA52" s="105">
        <f t="shared" ref="HA52:HA57" si="4621">+GY52+GZ52</f>
        <v>0</v>
      </c>
      <c r="HB52" s="17"/>
      <c r="HC52" s="6">
        <v>0</v>
      </c>
      <c r="HD52" s="105">
        <f t="shared" ref="HD52:HD57" si="4622">+HB52+HC52</f>
        <v>0</v>
      </c>
      <c r="HE52" s="17"/>
      <c r="HF52" s="6">
        <v>0</v>
      </c>
      <c r="HG52" s="105">
        <f t="shared" ref="HG52:HG57" si="4623">+HE52+HF52</f>
        <v>0</v>
      </c>
      <c r="HH52" s="17"/>
      <c r="HI52" s="6">
        <v>0</v>
      </c>
      <c r="HJ52" s="105">
        <f t="shared" ref="HJ52:HJ57" si="4624">+HH52+HI52</f>
        <v>0</v>
      </c>
      <c r="HK52" s="123">
        <f t="shared" si="100"/>
        <v>0</v>
      </c>
      <c r="HL52" s="6">
        <f t="shared" si="101"/>
        <v>0</v>
      </c>
      <c r="HM52" s="105">
        <f t="shared" ref="HM52:HM57" si="4625">+HK52+HL52</f>
        <v>0</v>
      </c>
      <c r="HN52" s="17"/>
      <c r="HO52" s="6">
        <v>0</v>
      </c>
      <c r="HP52" s="105">
        <f t="shared" ref="HP52:HP57" si="4626">+HN52+HO52</f>
        <v>0</v>
      </c>
      <c r="HQ52" s="17"/>
      <c r="HR52" s="6">
        <v>0</v>
      </c>
      <c r="HS52" s="90">
        <f t="shared" ref="HS52:HS57" si="4627">+HQ52+HR52</f>
        <v>0</v>
      </c>
      <c r="HT52" s="123">
        <f t="shared" si="11"/>
        <v>0</v>
      </c>
      <c r="HU52" s="6">
        <f t="shared" si="11"/>
        <v>0</v>
      </c>
      <c r="HV52" s="105">
        <f t="shared" ref="HV52:HV57" si="4628">+HT52+HU52</f>
        <v>0</v>
      </c>
      <c r="HW52" s="17">
        <f t="shared" si="106"/>
        <v>0</v>
      </c>
      <c r="HX52" s="6">
        <f t="shared" si="107"/>
        <v>0</v>
      </c>
      <c r="HY52" s="105">
        <f t="shared" ref="HY52:HY57" si="4629">+HW52+HX52</f>
        <v>0</v>
      </c>
      <c r="HZ52" s="17"/>
      <c r="IA52" s="6">
        <v>0</v>
      </c>
      <c r="IB52" s="105">
        <f t="shared" ref="IB52:IB57" si="4630">+HZ52+IA52</f>
        <v>0</v>
      </c>
      <c r="IC52" s="17"/>
      <c r="ID52" s="6">
        <v>0</v>
      </c>
      <c r="IE52" s="105">
        <f t="shared" ref="IE52:IE57" si="4631">+IC52+ID52</f>
        <v>0</v>
      </c>
      <c r="IF52" s="17"/>
      <c r="IG52" s="6">
        <v>0</v>
      </c>
      <c r="IH52" s="105">
        <f t="shared" ref="IH52:IH57" si="4632">+IF52+IG52</f>
        <v>0</v>
      </c>
      <c r="II52" s="17"/>
      <c r="IJ52" s="6">
        <v>0</v>
      </c>
      <c r="IK52" s="105">
        <f t="shared" ref="IK52:IK57" si="4633">+II52+IJ52</f>
        <v>0</v>
      </c>
      <c r="IL52" s="123">
        <f t="shared" si="113"/>
        <v>0</v>
      </c>
      <c r="IM52" s="6">
        <f t="shared" si="114"/>
        <v>0</v>
      </c>
      <c r="IN52" s="105">
        <f t="shared" ref="IN52:IN57" si="4634">+IL52+IM52</f>
        <v>0</v>
      </c>
      <c r="IO52" s="17"/>
      <c r="IP52" s="6">
        <v>0</v>
      </c>
      <c r="IQ52" s="90">
        <f t="shared" ref="IQ52:IQ57" si="4635">+IO52+IP52</f>
        <v>0</v>
      </c>
      <c r="IR52" s="17"/>
      <c r="IS52" s="6">
        <v>0</v>
      </c>
      <c r="IT52" s="105">
        <f t="shared" ref="IT52:IT57" si="4636">+IR52+IS52</f>
        <v>0</v>
      </c>
      <c r="IU52" s="123">
        <f t="shared" si="12"/>
        <v>0</v>
      </c>
      <c r="IV52" s="6">
        <f t="shared" si="12"/>
        <v>0</v>
      </c>
      <c r="IW52" s="105">
        <f t="shared" ref="IW52:IW57" si="4637">+IU52+IV52</f>
        <v>0</v>
      </c>
      <c r="IX52" s="17"/>
      <c r="IY52" s="6">
        <v>0</v>
      </c>
      <c r="IZ52" s="105">
        <f t="shared" ref="IZ52:IZ57" si="4638">+IX52+IY52</f>
        <v>0</v>
      </c>
      <c r="JA52" s="17"/>
      <c r="JB52" s="6">
        <v>0</v>
      </c>
      <c r="JC52" s="105">
        <f t="shared" ref="JC52:JC57" si="4639">+JA52+JB52</f>
        <v>0</v>
      </c>
      <c r="JD52" s="17"/>
      <c r="JE52" s="6">
        <v>0</v>
      </c>
      <c r="JF52" s="105">
        <f t="shared" ref="JF52:JF57" si="4640">+JD52+JE52</f>
        <v>0</v>
      </c>
      <c r="JG52" s="17"/>
      <c r="JH52" s="6">
        <v>0</v>
      </c>
      <c r="JI52" s="105">
        <f t="shared" ref="JI52:JI57" si="4641">+JG52+JH52</f>
        <v>0</v>
      </c>
      <c r="JJ52" s="123">
        <f t="shared" si="13"/>
        <v>0</v>
      </c>
      <c r="JK52" s="6">
        <f t="shared" si="13"/>
        <v>0</v>
      </c>
      <c r="JL52" s="105">
        <f t="shared" ref="JL52:JL57" si="4642">+JJ52+JK52</f>
        <v>0</v>
      </c>
      <c r="JM52" s="17"/>
      <c r="JN52" s="6">
        <v>0</v>
      </c>
      <c r="JO52" s="105">
        <f t="shared" ref="JO52:JO57" si="4643">+JM52+JN52</f>
        <v>0</v>
      </c>
      <c r="JP52" s="17"/>
      <c r="JQ52" s="6">
        <v>0</v>
      </c>
      <c r="JR52" s="90">
        <f t="shared" ref="JR52:JR57" si="4644">+JP52+JQ52</f>
        <v>0</v>
      </c>
      <c r="JS52" s="17"/>
      <c r="JT52" s="6">
        <v>0</v>
      </c>
      <c r="JU52" s="105">
        <f t="shared" ref="JU52:JU57" si="4645">+JS52+JT52</f>
        <v>0</v>
      </c>
      <c r="JV52" s="123">
        <f t="shared" si="2493"/>
        <v>0</v>
      </c>
      <c r="JW52" s="6">
        <f t="shared" si="2493"/>
        <v>0</v>
      </c>
      <c r="JX52" s="105">
        <f t="shared" ref="JX52:JX57" si="4646">+JV52+JW52</f>
        <v>0</v>
      </c>
      <c r="JY52" s="17"/>
      <c r="JZ52" s="6">
        <v>0</v>
      </c>
      <c r="KA52" s="105">
        <f t="shared" ref="KA52:KA57" si="4647">+JY52+JZ52</f>
        <v>0</v>
      </c>
      <c r="KB52" s="17"/>
      <c r="KC52" s="6">
        <v>0</v>
      </c>
      <c r="KD52" s="105">
        <f t="shared" ref="KD52:KD57" si="4648">+KB52+KC52</f>
        <v>0</v>
      </c>
      <c r="KE52" s="17"/>
      <c r="KF52" s="6">
        <v>0</v>
      </c>
      <c r="KG52" s="105">
        <f t="shared" ref="KG52:KG57" si="4649">+KE52+KF52</f>
        <v>0</v>
      </c>
      <c r="KH52" s="17"/>
      <c r="KI52" s="6">
        <v>0</v>
      </c>
      <c r="KJ52" s="105">
        <f t="shared" ref="KJ52:KJ57" si="4650">+KH52+KI52</f>
        <v>0</v>
      </c>
      <c r="KK52" s="123">
        <f t="shared" si="2491"/>
        <v>0</v>
      </c>
      <c r="KL52" s="6">
        <f t="shared" si="2491"/>
        <v>0</v>
      </c>
      <c r="KM52" s="90">
        <f t="shared" ref="KM52:KM57" si="4651">+KK52+KL52</f>
        <v>0</v>
      </c>
      <c r="KN52" s="17"/>
      <c r="KO52" s="6">
        <v>0</v>
      </c>
      <c r="KP52" s="105">
        <f t="shared" ref="KP52:KP57" si="4652">+KN52+KO52</f>
        <v>0</v>
      </c>
      <c r="KQ52" s="17"/>
      <c r="KR52" s="6">
        <v>0</v>
      </c>
      <c r="KS52" s="105">
        <f t="shared" ref="KS52:KS57" si="4653">+KQ52+KR52</f>
        <v>0</v>
      </c>
      <c r="KT52" s="17"/>
      <c r="KU52" s="6">
        <v>0</v>
      </c>
      <c r="KV52" s="105">
        <f t="shared" ref="KV52:KV57" si="4654">+KT52+KU52</f>
        <v>0</v>
      </c>
      <c r="KW52" s="123">
        <f t="shared" si="211"/>
        <v>0</v>
      </c>
      <c r="KX52" s="6">
        <f t="shared" si="211"/>
        <v>0</v>
      </c>
      <c r="KY52" s="105">
        <f t="shared" ref="KY52:KY57" si="4655">+KW52+KX52</f>
        <v>0</v>
      </c>
      <c r="KZ52" s="17"/>
      <c r="LA52" s="6">
        <v>0</v>
      </c>
      <c r="LB52" s="105">
        <f t="shared" ref="LB52:LB57" si="4656">+KZ52+LA52</f>
        <v>0</v>
      </c>
      <c r="LC52" s="17"/>
      <c r="LD52" s="6">
        <v>0</v>
      </c>
      <c r="LE52" s="105">
        <f t="shared" ref="LE52:LE57" si="4657">+LC52+LD52</f>
        <v>0</v>
      </c>
      <c r="LF52" s="17"/>
      <c r="LG52" s="6">
        <v>0</v>
      </c>
      <c r="LH52" s="105">
        <f t="shared" ref="LH52:LH57" si="4658">+LF52+LG52</f>
        <v>0</v>
      </c>
      <c r="LI52" s="17"/>
      <c r="LJ52" s="6">
        <v>0</v>
      </c>
      <c r="LK52" s="90">
        <f t="shared" ref="LK52:LK57" si="4659">+LI52+LJ52</f>
        <v>0</v>
      </c>
      <c r="LL52" s="17"/>
      <c r="LM52" s="6">
        <v>0</v>
      </c>
      <c r="LN52" s="105">
        <f t="shared" ref="LN52:LN57" si="4660">+LL52+LM52</f>
        <v>0</v>
      </c>
      <c r="LO52" s="17"/>
      <c r="LP52" s="6">
        <v>0</v>
      </c>
      <c r="LQ52" s="105">
        <f t="shared" ref="LQ52:LQ57" si="4661">+LO52+LP52</f>
        <v>0</v>
      </c>
      <c r="LR52" s="17"/>
      <c r="LS52" s="6">
        <v>0</v>
      </c>
      <c r="LT52" s="105">
        <f t="shared" ref="LT52:LT57" si="4662">+LR52+LS52</f>
        <v>0</v>
      </c>
      <c r="LU52" s="17"/>
      <c r="LV52" s="6">
        <v>0</v>
      </c>
      <c r="LW52" s="105">
        <f t="shared" ref="LW52:LW57" si="4663">+LU52+LV52</f>
        <v>0</v>
      </c>
      <c r="LX52" s="17"/>
      <c r="LY52" s="6">
        <v>0</v>
      </c>
      <c r="LZ52" s="105">
        <f t="shared" ref="LZ52:LZ57" si="4664">+LX52+LY52</f>
        <v>0</v>
      </c>
      <c r="MA52" s="123">
        <f t="shared" si="17"/>
        <v>0</v>
      </c>
      <c r="MB52" s="6">
        <f t="shared" si="17"/>
        <v>0</v>
      </c>
      <c r="MC52" s="105">
        <f t="shared" ref="MC52:MC57" si="4665">+MA52+MB52</f>
        <v>0</v>
      </c>
      <c r="MD52" s="17"/>
      <c r="ME52" s="6">
        <v>0</v>
      </c>
      <c r="MF52" s="105">
        <f t="shared" ref="MF52:MF57" si="4666">+MD52+ME52</f>
        <v>0</v>
      </c>
      <c r="MG52" s="17"/>
      <c r="MH52" s="6">
        <v>0</v>
      </c>
      <c r="MI52" s="90">
        <f t="shared" ref="MI52:MI57" si="4667">+MG52+MH52</f>
        <v>0</v>
      </c>
      <c r="MJ52" s="123">
        <f t="shared" si="149"/>
        <v>0</v>
      </c>
      <c r="MK52" s="6">
        <f t="shared" si="150"/>
        <v>0</v>
      </c>
      <c r="ML52" s="105">
        <f t="shared" ref="ML52:ML57" si="4668">+MJ52+MK52</f>
        <v>0</v>
      </c>
      <c r="MM52" s="17"/>
      <c r="MN52" s="6">
        <v>0</v>
      </c>
      <c r="MO52" s="105">
        <f t="shared" ref="MO52:MO57" si="4669">+MM52+MN52</f>
        <v>0</v>
      </c>
      <c r="MP52" s="123">
        <f t="shared" si="18"/>
        <v>0</v>
      </c>
      <c r="MQ52" s="6">
        <f t="shared" si="18"/>
        <v>0</v>
      </c>
      <c r="MR52" s="105">
        <f t="shared" ref="MR52:MR57" si="4670">+MP52+MQ52</f>
        <v>0</v>
      </c>
      <c r="MS52" s="17"/>
      <c r="MT52" s="6">
        <v>0</v>
      </c>
      <c r="MU52" s="105">
        <f t="shared" ref="MU52:MU57" si="4671">+MS52+MT52</f>
        <v>0</v>
      </c>
      <c r="MV52" s="17"/>
      <c r="MW52" s="6">
        <v>0</v>
      </c>
      <c r="MX52" s="105">
        <f t="shared" ref="MX52:MX57" si="4672">+MV52+MW52</f>
        <v>0</v>
      </c>
      <c r="MY52" s="17"/>
      <c r="MZ52" s="6">
        <v>0</v>
      </c>
      <c r="NA52" s="105">
        <f t="shared" ref="NA52:NA57" si="4673">+MY52+MZ52</f>
        <v>0</v>
      </c>
      <c r="NB52" s="17">
        <f t="shared" si="157"/>
        <v>0</v>
      </c>
      <c r="NC52" s="6">
        <f t="shared" si="158"/>
        <v>0</v>
      </c>
      <c r="ND52" s="105">
        <f t="shared" ref="ND52:ND57" si="4674">+NB52+NC52</f>
        <v>0</v>
      </c>
      <c r="NE52" s="17"/>
      <c r="NF52" s="6">
        <v>0</v>
      </c>
      <c r="NG52" s="105">
        <f t="shared" ref="NG52:NG57" si="4675">+NE52+NF52</f>
        <v>0</v>
      </c>
      <c r="NH52" s="17"/>
      <c r="NI52" s="6">
        <v>0</v>
      </c>
      <c r="NJ52" s="90">
        <f t="shared" ref="NJ52:NJ57" si="4676">+NH52+NI52</f>
        <v>0</v>
      </c>
      <c r="NK52" s="17"/>
      <c r="NL52" s="6">
        <v>0</v>
      </c>
      <c r="NM52" s="105">
        <f t="shared" ref="NM52:NM57" si="4677">+NK52+NL52</f>
        <v>0</v>
      </c>
      <c r="NN52" s="17"/>
      <c r="NO52" s="6">
        <v>0</v>
      </c>
      <c r="NP52" s="105">
        <f t="shared" ref="NP52:NP57" si="4678">+NN52+NO52</f>
        <v>0</v>
      </c>
      <c r="NQ52" s="17"/>
      <c r="NR52" s="6">
        <v>0</v>
      </c>
      <c r="NS52" s="105">
        <f t="shared" ref="NS52:NS57" si="4679">+NQ52+NR52</f>
        <v>0</v>
      </c>
      <c r="NT52" s="17"/>
      <c r="NU52" s="6">
        <v>0</v>
      </c>
      <c r="NV52" s="105">
        <f t="shared" ref="NV52:NV57" si="4680">+NT52+NU52</f>
        <v>0</v>
      </c>
      <c r="NW52" s="17">
        <f t="shared" si="3429"/>
        <v>0</v>
      </c>
      <c r="NX52" s="6">
        <f t="shared" si="2981"/>
        <v>0</v>
      </c>
      <c r="NY52" s="105">
        <f t="shared" ref="NY52:NY57" si="4681">+NW52+NX52</f>
        <v>0</v>
      </c>
      <c r="NZ52" s="17"/>
      <c r="OA52" s="6">
        <v>0</v>
      </c>
      <c r="OB52" s="105">
        <f t="shared" ref="OB52:OB57" si="4682">+NZ52+OA52</f>
        <v>0</v>
      </c>
      <c r="OC52" s="17"/>
      <c r="OD52" s="6">
        <v>0</v>
      </c>
      <c r="OE52" s="105">
        <f t="shared" ref="OE52:OE57" si="4683">+OC52+OD52</f>
        <v>0</v>
      </c>
      <c r="OF52" s="17"/>
      <c r="OG52" s="6">
        <v>0</v>
      </c>
      <c r="OH52" s="90">
        <f t="shared" ref="OH52:OH57" si="4684">+OF52+OG52</f>
        <v>0</v>
      </c>
      <c r="OI52" s="17">
        <f t="shared" si="2980"/>
        <v>0</v>
      </c>
      <c r="OJ52" s="6">
        <f t="shared" si="2980"/>
        <v>0</v>
      </c>
      <c r="OK52" s="105">
        <f t="shared" ref="OK52:OK57" si="4685">+OI52+OJ52</f>
        <v>0</v>
      </c>
      <c r="OL52" s="17"/>
      <c r="OM52" s="6">
        <v>0</v>
      </c>
      <c r="ON52" s="105">
        <f t="shared" ref="ON52:ON57" si="4686">+OL52+OM52</f>
        <v>0</v>
      </c>
      <c r="OO52" s="17"/>
      <c r="OP52" s="6">
        <v>0</v>
      </c>
      <c r="OQ52" s="105">
        <f t="shared" ref="OQ52:OQ57" si="4687">+OO52+OP52</f>
        <v>0</v>
      </c>
      <c r="OR52" s="17">
        <v>1595053</v>
      </c>
      <c r="OS52" s="6">
        <v>0</v>
      </c>
      <c r="OT52" s="105">
        <f t="shared" ref="OT52:OT57" si="4688">+OR52+OS52</f>
        <v>1595053</v>
      </c>
      <c r="OU52" s="17"/>
      <c r="OV52" s="6">
        <v>0</v>
      </c>
      <c r="OW52" s="105">
        <f t="shared" ref="OW52:OW57" si="4689">+OU52+OV52</f>
        <v>0</v>
      </c>
      <c r="OX52" s="17"/>
      <c r="OY52" s="6">
        <v>0</v>
      </c>
      <c r="OZ52" s="105">
        <f t="shared" ref="OZ52:OZ57" si="4690">+OX52+OY52</f>
        <v>0</v>
      </c>
      <c r="PA52" s="17"/>
      <c r="PB52" s="6">
        <v>0</v>
      </c>
      <c r="PC52" s="105">
        <f t="shared" ref="PC52:PC57" si="4691">+PA52+PB52</f>
        <v>0</v>
      </c>
      <c r="PD52" s="17"/>
      <c r="PE52" s="6">
        <v>0</v>
      </c>
      <c r="PF52" s="105">
        <f t="shared" ref="PF52:PF57" si="4692">+PD52+PE52</f>
        <v>0</v>
      </c>
      <c r="PG52" s="17"/>
      <c r="PH52" s="6">
        <v>0</v>
      </c>
      <c r="PI52" s="90">
        <f t="shared" ref="PI52:PI57" si="4693">+PG52+PH52</f>
        <v>0</v>
      </c>
      <c r="PJ52" s="17"/>
      <c r="PK52" s="6">
        <v>0</v>
      </c>
      <c r="PL52" s="105">
        <f t="shared" ref="PL52:PL57" si="4694">+PJ52+PK52</f>
        <v>0</v>
      </c>
      <c r="PM52" s="17"/>
      <c r="PN52" s="6">
        <v>0</v>
      </c>
      <c r="PO52" s="105">
        <f t="shared" ref="PO52:PO57" si="4695">+PM52+PN52</f>
        <v>0</v>
      </c>
      <c r="PP52" s="123">
        <f t="shared" si="4231"/>
        <v>1595053</v>
      </c>
      <c r="PQ52" s="6">
        <f t="shared" si="4231"/>
        <v>0</v>
      </c>
      <c r="PR52" s="105">
        <f t="shared" ref="PR52:PR57" si="4696">+PP52+PQ52</f>
        <v>1595053</v>
      </c>
      <c r="PS52" s="17"/>
      <c r="PT52" s="6">
        <v>0</v>
      </c>
      <c r="PU52" s="105">
        <f t="shared" ref="PU52:PU57" si="4697">+PS52+PT52</f>
        <v>0</v>
      </c>
      <c r="PV52" s="17"/>
      <c r="PW52" s="6">
        <v>0</v>
      </c>
      <c r="PX52" s="105">
        <f t="shared" ref="PX52:PX57" si="4698">+PV52+PW52</f>
        <v>0</v>
      </c>
      <c r="PY52" s="17"/>
      <c r="PZ52" s="6">
        <v>0</v>
      </c>
      <c r="QA52" s="105">
        <f t="shared" ref="QA52:QA57" si="4699">+PY52+PZ52</f>
        <v>0</v>
      </c>
      <c r="QB52" s="17"/>
      <c r="QC52" s="6">
        <v>0</v>
      </c>
      <c r="QD52" s="105">
        <f t="shared" ref="QD52:QD57" si="4700">+QB52+QC52</f>
        <v>0</v>
      </c>
      <c r="QE52" s="17"/>
      <c r="QF52" s="6">
        <v>0</v>
      </c>
      <c r="QG52" s="90">
        <f t="shared" ref="QG52:QG57" si="4701">+QE52+QF52</f>
        <v>0</v>
      </c>
      <c r="QH52" s="17"/>
      <c r="QI52" s="6">
        <v>0</v>
      </c>
      <c r="QJ52" s="105">
        <f t="shared" ref="QJ52:QJ57" si="4702">+QH52+QI52</f>
        <v>0</v>
      </c>
      <c r="QK52" s="17"/>
      <c r="QL52" s="6">
        <v>0</v>
      </c>
      <c r="QM52" s="105">
        <f t="shared" ref="QM52:QM57" si="4703">+QK52+QL52</f>
        <v>0</v>
      </c>
      <c r="QN52" s="17">
        <f t="shared" si="189"/>
        <v>0</v>
      </c>
      <c r="QO52" s="6">
        <f t="shared" si="190"/>
        <v>0</v>
      </c>
      <c r="QP52" s="105">
        <f t="shared" ref="QP52:QP57" si="4704">+QN52+QO52</f>
        <v>0</v>
      </c>
      <c r="QQ52" s="17"/>
      <c r="QR52" s="6">
        <v>0</v>
      </c>
      <c r="QS52" s="105">
        <f t="shared" ref="QS52:QS57" si="4705">+QQ52+QR52</f>
        <v>0</v>
      </c>
      <c r="QT52" s="17"/>
      <c r="QU52" s="6">
        <v>0</v>
      </c>
      <c r="QV52" s="105">
        <f t="shared" ref="QV52:QV57" si="4706">+QT52+QU52</f>
        <v>0</v>
      </c>
      <c r="QW52" s="17"/>
      <c r="QX52" s="6">
        <v>0</v>
      </c>
      <c r="QY52" s="105">
        <f t="shared" ref="QY52:QY57" si="4707">+QW52+QX52</f>
        <v>0</v>
      </c>
      <c r="QZ52" s="17"/>
      <c r="RA52" s="6">
        <v>0</v>
      </c>
      <c r="RB52" s="105">
        <f t="shared" ref="RB52:RB57" si="4708">+QZ52+RA52</f>
        <v>0</v>
      </c>
      <c r="RC52" s="17"/>
      <c r="RD52" s="6">
        <v>0</v>
      </c>
      <c r="RE52" s="90">
        <f t="shared" ref="RE52:RE57" si="4709">+RC52+RD52</f>
        <v>0</v>
      </c>
      <c r="RF52" s="17"/>
      <c r="RG52" s="6">
        <v>0</v>
      </c>
      <c r="RH52" s="105">
        <f t="shared" ref="RH52:RH57" si="4710">+RF52+RG52</f>
        <v>0</v>
      </c>
      <c r="RI52" s="17"/>
      <c r="RJ52" s="6">
        <v>0</v>
      </c>
      <c r="RK52" s="105">
        <f t="shared" ref="RK52:RK57" si="4711">+RI52+RJ52</f>
        <v>0</v>
      </c>
      <c r="RL52" s="17"/>
      <c r="RM52" s="6">
        <v>0</v>
      </c>
      <c r="RN52" s="105">
        <f t="shared" ref="RN52:RN57" si="4712">+RL52+RM52</f>
        <v>0</v>
      </c>
      <c r="RO52" s="17">
        <f t="shared" si="200"/>
        <v>0</v>
      </c>
      <c r="RP52" s="6">
        <f t="shared" si="201"/>
        <v>0</v>
      </c>
      <c r="RQ52" s="105">
        <f t="shared" ref="RQ52:RQ57" si="4713">+RO52+RP52</f>
        <v>0</v>
      </c>
      <c r="RR52" s="123">
        <f t="shared" si="203"/>
        <v>0</v>
      </c>
      <c r="RS52" s="6">
        <f t="shared" si="204"/>
        <v>0</v>
      </c>
      <c r="RT52" s="105">
        <f t="shared" ref="RT52:RT57" si="4714">+RR52+RS52</f>
        <v>0</v>
      </c>
      <c r="RU52" s="17">
        <f>+HW52+MP52+OI52+PP52+RR52</f>
        <v>1595053</v>
      </c>
      <c r="RV52" s="6">
        <f t="shared" si="206"/>
        <v>0</v>
      </c>
      <c r="RW52" s="105">
        <f t="shared" ref="RW52:RW57" si="4715">+RU52+RV52</f>
        <v>1595053</v>
      </c>
      <c r="RX52" s="17"/>
      <c r="RY52" s="6">
        <v>0</v>
      </c>
      <c r="RZ52" s="105">
        <f t="shared" ref="RZ52:RZ57" si="4716">+RX52+RY52</f>
        <v>0</v>
      </c>
      <c r="SA52" s="17">
        <f t="shared" si="22"/>
        <v>1595053</v>
      </c>
      <c r="SB52" s="6">
        <f t="shared" si="22"/>
        <v>0</v>
      </c>
      <c r="SC52" s="105">
        <f t="shared" ref="SC52:SC57" si="4717">+SA52+SB52</f>
        <v>1595053</v>
      </c>
      <c r="SD52" s="17">
        <f t="shared" ref="SD52:SD57" si="4718">BW52+SA52+DD52</f>
        <v>1595053</v>
      </c>
      <c r="SE52" s="6">
        <f t="shared" si="4232"/>
        <v>0</v>
      </c>
      <c r="SF52" s="105">
        <f t="shared" ref="SF52:SF57" si="4719">+SD52+SE52</f>
        <v>1595053</v>
      </c>
      <c r="SG52" s="66"/>
    </row>
    <row r="53" spans="1:501" s="7" customFormat="1" ht="15.75" x14ac:dyDescent="0.25">
      <c r="A53" s="5">
        <v>41</v>
      </c>
      <c r="B53" s="1" t="s">
        <v>22</v>
      </c>
      <c r="C53" s="17">
        <f>3800+126765</f>
        <v>130565</v>
      </c>
      <c r="D53" s="6"/>
      <c r="E53" s="105">
        <f t="shared" si="24"/>
        <v>130565</v>
      </c>
      <c r="F53" s="17">
        <f>151937-126765</f>
        <v>25172</v>
      </c>
      <c r="G53" s="6"/>
      <c r="H53" s="105">
        <f t="shared" si="4555"/>
        <v>25172</v>
      </c>
      <c r="I53" s="17">
        <f t="shared" si="0"/>
        <v>155737</v>
      </c>
      <c r="J53" s="6">
        <f t="shared" si="0"/>
        <v>0</v>
      </c>
      <c r="K53" s="105">
        <f t="shared" si="4556"/>
        <v>155737</v>
      </c>
      <c r="L53" s="17"/>
      <c r="M53" s="6">
        <v>0</v>
      </c>
      <c r="N53" s="105">
        <f t="shared" si="4557"/>
        <v>0</v>
      </c>
      <c r="O53" s="17"/>
      <c r="P53" s="6">
        <v>0</v>
      </c>
      <c r="Q53" s="105">
        <f t="shared" si="4558"/>
        <v>0</v>
      </c>
      <c r="R53" s="17"/>
      <c r="S53" s="6">
        <v>0</v>
      </c>
      <c r="T53" s="105">
        <f t="shared" si="4559"/>
        <v>0</v>
      </c>
      <c r="U53" s="17">
        <f t="shared" si="2324"/>
        <v>0</v>
      </c>
      <c r="V53" s="6">
        <f t="shared" si="2324"/>
        <v>0</v>
      </c>
      <c r="W53" s="90">
        <f t="shared" si="4560"/>
        <v>0</v>
      </c>
      <c r="X53" s="17"/>
      <c r="Y53" s="6">
        <v>0</v>
      </c>
      <c r="Z53" s="105">
        <f t="shared" si="4561"/>
        <v>0</v>
      </c>
      <c r="AA53" s="17"/>
      <c r="AB53" s="6">
        <v>0</v>
      </c>
      <c r="AC53" s="105">
        <f t="shared" si="4562"/>
        <v>0</v>
      </c>
      <c r="AD53" s="17"/>
      <c r="AE53" s="6">
        <v>0</v>
      </c>
      <c r="AF53" s="105">
        <f t="shared" si="4563"/>
        <v>0</v>
      </c>
      <c r="AG53" s="17"/>
      <c r="AH53" s="6">
        <v>0</v>
      </c>
      <c r="AI53" s="105">
        <f t="shared" si="4564"/>
        <v>0</v>
      </c>
      <c r="AJ53" s="17"/>
      <c r="AK53" s="6">
        <v>0</v>
      </c>
      <c r="AL53" s="105">
        <f t="shared" si="4565"/>
        <v>0</v>
      </c>
      <c r="AM53" s="17"/>
      <c r="AN53" s="6">
        <v>0</v>
      </c>
      <c r="AO53" s="105">
        <f t="shared" si="4566"/>
        <v>0</v>
      </c>
      <c r="AP53" s="17"/>
      <c r="AQ53" s="6">
        <v>0</v>
      </c>
      <c r="AR53" s="105">
        <f t="shared" si="4567"/>
        <v>0</v>
      </c>
      <c r="AS53" s="17">
        <f t="shared" si="2333"/>
        <v>0</v>
      </c>
      <c r="AT53" s="6">
        <f t="shared" si="2333"/>
        <v>0</v>
      </c>
      <c r="AU53" s="105">
        <f t="shared" si="4568"/>
        <v>0</v>
      </c>
      <c r="AV53" s="17"/>
      <c r="AW53" s="6">
        <v>0</v>
      </c>
      <c r="AX53" s="105">
        <f t="shared" si="4569"/>
        <v>0</v>
      </c>
      <c r="AY53" s="17"/>
      <c r="AZ53" s="6">
        <v>0</v>
      </c>
      <c r="BA53" s="105">
        <f t="shared" si="4570"/>
        <v>0</v>
      </c>
      <c r="BB53" s="17"/>
      <c r="BC53" s="6">
        <v>0</v>
      </c>
      <c r="BD53" s="105">
        <f t="shared" si="4571"/>
        <v>0</v>
      </c>
      <c r="BE53" s="17">
        <f t="shared" si="2338"/>
        <v>0</v>
      </c>
      <c r="BF53" s="6">
        <f t="shared" si="2338"/>
        <v>0</v>
      </c>
      <c r="BG53" s="105">
        <f t="shared" si="4572"/>
        <v>0</v>
      </c>
      <c r="BH53" s="17"/>
      <c r="BI53" s="6">
        <v>0</v>
      </c>
      <c r="BJ53" s="105">
        <f t="shared" si="4573"/>
        <v>0</v>
      </c>
      <c r="BK53" s="17"/>
      <c r="BL53" s="6">
        <v>0</v>
      </c>
      <c r="BM53" s="105">
        <f t="shared" si="4574"/>
        <v>0</v>
      </c>
      <c r="BN53" s="17">
        <f t="shared" si="2342"/>
        <v>0</v>
      </c>
      <c r="BO53" s="6">
        <f t="shared" si="2342"/>
        <v>0</v>
      </c>
      <c r="BP53" s="105">
        <f t="shared" si="4575"/>
        <v>0</v>
      </c>
      <c r="BQ53" s="17">
        <f t="shared" si="2344"/>
        <v>0</v>
      </c>
      <c r="BR53" s="6">
        <f t="shared" si="2344"/>
        <v>0</v>
      </c>
      <c r="BS53" s="105">
        <f t="shared" si="4576"/>
        <v>0</v>
      </c>
      <c r="BT53" s="17"/>
      <c r="BU53" s="6">
        <v>0</v>
      </c>
      <c r="BV53" s="105">
        <f t="shared" si="4577"/>
        <v>0</v>
      </c>
      <c r="BW53" s="123">
        <f t="shared" si="2347"/>
        <v>155737</v>
      </c>
      <c r="BX53" s="6">
        <f t="shared" si="2347"/>
        <v>0</v>
      </c>
      <c r="BY53" s="105">
        <f t="shared" si="4578"/>
        <v>155737</v>
      </c>
      <c r="BZ53" s="17"/>
      <c r="CA53" s="6">
        <v>0</v>
      </c>
      <c r="CB53" s="105">
        <f t="shared" si="4579"/>
        <v>0</v>
      </c>
      <c r="CC53" s="17"/>
      <c r="CD53" s="6">
        <v>0</v>
      </c>
      <c r="CE53" s="105">
        <f t="shared" si="4580"/>
        <v>0</v>
      </c>
      <c r="CF53" s="17"/>
      <c r="CG53" s="6">
        <v>0</v>
      </c>
      <c r="CH53" s="105">
        <f t="shared" si="4581"/>
        <v>0</v>
      </c>
      <c r="CI53" s="17">
        <v>3198</v>
      </c>
      <c r="CJ53" s="6"/>
      <c r="CK53" s="105">
        <f t="shared" si="4582"/>
        <v>3198</v>
      </c>
      <c r="CL53" s="17"/>
      <c r="CM53" s="6">
        <v>0</v>
      </c>
      <c r="CN53" s="105">
        <f t="shared" si="4583"/>
        <v>0</v>
      </c>
      <c r="CO53" s="17"/>
      <c r="CP53" s="6">
        <v>0</v>
      </c>
      <c r="CQ53" s="105">
        <f t="shared" si="4584"/>
        <v>0</v>
      </c>
      <c r="CR53" s="17"/>
      <c r="CS53" s="6">
        <v>0</v>
      </c>
      <c r="CT53" s="105">
        <f t="shared" si="4585"/>
        <v>0</v>
      </c>
      <c r="CU53" s="17"/>
      <c r="CV53" s="6">
        <v>0</v>
      </c>
      <c r="CW53" s="105">
        <f t="shared" si="4586"/>
        <v>0</v>
      </c>
      <c r="CX53" s="17"/>
      <c r="CY53" s="6">
        <v>0</v>
      </c>
      <c r="CZ53" s="105">
        <f t="shared" si="4587"/>
        <v>0</v>
      </c>
      <c r="DA53" s="17"/>
      <c r="DB53" s="6">
        <v>0</v>
      </c>
      <c r="DC53" s="105">
        <f t="shared" si="4588"/>
        <v>0</v>
      </c>
      <c r="DD53" s="123">
        <f t="shared" si="59"/>
        <v>3198</v>
      </c>
      <c r="DE53" s="6">
        <f t="shared" si="59"/>
        <v>0</v>
      </c>
      <c r="DF53" s="105">
        <f t="shared" si="59"/>
        <v>3198</v>
      </c>
      <c r="DG53" s="17"/>
      <c r="DH53" s="6">
        <v>0</v>
      </c>
      <c r="DI53" s="105">
        <f t="shared" si="4589"/>
        <v>0</v>
      </c>
      <c r="DJ53" s="17"/>
      <c r="DK53" s="6">
        <v>0</v>
      </c>
      <c r="DL53" s="105">
        <f t="shared" si="4590"/>
        <v>0</v>
      </c>
      <c r="DM53" s="17"/>
      <c r="DN53" s="6">
        <v>0</v>
      </c>
      <c r="DO53" s="105">
        <f t="shared" si="4591"/>
        <v>0</v>
      </c>
      <c r="DP53" s="17"/>
      <c r="DQ53" s="6">
        <v>0</v>
      </c>
      <c r="DR53" s="105">
        <f t="shared" si="4592"/>
        <v>0</v>
      </c>
      <c r="DS53" s="17"/>
      <c r="DT53" s="6">
        <v>0</v>
      </c>
      <c r="DU53" s="105">
        <f t="shared" si="4593"/>
        <v>0</v>
      </c>
      <c r="DV53" s="17"/>
      <c r="DW53" s="6">
        <v>0</v>
      </c>
      <c r="DX53" s="105">
        <f t="shared" si="4594"/>
        <v>0</v>
      </c>
      <c r="DY53" s="17"/>
      <c r="DZ53" s="6">
        <v>0</v>
      </c>
      <c r="EA53" s="105">
        <f t="shared" si="4595"/>
        <v>0</v>
      </c>
      <c r="EB53" s="17">
        <f t="shared" si="67"/>
        <v>0</v>
      </c>
      <c r="EC53" s="6">
        <f t="shared" si="68"/>
        <v>0</v>
      </c>
      <c r="ED53" s="105">
        <f t="shared" si="4596"/>
        <v>0</v>
      </c>
      <c r="EE53" s="17"/>
      <c r="EF53" s="6">
        <v>0</v>
      </c>
      <c r="EG53" s="105">
        <f t="shared" si="4597"/>
        <v>0</v>
      </c>
      <c r="EH53" s="17"/>
      <c r="EI53" s="6">
        <v>0</v>
      </c>
      <c r="EJ53" s="105">
        <f t="shared" si="4598"/>
        <v>0</v>
      </c>
      <c r="EK53" s="17"/>
      <c r="EL53" s="6">
        <v>0</v>
      </c>
      <c r="EM53" s="105">
        <f t="shared" si="4599"/>
        <v>0</v>
      </c>
      <c r="EN53" s="17">
        <f t="shared" si="2492"/>
        <v>0</v>
      </c>
      <c r="EO53" s="6">
        <f t="shared" si="2492"/>
        <v>0</v>
      </c>
      <c r="EP53" s="105">
        <f t="shared" si="4600"/>
        <v>0</v>
      </c>
      <c r="EQ53" s="17"/>
      <c r="ER53" s="6">
        <v>0</v>
      </c>
      <c r="ES53" s="105">
        <f t="shared" si="4601"/>
        <v>0</v>
      </c>
      <c r="ET53" s="17"/>
      <c r="EU53" s="6">
        <v>0</v>
      </c>
      <c r="EV53" s="105">
        <f t="shared" si="4602"/>
        <v>0</v>
      </c>
      <c r="EW53" s="17"/>
      <c r="EX53" s="6">
        <v>0</v>
      </c>
      <c r="EY53" s="105">
        <f t="shared" si="4603"/>
        <v>0</v>
      </c>
      <c r="EZ53" s="17"/>
      <c r="FA53" s="6">
        <v>0</v>
      </c>
      <c r="FB53" s="105">
        <f t="shared" si="4604"/>
        <v>0</v>
      </c>
      <c r="FC53" s="123">
        <f t="shared" si="2375"/>
        <v>0</v>
      </c>
      <c r="FD53" s="6">
        <f t="shared" si="2375"/>
        <v>0</v>
      </c>
      <c r="FE53" s="90">
        <f t="shared" si="4605"/>
        <v>0</v>
      </c>
      <c r="FF53" s="17"/>
      <c r="FG53" s="6">
        <v>0</v>
      </c>
      <c r="FH53" s="105">
        <f t="shared" si="4606"/>
        <v>0</v>
      </c>
      <c r="FI53" s="17"/>
      <c r="FJ53" s="6">
        <v>0</v>
      </c>
      <c r="FK53" s="105">
        <f t="shared" si="4607"/>
        <v>0</v>
      </c>
      <c r="FL53" s="17"/>
      <c r="FM53" s="6">
        <v>0</v>
      </c>
      <c r="FN53" s="105">
        <f t="shared" si="4608"/>
        <v>0</v>
      </c>
      <c r="FO53" s="17"/>
      <c r="FP53" s="6">
        <v>0</v>
      </c>
      <c r="FQ53" s="105">
        <f t="shared" si="4609"/>
        <v>0</v>
      </c>
      <c r="FR53" s="17"/>
      <c r="FS53" s="6">
        <v>0</v>
      </c>
      <c r="FT53" s="105">
        <f t="shared" si="4610"/>
        <v>0</v>
      </c>
      <c r="FU53" s="17"/>
      <c r="FV53" s="6">
        <v>0</v>
      </c>
      <c r="FW53" s="105">
        <f t="shared" si="4611"/>
        <v>0</v>
      </c>
      <c r="FX53" s="17"/>
      <c r="FY53" s="6">
        <v>0</v>
      </c>
      <c r="FZ53" s="105">
        <f t="shared" si="4612"/>
        <v>0</v>
      </c>
      <c r="GA53" s="123">
        <f t="shared" si="10"/>
        <v>0</v>
      </c>
      <c r="GB53" s="6">
        <f t="shared" si="10"/>
        <v>0</v>
      </c>
      <c r="GC53" s="105">
        <f t="shared" si="4613"/>
        <v>0</v>
      </c>
      <c r="GD53" s="17"/>
      <c r="GE53" s="6">
        <v>0</v>
      </c>
      <c r="GF53" s="105">
        <f t="shared" si="4614"/>
        <v>0</v>
      </c>
      <c r="GG53" s="17"/>
      <c r="GH53" s="6">
        <v>0</v>
      </c>
      <c r="GI53" s="105">
        <f t="shared" si="4615"/>
        <v>0</v>
      </c>
      <c r="GJ53" s="17"/>
      <c r="GK53" s="6">
        <v>0</v>
      </c>
      <c r="GL53" s="105">
        <f t="shared" si="4616"/>
        <v>0</v>
      </c>
      <c r="GM53" s="17"/>
      <c r="GN53" s="6">
        <v>0</v>
      </c>
      <c r="GO53" s="105">
        <f t="shared" si="4617"/>
        <v>0</v>
      </c>
      <c r="GP53" s="17"/>
      <c r="GQ53" s="6">
        <v>0</v>
      </c>
      <c r="GR53" s="105">
        <f t="shared" si="4618"/>
        <v>0</v>
      </c>
      <c r="GS53" s="17"/>
      <c r="GT53" s="6">
        <v>0</v>
      </c>
      <c r="GU53" s="90">
        <f t="shared" si="4619"/>
        <v>0</v>
      </c>
      <c r="GV53" s="123">
        <f t="shared" si="93"/>
        <v>0</v>
      </c>
      <c r="GW53" s="6">
        <f t="shared" si="94"/>
        <v>0</v>
      </c>
      <c r="GX53" s="105">
        <f t="shared" si="4620"/>
        <v>0</v>
      </c>
      <c r="GY53" s="17"/>
      <c r="GZ53" s="6">
        <v>0</v>
      </c>
      <c r="HA53" s="105">
        <f t="shared" si="4621"/>
        <v>0</v>
      </c>
      <c r="HB53" s="17"/>
      <c r="HC53" s="6">
        <v>0</v>
      </c>
      <c r="HD53" s="105">
        <f t="shared" si="4622"/>
        <v>0</v>
      </c>
      <c r="HE53" s="17"/>
      <c r="HF53" s="6">
        <v>0</v>
      </c>
      <c r="HG53" s="105">
        <f t="shared" si="4623"/>
        <v>0</v>
      </c>
      <c r="HH53" s="17"/>
      <c r="HI53" s="6">
        <v>0</v>
      </c>
      <c r="HJ53" s="105">
        <f t="shared" si="4624"/>
        <v>0</v>
      </c>
      <c r="HK53" s="123">
        <f t="shared" si="100"/>
        <v>0</v>
      </c>
      <c r="HL53" s="6">
        <f t="shared" si="101"/>
        <v>0</v>
      </c>
      <c r="HM53" s="105">
        <f t="shared" si="4625"/>
        <v>0</v>
      </c>
      <c r="HN53" s="17"/>
      <c r="HO53" s="6">
        <v>0</v>
      </c>
      <c r="HP53" s="105">
        <f t="shared" si="4626"/>
        <v>0</v>
      </c>
      <c r="HQ53" s="17"/>
      <c r="HR53" s="6">
        <v>0</v>
      </c>
      <c r="HS53" s="90">
        <f t="shared" si="4627"/>
        <v>0</v>
      </c>
      <c r="HT53" s="123">
        <f t="shared" si="11"/>
        <v>0</v>
      </c>
      <c r="HU53" s="6">
        <f t="shared" si="11"/>
        <v>0</v>
      </c>
      <c r="HV53" s="105">
        <f t="shared" si="4628"/>
        <v>0</v>
      </c>
      <c r="HW53" s="17">
        <f t="shared" si="106"/>
        <v>0</v>
      </c>
      <c r="HX53" s="6">
        <f t="shared" si="107"/>
        <v>0</v>
      </c>
      <c r="HY53" s="105">
        <f t="shared" si="4629"/>
        <v>0</v>
      </c>
      <c r="HZ53" s="17"/>
      <c r="IA53" s="6">
        <v>0</v>
      </c>
      <c r="IB53" s="105">
        <f t="shared" si="4630"/>
        <v>0</v>
      </c>
      <c r="IC53" s="17"/>
      <c r="ID53" s="6">
        <v>0</v>
      </c>
      <c r="IE53" s="105">
        <f t="shared" si="4631"/>
        <v>0</v>
      </c>
      <c r="IF53" s="17"/>
      <c r="IG53" s="6">
        <v>0</v>
      </c>
      <c r="IH53" s="105">
        <f t="shared" si="4632"/>
        <v>0</v>
      </c>
      <c r="II53" s="17"/>
      <c r="IJ53" s="6">
        <v>0</v>
      </c>
      <c r="IK53" s="105">
        <f t="shared" si="4633"/>
        <v>0</v>
      </c>
      <c r="IL53" s="123">
        <f t="shared" si="113"/>
        <v>0</v>
      </c>
      <c r="IM53" s="6">
        <f t="shared" si="114"/>
        <v>0</v>
      </c>
      <c r="IN53" s="105">
        <f t="shared" si="4634"/>
        <v>0</v>
      </c>
      <c r="IO53" s="17"/>
      <c r="IP53" s="6">
        <v>0</v>
      </c>
      <c r="IQ53" s="90">
        <f t="shared" si="4635"/>
        <v>0</v>
      </c>
      <c r="IR53" s="17"/>
      <c r="IS53" s="6">
        <v>0</v>
      </c>
      <c r="IT53" s="105">
        <f t="shared" si="4636"/>
        <v>0</v>
      </c>
      <c r="IU53" s="123">
        <f t="shared" si="12"/>
        <v>0</v>
      </c>
      <c r="IV53" s="6">
        <f t="shared" si="12"/>
        <v>0</v>
      </c>
      <c r="IW53" s="105">
        <f t="shared" si="4637"/>
        <v>0</v>
      </c>
      <c r="IX53" s="17"/>
      <c r="IY53" s="6">
        <v>0</v>
      </c>
      <c r="IZ53" s="105">
        <f t="shared" si="4638"/>
        <v>0</v>
      </c>
      <c r="JA53" s="17"/>
      <c r="JB53" s="6">
        <v>0</v>
      </c>
      <c r="JC53" s="105">
        <f t="shared" si="4639"/>
        <v>0</v>
      </c>
      <c r="JD53" s="17"/>
      <c r="JE53" s="6">
        <v>0</v>
      </c>
      <c r="JF53" s="105">
        <f t="shared" si="4640"/>
        <v>0</v>
      </c>
      <c r="JG53" s="17"/>
      <c r="JH53" s="6">
        <v>0</v>
      </c>
      <c r="JI53" s="105">
        <f t="shared" si="4641"/>
        <v>0</v>
      </c>
      <c r="JJ53" s="123">
        <f t="shared" si="13"/>
        <v>0</v>
      </c>
      <c r="JK53" s="6">
        <f t="shared" si="13"/>
        <v>0</v>
      </c>
      <c r="JL53" s="105">
        <f t="shared" si="4642"/>
        <v>0</v>
      </c>
      <c r="JM53" s="17"/>
      <c r="JN53" s="6">
        <v>0</v>
      </c>
      <c r="JO53" s="105">
        <f t="shared" si="4643"/>
        <v>0</v>
      </c>
      <c r="JP53" s="17"/>
      <c r="JQ53" s="6">
        <v>0</v>
      </c>
      <c r="JR53" s="90">
        <f t="shared" si="4644"/>
        <v>0</v>
      </c>
      <c r="JS53" s="17"/>
      <c r="JT53" s="6">
        <v>0</v>
      </c>
      <c r="JU53" s="105">
        <f t="shared" si="4645"/>
        <v>0</v>
      </c>
      <c r="JV53" s="123">
        <f t="shared" si="2493"/>
        <v>0</v>
      </c>
      <c r="JW53" s="6">
        <f t="shared" si="2493"/>
        <v>0</v>
      </c>
      <c r="JX53" s="105">
        <f t="shared" si="4646"/>
        <v>0</v>
      </c>
      <c r="JY53" s="17"/>
      <c r="JZ53" s="6">
        <v>0</v>
      </c>
      <c r="KA53" s="105">
        <f t="shared" si="4647"/>
        <v>0</v>
      </c>
      <c r="KB53" s="17"/>
      <c r="KC53" s="6">
        <v>0</v>
      </c>
      <c r="KD53" s="105">
        <f t="shared" si="4648"/>
        <v>0</v>
      </c>
      <c r="KE53" s="17"/>
      <c r="KF53" s="6">
        <v>0</v>
      </c>
      <c r="KG53" s="105">
        <f t="shared" si="4649"/>
        <v>0</v>
      </c>
      <c r="KH53" s="17"/>
      <c r="KI53" s="6">
        <v>0</v>
      </c>
      <c r="KJ53" s="105">
        <f t="shared" si="4650"/>
        <v>0</v>
      </c>
      <c r="KK53" s="123">
        <f t="shared" si="2491"/>
        <v>0</v>
      </c>
      <c r="KL53" s="6">
        <f t="shared" si="2491"/>
        <v>0</v>
      </c>
      <c r="KM53" s="90">
        <f t="shared" si="4651"/>
        <v>0</v>
      </c>
      <c r="KN53" s="17"/>
      <c r="KO53" s="6">
        <v>0</v>
      </c>
      <c r="KP53" s="105">
        <f t="shared" si="4652"/>
        <v>0</v>
      </c>
      <c r="KQ53" s="17"/>
      <c r="KR53" s="6">
        <v>0</v>
      </c>
      <c r="KS53" s="105">
        <f t="shared" si="4653"/>
        <v>0</v>
      </c>
      <c r="KT53" s="17"/>
      <c r="KU53" s="6">
        <v>0</v>
      </c>
      <c r="KV53" s="105">
        <f t="shared" si="4654"/>
        <v>0</v>
      </c>
      <c r="KW53" s="123">
        <f t="shared" si="211"/>
        <v>0</v>
      </c>
      <c r="KX53" s="6">
        <f t="shared" si="211"/>
        <v>0</v>
      </c>
      <c r="KY53" s="105">
        <f t="shared" si="4655"/>
        <v>0</v>
      </c>
      <c r="KZ53" s="17">
        <f>215-215</f>
        <v>0</v>
      </c>
      <c r="LA53" s="6"/>
      <c r="LB53" s="105">
        <f t="shared" si="4656"/>
        <v>0</v>
      </c>
      <c r="LC53" s="17">
        <f>215-215</f>
        <v>0</v>
      </c>
      <c r="LD53" s="6"/>
      <c r="LE53" s="105">
        <f t="shared" si="4657"/>
        <v>0</v>
      </c>
      <c r="LF53" s="17">
        <f>215-215</f>
        <v>0</v>
      </c>
      <c r="LG53" s="6"/>
      <c r="LH53" s="105">
        <f t="shared" si="4658"/>
        <v>0</v>
      </c>
      <c r="LI53" s="17">
        <f>215-215</f>
        <v>0</v>
      </c>
      <c r="LJ53" s="6"/>
      <c r="LK53" s="90">
        <f t="shared" si="4659"/>
        <v>0</v>
      </c>
      <c r="LL53" s="17">
        <f>215-215</f>
        <v>0</v>
      </c>
      <c r="LM53" s="6"/>
      <c r="LN53" s="105">
        <f t="shared" si="4660"/>
        <v>0</v>
      </c>
      <c r="LO53" s="17">
        <f>215-215</f>
        <v>0</v>
      </c>
      <c r="LP53" s="6"/>
      <c r="LQ53" s="105">
        <f t="shared" si="4661"/>
        <v>0</v>
      </c>
      <c r="LR53" s="17">
        <f>214-214</f>
        <v>0</v>
      </c>
      <c r="LS53" s="6"/>
      <c r="LT53" s="105">
        <f t="shared" si="4662"/>
        <v>0</v>
      </c>
      <c r="LU53" s="17">
        <f>214-214</f>
        <v>0</v>
      </c>
      <c r="LV53" s="6"/>
      <c r="LW53" s="105">
        <f t="shared" si="4663"/>
        <v>0</v>
      </c>
      <c r="LX53" s="17">
        <f>214-214</f>
        <v>0</v>
      </c>
      <c r="LY53" s="6"/>
      <c r="LZ53" s="105">
        <f t="shared" si="4664"/>
        <v>0</v>
      </c>
      <c r="MA53" s="123">
        <f t="shared" si="17"/>
        <v>0</v>
      </c>
      <c r="MB53" s="6">
        <f t="shared" si="17"/>
        <v>0</v>
      </c>
      <c r="MC53" s="105">
        <f t="shared" si="4665"/>
        <v>0</v>
      </c>
      <c r="MD53" s="17"/>
      <c r="ME53" s="6">
        <v>0</v>
      </c>
      <c r="MF53" s="105">
        <f t="shared" si="4666"/>
        <v>0</v>
      </c>
      <c r="MG53" s="17"/>
      <c r="MH53" s="6">
        <v>0</v>
      </c>
      <c r="MI53" s="90">
        <f t="shared" si="4667"/>
        <v>0</v>
      </c>
      <c r="MJ53" s="123">
        <f t="shared" si="149"/>
        <v>0</v>
      </c>
      <c r="MK53" s="6">
        <f t="shared" si="150"/>
        <v>0</v>
      </c>
      <c r="ML53" s="105">
        <f t="shared" si="4668"/>
        <v>0</v>
      </c>
      <c r="MM53" s="17"/>
      <c r="MN53" s="6">
        <v>0</v>
      </c>
      <c r="MO53" s="105">
        <f t="shared" si="4669"/>
        <v>0</v>
      </c>
      <c r="MP53" s="123">
        <f t="shared" si="18"/>
        <v>0</v>
      </c>
      <c r="MQ53" s="6">
        <f t="shared" si="18"/>
        <v>0</v>
      </c>
      <c r="MR53" s="105">
        <f t="shared" si="4670"/>
        <v>0</v>
      </c>
      <c r="MS53" s="17"/>
      <c r="MT53" s="6">
        <v>0</v>
      </c>
      <c r="MU53" s="105">
        <f t="shared" si="4671"/>
        <v>0</v>
      </c>
      <c r="MV53" s="17"/>
      <c r="MW53" s="6">
        <v>0</v>
      </c>
      <c r="MX53" s="105">
        <f t="shared" si="4672"/>
        <v>0</v>
      </c>
      <c r="MY53" s="17"/>
      <c r="MZ53" s="6">
        <v>0</v>
      </c>
      <c r="NA53" s="105">
        <f t="shared" si="4673"/>
        <v>0</v>
      </c>
      <c r="NB53" s="17">
        <f t="shared" si="157"/>
        <v>0</v>
      </c>
      <c r="NC53" s="6">
        <f t="shared" si="158"/>
        <v>0</v>
      </c>
      <c r="ND53" s="105">
        <f t="shared" si="4674"/>
        <v>0</v>
      </c>
      <c r="NE53" s="17"/>
      <c r="NF53" s="6">
        <v>0</v>
      </c>
      <c r="NG53" s="105">
        <f t="shared" si="4675"/>
        <v>0</v>
      </c>
      <c r="NH53" s="17"/>
      <c r="NI53" s="6">
        <v>0</v>
      </c>
      <c r="NJ53" s="90">
        <f t="shared" si="4676"/>
        <v>0</v>
      </c>
      <c r="NK53" s="17"/>
      <c r="NL53" s="6">
        <v>0</v>
      </c>
      <c r="NM53" s="105">
        <f t="shared" si="4677"/>
        <v>0</v>
      </c>
      <c r="NN53" s="17"/>
      <c r="NO53" s="6">
        <v>0</v>
      </c>
      <c r="NP53" s="105">
        <f t="shared" si="4678"/>
        <v>0</v>
      </c>
      <c r="NQ53" s="17"/>
      <c r="NR53" s="6">
        <v>0</v>
      </c>
      <c r="NS53" s="105">
        <f t="shared" si="4679"/>
        <v>0</v>
      </c>
      <c r="NT53" s="17"/>
      <c r="NU53" s="6">
        <v>0</v>
      </c>
      <c r="NV53" s="105">
        <f t="shared" si="4680"/>
        <v>0</v>
      </c>
      <c r="NW53" s="17">
        <f t="shared" si="3429"/>
        <v>0</v>
      </c>
      <c r="NX53" s="6">
        <f t="shared" si="2981"/>
        <v>0</v>
      </c>
      <c r="NY53" s="105">
        <f t="shared" si="4681"/>
        <v>0</v>
      </c>
      <c r="NZ53" s="17"/>
      <c r="OA53" s="6">
        <v>0</v>
      </c>
      <c r="OB53" s="105">
        <f t="shared" si="4682"/>
        <v>0</v>
      </c>
      <c r="OC53" s="17"/>
      <c r="OD53" s="6">
        <v>0</v>
      </c>
      <c r="OE53" s="105">
        <f t="shared" si="4683"/>
        <v>0</v>
      </c>
      <c r="OF53" s="17"/>
      <c r="OG53" s="6">
        <v>0</v>
      </c>
      <c r="OH53" s="90">
        <f t="shared" si="4684"/>
        <v>0</v>
      </c>
      <c r="OI53" s="17">
        <f t="shared" si="2980"/>
        <v>0</v>
      </c>
      <c r="OJ53" s="6">
        <f t="shared" si="2980"/>
        <v>0</v>
      </c>
      <c r="OK53" s="105">
        <f t="shared" si="4685"/>
        <v>0</v>
      </c>
      <c r="OL53" s="17"/>
      <c r="OM53" s="6">
        <v>0</v>
      </c>
      <c r="ON53" s="105">
        <f t="shared" si="4686"/>
        <v>0</v>
      </c>
      <c r="OO53" s="17"/>
      <c r="OP53" s="6">
        <v>0</v>
      </c>
      <c r="OQ53" s="105">
        <f t="shared" si="4687"/>
        <v>0</v>
      </c>
      <c r="OR53" s="17"/>
      <c r="OS53" s="6">
        <v>0</v>
      </c>
      <c r="OT53" s="105">
        <f t="shared" si="4688"/>
        <v>0</v>
      </c>
      <c r="OU53" s="17">
        <v>17485</v>
      </c>
      <c r="OV53" s="6"/>
      <c r="OW53" s="105">
        <f t="shared" si="4689"/>
        <v>17485</v>
      </c>
      <c r="OX53" s="17"/>
      <c r="OY53" s="6">
        <v>0</v>
      </c>
      <c r="OZ53" s="105">
        <f t="shared" si="4690"/>
        <v>0</v>
      </c>
      <c r="PA53" s="17"/>
      <c r="PB53" s="6">
        <v>0</v>
      </c>
      <c r="PC53" s="105">
        <f t="shared" si="4691"/>
        <v>0</v>
      </c>
      <c r="PD53" s="17"/>
      <c r="PE53" s="6">
        <v>0</v>
      </c>
      <c r="PF53" s="105">
        <f t="shared" si="4692"/>
        <v>0</v>
      </c>
      <c r="PG53" s="17"/>
      <c r="PH53" s="6">
        <v>0</v>
      </c>
      <c r="PI53" s="90">
        <f t="shared" si="4693"/>
        <v>0</v>
      </c>
      <c r="PJ53" s="17"/>
      <c r="PK53" s="6">
        <v>0</v>
      </c>
      <c r="PL53" s="105">
        <f t="shared" si="4694"/>
        <v>0</v>
      </c>
      <c r="PM53" s="17"/>
      <c r="PN53" s="6">
        <v>0</v>
      </c>
      <c r="PO53" s="105">
        <f t="shared" si="4695"/>
        <v>0</v>
      </c>
      <c r="PP53" s="123">
        <f t="shared" si="4231"/>
        <v>17485</v>
      </c>
      <c r="PQ53" s="6">
        <f t="shared" si="4231"/>
        <v>0</v>
      </c>
      <c r="PR53" s="105">
        <f t="shared" si="4696"/>
        <v>17485</v>
      </c>
      <c r="PS53" s="17"/>
      <c r="PT53" s="6">
        <v>0</v>
      </c>
      <c r="PU53" s="105">
        <f t="shared" si="4697"/>
        <v>0</v>
      </c>
      <c r="PV53" s="17"/>
      <c r="PW53" s="6">
        <v>0</v>
      </c>
      <c r="PX53" s="105">
        <f t="shared" si="4698"/>
        <v>0</v>
      </c>
      <c r="PY53" s="17">
        <v>2020</v>
      </c>
      <c r="PZ53" s="6">
        <v>0</v>
      </c>
      <c r="QA53" s="105">
        <f t="shared" si="4699"/>
        <v>2020</v>
      </c>
      <c r="QB53" s="17"/>
      <c r="QC53" s="6">
        <v>0</v>
      </c>
      <c r="QD53" s="105">
        <f t="shared" si="4700"/>
        <v>0</v>
      </c>
      <c r="QE53" s="17">
        <v>16528</v>
      </c>
      <c r="QF53" s="6">
        <v>0</v>
      </c>
      <c r="QG53" s="90">
        <f t="shared" si="4701"/>
        <v>16528</v>
      </c>
      <c r="QH53" s="17">
        <v>3400</v>
      </c>
      <c r="QI53" s="6">
        <v>0</v>
      </c>
      <c r="QJ53" s="105">
        <f t="shared" si="4702"/>
        <v>3400</v>
      </c>
      <c r="QK53" s="17">
        <v>19329</v>
      </c>
      <c r="QL53" s="6">
        <v>0</v>
      </c>
      <c r="QM53" s="105">
        <f t="shared" si="4703"/>
        <v>19329</v>
      </c>
      <c r="QN53" s="17">
        <f t="shared" si="189"/>
        <v>41277</v>
      </c>
      <c r="QO53" s="6">
        <f t="shared" si="190"/>
        <v>0</v>
      </c>
      <c r="QP53" s="105">
        <f t="shared" si="4704"/>
        <v>41277</v>
      </c>
      <c r="QQ53" s="17"/>
      <c r="QR53" s="6">
        <v>0</v>
      </c>
      <c r="QS53" s="105">
        <f t="shared" si="4705"/>
        <v>0</v>
      </c>
      <c r="QT53" s="17"/>
      <c r="QU53" s="6">
        <v>0</v>
      </c>
      <c r="QV53" s="105">
        <f t="shared" si="4706"/>
        <v>0</v>
      </c>
      <c r="QW53" s="17">
        <v>434</v>
      </c>
      <c r="QX53" s="6">
        <v>0</v>
      </c>
      <c r="QY53" s="105">
        <f t="shared" si="4707"/>
        <v>434</v>
      </c>
      <c r="QZ53" s="17">
        <v>514</v>
      </c>
      <c r="RA53" s="6">
        <v>0</v>
      </c>
      <c r="RB53" s="105">
        <f t="shared" si="4708"/>
        <v>514</v>
      </c>
      <c r="RC53" s="17"/>
      <c r="RD53" s="6">
        <v>0</v>
      </c>
      <c r="RE53" s="90">
        <f t="shared" si="4709"/>
        <v>0</v>
      </c>
      <c r="RF53" s="17">
        <v>450</v>
      </c>
      <c r="RG53" s="6">
        <v>0</v>
      </c>
      <c r="RH53" s="105">
        <f t="shared" si="4710"/>
        <v>450</v>
      </c>
      <c r="RI53" s="17"/>
      <c r="RJ53" s="6">
        <v>0</v>
      </c>
      <c r="RK53" s="105">
        <f t="shared" si="4711"/>
        <v>0</v>
      </c>
      <c r="RL53" s="17"/>
      <c r="RM53" s="6">
        <v>0</v>
      </c>
      <c r="RN53" s="105">
        <f t="shared" si="4712"/>
        <v>0</v>
      </c>
      <c r="RO53" s="17">
        <f t="shared" si="200"/>
        <v>1398</v>
      </c>
      <c r="RP53" s="6">
        <f t="shared" si="201"/>
        <v>0</v>
      </c>
      <c r="RQ53" s="105">
        <f t="shared" si="4713"/>
        <v>1398</v>
      </c>
      <c r="RR53" s="123">
        <f t="shared" si="203"/>
        <v>42675</v>
      </c>
      <c r="RS53" s="6">
        <f t="shared" si="204"/>
        <v>0</v>
      </c>
      <c r="RT53" s="105">
        <f t="shared" si="4714"/>
        <v>42675</v>
      </c>
      <c r="RU53" s="17">
        <f>+HW53+MP53+OI53+PP53+RR53</f>
        <v>60160</v>
      </c>
      <c r="RV53" s="6">
        <f t="shared" si="206"/>
        <v>0</v>
      </c>
      <c r="RW53" s="105">
        <f t="shared" si="4715"/>
        <v>60160</v>
      </c>
      <c r="RX53" s="17"/>
      <c r="RY53" s="6">
        <v>0</v>
      </c>
      <c r="RZ53" s="105">
        <f t="shared" si="4716"/>
        <v>0</v>
      </c>
      <c r="SA53" s="17">
        <f t="shared" si="22"/>
        <v>60160</v>
      </c>
      <c r="SB53" s="6">
        <f t="shared" si="22"/>
        <v>0</v>
      </c>
      <c r="SC53" s="105">
        <f t="shared" si="4717"/>
        <v>60160</v>
      </c>
      <c r="SD53" s="17">
        <f t="shared" si="4718"/>
        <v>219095</v>
      </c>
      <c r="SE53" s="6">
        <f t="shared" si="4232"/>
        <v>0</v>
      </c>
      <c r="SF53" s="105">
        <f t="shared" si="4719"/>
        <v>219095</v>
      </c>
      <c r="SG53" s="66"/>
    </row>
    <row r="54" spans="1:501" s="102" customFormat="1" ht="15.75" x14ac:dyDescent="0.25">
      <c r="A54" s="26">
        <v>42</v>
      </c>
      <c r="B54" s="60" t="s">
        <v>357</v>
      </c>
      <c r="C54" s="100">
        <f>3800+126765</f>
        <v>130565</v>
      </c>
      <c r="D54" s="27"/>
      <c r="E54" s="111">
        <f t="shared" si="24"/>
        <v>130565</v>
      </c>
      <c r="F54" s="100">
        <f>151937-126765</f>
        <v>25172</v>
      </c>
      <c r="G54" s="27"/>
      <c r="H54" s="111">
        <f t="shared" si="4555"/>
        <v>25172</v>
      </c>
      <c r="I54" s="100">
        <f t="shared" si="0"/>
        <v>155737</v>
      </c>
      <c r="J54" s="27">
        <f t="shared" si="0"/>
        <v>0</v>
      </c>
      <c r="K54" s="111">
        <f t="shared" si="4556"/>
        <v>155737</v>
      </c>
      <c r="L54" s="100"/>
      <c r="M54" s="27">
        <v>0</v>
      </c>
      <c r="N54" s="111">
        <f t="shared" si="4557"/>
        <v>0</v>
      </c>
      <c r="O54" s="100"/>
      <c r="P54" s="27">
        <v>0</v>
      </c>
      <c r="Q54" s="111">
        <f t="shared" si="4558"/>
        <v>0</v>
      </c>
      <c r="R54" s="100"/>
      <c r="S54" s="27">
        <v>0</v>
      </c>
      <c r="T54" s="111">
        <f t="shared" si="4559"/>
        <v>0</v>
      </c>
      <c r="U54" s="100">
        <f t="shared" si="2324"/>
        <v>0</v>
      </c>
      <c r="V54" s="27">
        <f t="shared" si="2324"/>
        <v>0</v>
      </c>
      <c r="W54" s="99">
        <f t="shared" si="4560"/>
        <v>0</v>
      </c>
      <c r="X54" s="100"/>
      <c r="Y54" s="27">
        <v>0</v>
      </c>
      <c r="Z54" s="111">
        <f t="shared" si="4561"/>
        <v>0</v>
      </c>
      <c r="AA54" s="100"/>
      <c r="AB54" s="27">
        <v>0</v>
      </c>
      <c r="AC54" s="111">
        <f t="shared" si="4562"/>
        <v>0</v>
      </c>
      <c r="AD54" s="100"/>
      <c r="AE54" s="27">
        <v>0</v>
      </c>
      <c r="AF54" s="111">
        <f t="shared" si="4563"/>
        <v>0</v>
      </c>
      <c r="AG54" s="100"/>
      <c r="AH54" s="27">
        <v>0</v>
      </c>
      <c r="AI54" s="111">
        <f t="shared" si="4564"/>
        <v>0</v>
      </c>
      <c r="AJ54" s="100"/>
      <c r="AK54" s="27">
        <v>0</v>
      </c>
      <c r="AL54" s="111">
        <f t="shared" si="4565"/>
        <v>0</v>
      </c>
      <c r="AM54" s="100"/>
      <c r="AN54" s="27">
        <v>0</v>
      </c>
      <c r="AO54" s="111">
        <f t="shared" si="4566"/>
        <v>0</v>
      </c>
      <c r="AP54" s="100"/>
      <c r="AQ54" s="27">
        <v>0</v>
      </c>
      <c r="AR54" s="111">
        <f t="shared" si="4567"/>
        <v>0</v>
      </c>
      <c r="AS54" s="100">
        <f t="shared" si="2333"/>
        <v>0</v>
      </c>
      <c r="AT54" s="27">
        <f t="shared" si="2333"/>
        <v>0</v>
      </c>
      <c r="AU54" s="111">
        <f t="shared" si="4568"/>
        <v>0</v>
      </c>
      <c r="AV54" s="100"/>
      <c r="AW54" s="27">
        <v>0</v>
      </c>
      <c r="AX54" s="111">
        <f t="shared" si="4569"/>
        <v>0</v>
      </c>
      <c r="AY54" s="100"/>
      <c r="AZ54" s="27">
        <v>0</v>
      </c>
      <c r="BA54" s="111">
        <f t="shared" si="4570"/>
        <v>0</v>
      </c>
      <c r="BB54" s="100"/>
      <c r="BC54" s="27">
        <v>0</v>
      </c>
      <c r="BD54" s="111">
        <f t="shared" si="4571"/>
        <v>0</v>
      </c>
      <c r="BE54" s="100">
        <f t="shared" si="2338"/>
        <v>0</v>
      </c>
      <c r="BF54" s="27">
        <f t="shared" si="2338"/>
        <v>0</v>
      </c>
      <c r="BG54" s="111">
        <f t="shared" si="4572"/>
        <v>0</v>
      </c>
      <c r="BH54" s="100"/>
      <c r="BI54" s="27">
        <v>0</v>
      </c>
      <c r="BJ54" s="111">
        <f t="shared" si="4573"/>
        <v>0</v>
      </c>
      <c r="BK54" s="100"/>
      <c r="BL54" s="27">
        <v>0</v>
      </c>
      <c r="BM54" s="111">
        <f t="shared" si="4574"/>
        <v>0</v>
      </c>
      <c r="BN54" s="100">
        <f t="shared" si="2342"/>
        <v>0</v>
      </c>
      <c r="BO54" s="27">
        <f t="shared" si="2342"/>
        <v>0</v>
      </c>
      <c r="BP54" s="111">
        <f t="shared" si="4575"/>
        <v>0</v>
      </c>
      <c r="BQ54" s="100">
        <f t="shared" si="2344"/>
        <v>0</v>
      </c>
      <c r="BR54" s="27">
        <f t="shared" si="2344"/>
        <v>0</v>
      </c>
      <c r="BS54" s="111">
        <f t="shared" si="4576"/>
        <v>0</v>
      </c>
      <c r="BT54" s="100"/>
      <c r="BU54" s="27">
        <v>0</v>
      </c>
      <c r="BV54" s="111">
        <f t="shared" si="4577"/>
        <v>0</v>
      </c>
      <c r="BW54" s="126">
        <f t="shared" si="2347"/>
        <v>155737</v>
      </c>
      <c r="BX54" s="27">
        <f t="shared" si="2347"/>
        <v>0</v>
      </c>
      <c r="BY54" s="111">
        <f t="shared" si="4578"/>
        <v>155737</v>
      </c>
      <c r="BZ54" s="100"/>
      <c r="CA54" s="27">
        <v>0</v>
      </c>
      <c r="CB54" s="111">
        <f t="shared" si="4579"/>
        <v>0</v>
      </c>
      <c r="CC54" s="100"/>
      <c r="CD54" s="27">
        <v>0</v>
      </c>
      <c r="CE54" s="111">
        <f t="shared" si="4580"/>
        <v>0</v>
      </c>
      <c r="CF54" s="100"/>
      <c r="CG54" s="27">
        <v>0</v>
      </c>
      <c r="CH54" s="111">
        <f t="shared" si="4581"/>
        <v>0</v>
      </c>
      <c r="CI54" s="100"/>
      <c r="CJ54" s="27">
        <v>0</v>
      </c>
      <c r="CK54" s="111">
        <f t="shared" si="4582"/>
        <v>0</v>
      </c>
      <c r="CL54" s="100"/>
      <c r="CM54" s="27">
        <v>0</v>
      </c>
      <c r="CN54" s="111">
        <f t="shared" si="4583"/>
        <v>0</v>
      </c>
      <c r="CO54" s="100"/>
      <c r="CP54" s="27">
        <v>0</v>
      </c>
      <c r="CQ54" s="111">
        <f t="shared" si="4584"/>
        <v>0</v>
      </c>
      <c r="CR54" s="100"/>
      <c r="CS54" s="27">
        <v>0</v>
      </c>
      <c r="CT54" s="111">
        <f t="shared" si="4585"/>
        <v>0</v>
      </c>
      <c r="CU54" s="100"/>
      <c r="CV54" s="27">
        <v>0</v>
      </c>
      <c r="CW54" s="111">
        <f t="shared" si="4586"/>
        <v>0</v>
      </c>
      <c r="CX54" s="100"/>
      <c r="CY54" s="27">
        <v>0</v>
      </c>
      <c r="CZ54" s="111">
        <f t="shared" si="4587"/>
        <v>0</v>
      </c>
      <c r="DA54" s="100"/>
      <c r="DB54" s="27">
        <v>0</v>
      </c>
      <c r="DC54" s="111">
        <f t="shared" si="4588"/>
        <v>0</v>
      </c>
      <c r="DD54" s="126">
        <f t="shared" si="59"/>
        <v>0</v>
      </c>
      <c r="DE54" s="27">
        <f t="shared" si="59"/>
        <v>0</v>
      </c>
      <c r="DF54" s="111">
        <f t="shared" si="59"/>
        <v>0</v>
      </c>
      <c r="DG54" s="100"/>
      <c r="DH54" s="27">
        <v>0</v>
      </c>
      <c r="DI54" s="111">
        <f t="shared" si="4589"/>
        <v>0</v>
      </c>
      <c r="DJ54" s="100"/>
      <c r="DK54" s="27">
        <v>0</v>
      </c>
      <c r="DL54" s="111">
        <f t="shared" si="4590"/>
        <v>0</v>
      </c>
      <c r="DM54" s="100"/>
      <c r="DN54" s="27">
        <v>0</v>
      </c>
      <c r="DO54" s="111">
        <f t="shared" si="4591"/>
        <v>0</v>
      </c>
      <c r="DP54" s="100"/>
      <c r="DQ54" s="27">
        <v>0</v>
      </c>
      <c r="DR54" s="111">
        <f t="shared" si="4592"/>
        <v>0</v>
      </c>
      <c r="DS54" s="100"/>
      <c r="DT54" s="27">
        <v>0</v>
      </c>
      <c r="DU54" s="111">
        <f t="shared" si="4593"/>
        <v>0</v>
      </c>
      <c r="DV54" s="100"/>
      <c r="DW54" s="27">
        <v>0</v>
      </c>
      <c r="DX54" s="111">
        <f t="shared" si="4594"/>
        <v>0</v>
      </c>
      <c r="DY54" s="100"/>
      <c r="DZ54" s="27">
        <v>0</v>
      </c>
      <c r="EA54" s="111">
        <f t="shared" si="4595"/>
        <v>0</v>
      </c>
      <c r="EB54" s="100">
        <f t="shared" si="67"/>
        <v>0</v>
      </c>
      <c r="EC54" s="27">
        <f t="shared" si="68"/>
        <v>0</v>
      </c>
      <c r="ED54" s="111">
        <f t="shared" si="4596"/>
        <v>0</v>
      </c>
      <c r="EE54" s="100"/>
      <c r="EF54" s="27">
        <v>0</v>
      </c>
      <c r="EG54" s="111">
        <f t="shared" si="4597"/>
        <v>0</v>
      </c>
      <c r="EH54" s="100"/>
      <c r="EI54" s="27">
        <v>0</v>
      </c>
      <c r="EJ54" s="111">
        <f t="shared" si="4598"/>
        <v>0</v>
      </c>
      <c r="EK54" s="100"/>
      <c r="EL54" s="27">
        <v>0</v>
      </c>
      <c r="EM54" s="111">
        <f t="shared" si="4599"/>
        <v>0</v>
      </c>
      <c r="EN54" s="100">
        <f t="shared" si="2492"/>
        <v>0</v>
      </c>
      <c r="EO54" s="27">
        <f t="shared" si="2492"/>
        <v>0</v>
      </c>
      <c r="EP54" s="111">
        <f t="shared" si="4600"/>
        <v>0</v>
      </c>
      <c r="EQ54" s="100"/>
      <c r="ER54" s="27">
        <v>0</v>
      </c>
      <c r="ES54" s="111">
        <f t="shared" si="4601"/>
        <v>0</v>
      </c>
      <c r="ET54" s="100"/>
      <c r="EU54" s="27">
        <v>0</v>
      </c>
      <c r="EV54" s="111">
        <f t="shared" si="4602"/>
        <v>0</v>
      </c>
      <c r="EW54" s="100"/>
      <c r="EX54" s="27">
        <v>0</v>
      </c>
      <c r="EY54" s="111">
        <f t="shared" si="4603"/>
        <v>0</v>
      </c>
      <c r="EZ54" s="100"/>
      <c r="FA54" s="27">
        <v>0</v>
      </c>
      <c r="FB54" s="111">
        <f t="shared" si="4604"/>
        <v>0</v>
      </c>
      <c r="FC54" s="126">
        <f t="shared" si="2375"/>
        <v>0</v>
      </c>
      <c r="FD54" s="27">
        <f t="shared" si="2375"/>
        <v>0</v>
      </c>
      <c r="FE54" s="99">
        <f t="shared" si="4605"/>
        <v>0</v>
      </c>
      <c r="FF54" s="100"/>
      <c r="FG54" s="27">
        <v>0</v>
      </c>
      <c r="FH54" s="111">
        <f t="shared" si="4606"/>
        <v>0</v>
      </c>
      <c r="FI54" s="100"/>
      <c r="FJ54" s="27">
        <v>0</v>
      </c>
      <c r="FK54" s="111">
        <f t="shared" si="4607"/>
        <v>0</v>
      </c>
      <c r="FL54" s="100"/>
      <c r="FM54" s="27">
        <v>0</v>
      </c>
      <c r="FN54" s="111">
        <f t="shared" si="4608"/>
        <v>0</v>
      </c>
      <c r="FO54" s="100"/>
      <c r="FP54" s="27">
        <v>0</v>
      </c>
      <c r="FQ54" s="111">
        <f t="shared" si="4609"/>
        <v>0</v>
      </c>
      <c r="FR54" s="100"/>
      <c r="FS54" s="27">
        <v>0</v>
      </c>
      <c r="FT54" s="111">
        <f t="shared" si="4610"/>
        <v>0</v>
      </c>
      <c r="FU54" s="100"/>
      <c r="FV54" s="27">
        <v>0</v>
      </c>
      <c r="FW54" s="111">
        <f t="shared" si="4611"/>
        <v>0</v>
      </c>
      <c r="FX54" s="100"/>
      <c r="FY54" s="27">
        <v>0</v>
      </c>
      <c r="FZ54" s="111">
        <f t="shared" si="4612"/>
        <v>0</v>
      </c>
      <c r="GA54" s="126">
        <f t="shared" si="10"/>
        <v>0</v>
      </c>
      <c r="GB54" s="27">
        <f t="shared" si="10"/>
        <v>0</v>
      </c>
      <c r="GC54" s="111">
        <f t="shared" si="4613"/>
        <v>0</v>
      </c>
      <c r="GD54" s="100"/>
      <c r="GE54" s="27">
        <v>0</v>
      </c>
      <c r="GF54" s="111">
        <f t="shared" si="4614"/>
        <v>0</v>
      </c>
      <c r="GG54" s="100"/>
      <c r="GH54" s="27">
        <v>0</v>
      </c>
      <c r="GI54" s="111">
        <f t="shared" si="4615"/>
        <v>0</v>
      </c>
      <c r="GJ54" s="100"/>
      <c r="GK54" s="27">
        <v>0</v>
      </c>
      <c r="GL54" s="111">
        <f t="shared" si="4616"/>
        <v>0</v>
      </c>
      <c r="GM54" s="100"/>
      <c r="GN54" s="27">
        <v>0</v>
      </c>
      <c r="GO54" s="111">
        <f t="shared" si="4617"/>
        <v>0</v>
      </c>
      <c r="GP54" s="100"/>
      <c r="GQ54" s="27">
        <v>0</v>
      </c>
      <c r="GR54" s="111">
        <f t="shared" si="4618"/>
        <v>0</v>
      </c>
      <c r="GS54" s="100"/>
      <c r="GT54" s="27">
        <v>0</v>
      </c>
      <c r="GU54" s="99">
        <f t="shared" si="4619"/>
        <v>0</v>
      </c>
      <c r="GV54" s="126">
        <f t="shared" si="93"/>
        <v>0</v>
      </c>
      <c r="GW54" s="27">
        <f t="shared" si="94"/>
        <v>0</v>
      </c>
      <c r="GX54" s="111">
        <f t="shared" si="4620"/>
        <v>0</v>
      </c>
      <c r="GY54" s="100"/>
      <c r="GZ54" s="27">
        <v>0</v>
      </c>
      <c r="HA54" s="111">
        <f t="shared" si="4621"/>
        <v>0</v>
      </c>
      <c r="HB54" s="100"/>
      <c r="HC54" s="27">
        <v>0</v>
      </c>
      <c r="HD54" s="111">
        <f t="shared" si="4622"/>
        <v>0</v>
      </c>
      <c r="HE54" s="100"/>
      <c r="HF54" s="27">
        <v>0</v>
      </c>
      <c r="HG54" s="111">
        <f t="shared" si="4623"/>
        <v>0</v>
      </c>
      <c r="HH54" s="100"/>
      <c r="HI54" s="27">
        <v>0</v>
      </c>
      <c r="HJ54" s="111">
        <f t="shared" si="4624"/>
        <v>0</v>
      </c>
      <c r="HK54" s="126">
        <f t="shared" si="100"/>
        <v>0</v>
      </c>
      <c r="HL54" s="27">
        <f t="shared" si="101"/>
        <v>0</v>
      </c>
      <c r="HM54" s="111">
        <f t="shared" si="4625"/>
        <v>0</v>
      </c>
      <c r="HN54" s="100"/>
      <c r="HO54" s="27">
        <v>0</v>
      </c>
      <c r="HP54" s="111">
        <f t="shared" si="4626"/>
        <v>0</v>
      </c>
      <c r="HQ54" s="100"/>
      <c r="HR54" s="27">
        <v>0</v>
      </c>
      <c r="HS54" s="99">
        <f t="shared" si="4627"/>
        <v>0</v>
      </c>
      <c r="HT54" s="126">
        <f t="shared" si="11"/>
        <v>0</v>
      </c>
      <c r="HU54" s="27">
        <f t="shared" si="11"/>
        <v>0</v>
      </c>
      <c r="HV54" s="111">
        <f t="shared" si="4628"/>
        <v>0</v>
      </c>
      <c r="HW54" s="100">
        <f t="shared" si="106"/>
        <v>0</v>
      </c>
      <c r="HX54" s="27">
        <f t="shared" si="107"/>
        <v>0</v>
      </c>
      <c r="HY54" s="111">
        <f t="shared" si="4629"/>
        <v>0</v>
      </c>
      <c r="HZ54" s="100"/>
      <c r="IA54" s="27">
        <v>0</v>
      </c>
      <c r="IB54" s="111">
        <f t="shared" si="4630"/>
        <v>0</v>
      </c>
      <c r="IC54" s="100"/>
      <c r="ID54" s="27">
        <v>0</v>
      </c>
      <c r="IE54" s="111">
        <f t="shared" si="4631"/>
        <v>0</v>
      </c>
      <c r="IF54" s="100"/>
      <c r="IG54" s="27">
        <v>0</v>
      </c>
      <c r="IH54" s="111">
        <f t="shared" si="4632"/>
        <v>0</v>
      </c>
      <c r="II54" s="100"/>
      <c r="IJ54" s="27">
        <v>0</v>
      </c>
      <c r="IK54" s="111">
        <f t="shared" si="4633"/>
        <v>0</v>
      </c>
      <c r="IL54" s="126">
        <f t="shared" si="113"/>
        <v>0</v>
      </c>
      <c r="IM54" s="27">
        <f t="shared" si="114"/>
        <v>0</v>
      </c>
      <c r="IN54" s="111">
        <f t="shared" si="4634"/>
        <v>0</v>
      </c>
      <c r="IO54" s="100"/>
      <c r="IP54" s="27">
        <v>0</v>
      </c>
      <c r="IQ54" s="99">
        <f t="shared" si="4635"/>
        <v>0</v>
      </c>
      <c r="IR54" s="100"/>
      <c r="IS54" s="27">
        <v>0</v>
      </c>
      <c r="IT54" s="111">
        <f t="shared" si="4636"/>
        <v>0</v>
      </c>
      <c r="IU54" s="126">
        <f t="shared" si="12"/>
        <v>0</v>
      </c>
      <c r="IV54" s="27">
        <f t="shared" si="12"/>
        <v>0</v>
      </c>
      <c r="IW54" s="111">
        <f t="shared" si="4637"/>
        <v>0</v>
      </c>
      <c r="IX54" s="100"/>
      <c r="IY54" s="27">
        <v>0</v>
      </c>
      <c r="IZ54" s="111">
        <f t="shared" si="4638"/>
        <v>0</v>
      </c>
      <c r="JA54" s="100"/>
      <c r="JB54" s="27">
        <v>0</v>
      </c>
      <c r="JC54" s="111">
        <f t="shared" si="4639"/>
        <v>0</v>
      </c>
      <c r="JD54" s="100"/>
      <c r="JE54" s="27">
        <v>0</v>
      </c>
      <c r="JF54" s="111">
        <f t="shared" si="4640"/>
        <v>0</v>
      </c>
      <c r="JG54" s="100"/>
      <c r="JH54" s="27">
        <v>0</v>
      </c>
      <c r="JI54" s="111">
        <f t="shared" si="4641"/>
        <v>0</v>
      </c>
      <c r="JJ54" s="126">
        <f t="shared" si="13"/>
        <v>0</v>
      </c>
      <c r="JK54" s="27">
        <f t="shared" si="13"/>
        <v>0</v>
      </c>
      <c r="JL54" s="111">
        <f t="shared" si="4642"/>
        <v>0</v>
      </c>
      <c r="JM54" s="100"/>
      <c r="JN54" s="27">
        <v>0</v>
      </c>
      <c r="JO54" s="111">
        <f t="shared" si="4643"/>
        <v>0</v>
      </c>
      <c r="JP54" s="100"/>
      <c r="JQ54" s="27">
        <v>0</v>
      </c>
      <c r="JR54" s="99">
        <f t="shared" si="4644"/>
        <v>0</v>
      </c>
      <c r="JS54" s="100"/>
      <c r="JT54" s="27">
        <v>0</v>
      </c>
      <c r="JU54" s="111">
        <f t="shared" si="4645"/>
        <v>0</v>
      </c>
      <c r="JV54" s="126">
        <f t="shared" si="2493"/>
        <v>0</v>
      </c>
      <c r="JW54" s="27">
        <f t="shared" si="2493"/>
        <v>0</v>
      </c>
      <c r="JX54" s="111">
        <f t="shared" si="4646"/>
        <v>0</v>
      </c>
      <c r="JY54" s="100"/>
      <c r="JZ54" s="27">
        <v>0</v>
      </c>
      <c r="KA54" s="111">
        <f t="shared" si="4647"/>
        <v>0</v>
      </c>
      <c r="KB54" s="100"/>
      <c r="KC54" s="27">
        <v>0</v>
      </c>
      <c r="KD54" s="111">
        <f t="shared" si="4648"/>
        <v>0</v>
      </c>
      <c r="KE54" s="100"/>
      <c r="KF54" s="27">
        <v>0</v>
      </c>
      <c r="KG54" s="111">
        <f t="shared" si="4649"/>
        <v>0</v>
      </c>
      <c r="KH54" s="100"/>
      <c r="KI54" s="27">
        <v>0</v>
      </c>
      <c r="KJ54" s="111">
        <f t="shared" si="4650"/>
        <v>0</v>
      </c>
      <c r="KK54" s="126">
        <f t="shared" si="2491"/>
        <v>0</v>
      </c>
      <c r="KL54" s="27">
        <f t="shared" si="2491"/>
        <v>0</v>
      </c>
      <c r="KM54" s="99">
        <f t="shared" si="4651"/>
        <v>0</v>
      </c>
      <c r="KN54" s="100"/>
      <c r="KO54" s="27">
        <v>0</v>
      </c>
      <c r="KP54" s="111">
        <f t="shared" si="4652"/>
        <v>0</v>
      </c>
      <c r="KQ54" s="100"/>
      <c r="KR54" s="27">
        <v>0</v>
      </c>
      <c r="KS54" s="111">
        <f t="shared" si="4653"/>
        <v>0</v>
      </c>
      <c r="KT54" s="100"/>
      <c r="KU54" s="27">
        <v>0</v>
      </c>
      <c r="KV54" s="111">
        <f t="shared" si="4654"/>
        <v>0</v>
      </c>
      <c r="KW54" s="126">
        <f t="shared" si="211"/>
        <v>0</v>
      </c>
      <c r="KX54" s="27">
        <f t="shared" si="211"/>
        <v>0</v>
      </c>
      <c r="KY54" s="111">
        <f t="shared" si="4655"/>
        <v>0</v>
      </c>
      <c r="KZ54" s="100"/>
      <c r="LA54" s="27">
        <v>0</v>
      </c>
      <c r="LB54" s="111">
        <f t="shared" si="4656"/>
        <v>0</v>
      </c>
      <c r="LC54" s="100"/>
      <c r="LD54" s="27">
        <v>0</v>
      </c>
      <c r="LE54" s="111">
        <f t="shared" si="4657"/>
        <v>0</v>
      </c>
      <c r="LF54" s="100"/>
      <c r="LG54" s="27">
        <v>0</v>
      </c>
      <c r="LH54" s="111">
        <f t="shared" si="4658"/>
        <v>0</v>
      </c>
      <c r="LI54" s="100"/>
      <c r="LJ54" s="27">
        <v>0</v>
      </c>
      <c r="LK54" s="99">
        <f t="shared" si="4659"/>
        <v>0</v>
      </c>
      <c r="LL54" s="100"/>
      <c r="LM54" s="27">
        <v>0</v>
      </c>
      <c r="LN54" s="111">
        <f t="shared" si="4660"/>
        <v>0</v>
      </c>
      <c r="LO54" s="100"/>
      <c r="LP54" s="27">
        <v>0</v>
      </c>
      <c r="LQ54" s="111">
        <f t="shared" si="4661"/>
        <v>0</v>
      </c>
      <c r="LR54" s="100"/>
      <c r="LS54" s="27">
        <v>0</v>
      </c>
      <c r="LT54" s="111">
        <f t="shared" si="4662"/>
        <v>0</v>
      </c>
      <c r="LU54" s="100"/>
      <c r="LV54" s="27">
        <v>0</v>
      </c>
      <c r="LW54" s="111">
        <f t="shared" si="4663"/>
        <v>0</v>
      </c>
      <c r="LX54" s="100"/>
      <c r="LY54" s="27">
        <v>0</v>
      </c>
      <c r="LZ54" s="111">
        <f t="shared" si="4664"/>
        <v>0</v>
      </c>
      <c r="MA54" s="126">
        <f t="shared" si="17"/>
        <v>0</v>
      </c>
      <c r="MB54" s="27">
        <f t="shared" si="17"/>
        <v>0</v>
      </c>
      <c r="MC54" s="111">
        <f t="shared" si="4665"/>
        <v>0</v>
      </c>
      <c r="MD54" s="100"/>
      <c r="ME54" s="27">
        <v>0</v>
      </c>
      <c r="MF54" s="111">
        <f t="shared" si="4666"/>
        <v>0</v>
      </c>
      <c r="MG54" s="100"/>
      <c r="MH54" s="27">
        <v>0</v>
      </c>
      <c r="MI54" s="99">
        <f t="shared" si="4667"/>
        <v>0</v>
      </c>
      <c r="MJ54" s="126">
        <f t="shared" si="149"/>
        <v>0</v>
      </c>
      <c r="MK54" s="27">
        <f t="shared" si="150"/>
        <v>0</v>
      </c>
      <c r="ML54" s="111">
        <f t="shared" si="4668"/>
        <v>0</v>
      </c>
      <c r="MM54" s="100"/>
      <c r="MN54" s="27">
        <v>0</v>
      </c>
      <c r="MO54" s="111">
        <f t="shared" si="4669"/>
        <v>0</v>
      </c>
      <c r="MP54" s="126">
        <f t="shared" si="18"/>
        <v>0</v>
      </c>
      <c r="MQ54" s="27">
        <f t="shared" si="18"/>
        <v>0</v>
      </c>
      <c r="MR54" s="111">
        <f t="shared" si="4670"/>
        <v>0</v>
      </c>
      <c r="MS54" s="100"/>
      <c r="MT54" s="27">
        <v>0</v>
      </c>
      <c r="MU54" s="111">
        <f t="shared" si="4671"/>
        <v>0</v>
      </c>
      <c r="MV54" s="100"/>
      <c r="MW54" s="27">
        <v>0</v>
      </c>
      <c r="MX54" s="111">
        <f t="shared" si="4672"/>
        <v>0</v>
      </c>
      <c r="MY54" s="100"/>
      <c r="MZ54" s="27">
        <v>0</v>
      </c>
      <c r="NA54" s="111">
        <f t="shared" si="4673"/>
        <v>0</v>
      </c>
      <c r="NB54" s="100">
        <f t="shared" si="157"/>
        <v>0</v>
      </c>
      <c r="NC54" s="27">
        <f t="shared" si="158"/>
        <v>0</v>
      </c>
      <c r="ND54" s="111">
        <f t="shared" si="4674"/>
        <v>0</v>
      </c>
      <c r="NE54" s="100"/>
      <c r="NF54" s="27">
        <v>0</v>
      </c>
      <c r="NG54" s="111">
        <f t="shared" si="4675"/>
        <v>0</v>
      </c>
      <c r="NH54" s="100"/>
      <c r="NI54" s="27">
        <v>0</v>
      </c>
      <c r="NJ54" s="99">
        <f t="shared" si="4676"/>
        <v>0</v>
      </c>
      <c r="NK54" s="100"/>
      <c r="NL54" s="27">
        <v>0</v>
      </c>
      <c r="NM54" s="111">
        <f t="shared" si="4677"/>
        <v>0</v>
      </c>
      <c r="NN54" s="100"/>
      <c r="NO54" s="27">
        <v>0</v>
      </c>
      <c r="NP54" s="111">
        <f t="shared" si="4678"/>
        <v>0</v>
      </c>
      <c r="NQ54" s="100"/>
      <c r="NR54" s="27">
        <v>0</v>
      </c>
      <c r="NS54" s="111">
        <f t="shared" si="4679"/>
        <v>0</v>
      </c>
      <c r="NT54" s="100"/>
      <c r="NU54" s="27">
        <v>0</v>
      </c>
      <c r="NV54" s="111">
        <f t="shared" si="4680"/>
        <v>0</v>
      </c>
      <c r="NW54" s="100">
        <f t="shared" si="3429"/>
        <v>0</v>
      </c>
      <c r="NX54" s="27">
        <f t="shared" si="2981"/>
        <v>0</v>
      </c>
      <c r="NY54" s="111">
        <f t="shared" si="4681"/>
        <v>0</v>
      </c>
      <c r="NZ54" s="100"/>
      <c r="OA54" s="27">
        <v>0</v>
      </c>
      <c r="OB54" s="111">
        <f t="shared" si="4682"/>
        <v>0</v>
      </c>
      <c r="OC54" s="100"/>
      <c r="OD54" s="27">
        <v>0</v>
      </c>
      <c r="OE54" s="111">
        <f t="shared" si="4683"/>
        <v>0</v>
      </c>
      <c r="OF54" s="100"/>
      <c r="OG54" s="27">
        <v>0</v>
      </c>
      <c r="OH54" s="99">
        <f t="shared" si="4684"/>
        <v>0</v>
      </c>
      <c r="OI54" s="100">
        <f t="shared" si="2980"/>
        <v>0</v>
      </c>
      <c r="OJ54" s="27">
        <f t="shared" si="2980"/>
        <v>0</v>
      </c>
      <c r="OK54" s="111">
        <f t="shared" si="4685"/>
        <v>0</v>
      </c>
      <c r="OL54" s="100"/>
      <c r="OM54" s="27">
        <v>0</v>
      </c>
      <c r="ON54" s="111">
        <f t="shared" si="4686"/>
        <v>0</v>
      </c>
      <c r="OO54" s="100"/>
      <c r="OP54" s="27">
        <v>0</v>
      </c>
      <c r="OQ54" s="111">
        <f t="shared" si="4687"/>
        <v>0</v>
      </c>
      <c r="OR54" s="100"/>
      <c r="OS54" s="27">
        <v>0</v>
      </c>
      <c r="OT54" s="111">
        <f t="shared" si="4688"/>
        <v>0</v>
      </c>
      <c r="OU54" s="100"/>
      <c r="OV54" s="27">
        <v>0</v>
      </c>
      <c r="OW54" s="111">
        <f t="shared" si="4689"/>
        <v>0</v>
      </c>
      <c r="OX54" s="100"/>
      <c r="OY54" s="27">
        <v>0</v>
      </c>
      <c r="OZ54" s="111">
        <f t="shared" si="4690"/>
        <v>0</v>
      </c>
      <c r="PA54" s="100"/>
      <c r="PB54" s="27">
        <v>0</v>
      </c>
      <c r="PC54" s="111">
        <f t="shared" si="4691"/>
        <v>0</v>
      </c>
      <c r="PD54" s="100"/>
      <c r="PE54" s="27">
        <v>0</v>
      </c>
      <c r="PF54" s="111">
        <f t="shared" si="4692"/>
        <v>0</v>
      </c>
      <c r="PG54" s="100"/>
      <c r="PH54" s="27">
        <v>0</v>
      </c>
      <c r="PI54" s="99">
        <f t="shared" si="4693"/>
        <v>0</v>
      </c>
      <c r="PJ54" s="100"/>
      <c r="PK54" s="27">
        <v>0</v>
      </c>
      <c r="PL54" s="111">
        <f t="shared" si="4694"/>
        <v>0</v>
      </c>
      <c r="PM54" s="100"/>
      <c r="PN54" s="27">
        <v>0</v>
      </c>
      <c r="PO54" s="111">
        <f t="shared" si="4695"/>
        <v>0</v>
      </c>
      <c r="PP54" s="126">
        <f t="shared" si="4231"/>
        <v>0</v>
      </c>
      <c r="PQ54" s="27">
        <f t="shared" si="4231"/>
        <v>0</v>
      </c>
      <c r="PR54" s="111">
        <f t="shared" si="4696"/>
        <v>0</v>
      </c>
      <c r="PS54" s="100"/>
      <c r="PT54" s="27">
        <v>0</v>
      </c>
      <c r="PU54" s="111">
        <f t="shared" si="4697"/>
        <v>0</v>
      </c>
      <c r="PV54" s="100"/>
      <c r="PW54" s="27">
        <v>0</v>
      </c>
      <c r="PX54" s="111">
        <f t="shared" si="4698"/>
        <v>0</v>
      </c>
      <c r="PY54" s="100"/>
      <c r="PZ54" s="27">
        <v>0</v>
      </c>
      <c r="QA54" s="111">
        <f t="shared" si="4699"/>
        <v>0</v>
      </c>
      <c r="QB54" s="100"/>
      <c r="QC54" s="27">
        <v>0</v>
      </c>
      <c r="QD54" s="111">
        <f t="shared" si="4700"/>
        <v>0</v>
      </c>
      <c r="QE54" s="100"/>
      <c r="QF54" s="27">
        <v>0</v>
      </c>
      <c r="QG54" s="99">
        <f t="shared" si="4701"/>
        <v>0</v>
      </c>
      <c r="QH54" s="100"/>
      <c r="QI54" s="27">
        <v>0</v>
      </c>
      <c r="QJ54" s="111">
        <f t="shared" si="4702"/>
        <v>0</v>
      </c>
      <c r="QK54" s="100"/>
      <c r="QL54" s="27">
        <v>0</v>
      </c>
      <c r="QM54" s="111">
        <f t="shared" si="4703"/>
        <v>0</v>
      </c>
      <c r="QN54" s="100">
        <f t="shared" si="189"/>
        <v>0</v>
      </c>
      <c r="QO54" s="27">
        <f t="shared" si="190"/>
        <v>0</v>
      </c>
      <c r="QP54" s="111">
        <f t="shared" si="4704"/>
        <v>0</v>
      </c>
      <c r="QQ54" s="100"/>
      <c r="QR54" s="27">
        <v>0</v>
      </c>
      <c r="QS54" s="111">
        <f t="shared" si="4705"/>
        <v>0</v>
      </c>
      <c r="QT54" s="100"/>
      <c r="QU54" s="27">
        <v>0</v>
      </c>
      <c r="QV54" s="111">
        <f t="shared" si="4706"/>
        <v>0</v>
      </c>
      <c r="QW54" s="100"/>
      <c r="QX54" s="27">
        <v>0</v>
      </c>
      <c r="QY54" s="111">
        <f t="shared" si="4707"/>
        <v>0</v>
      </c>
      <c r="QZ54" s="100"/>
      <c r="RA54" s="27">
        <v>0</v>
      </c>
      <c r="RB54" s="111">
        <f t="shared" si="4708"/>
        <v>0</v>
      </c>
      <c r="RC54" s="100"/>
      <c r="RD54" s="27">
        <v>0</v>
      </c>
      <c r="RE54" s="99">
        <f t="shared" si="4709"/>
        <v>0</v>
      </c>
      <c r="RF54" s="100"/>
      <c r="RG54" s="27">
        <v>0</v>
      </c>
      <c r="RH54" s="111">
        <f t="shared" si="4710"/>
        <v>0</v>
      </c>
      <c r="RI54" s="100"/>
      <c r="RJ54" s="27">
        <v>0</v>
      </c>
      <c r="RK54" s="111">
        <f t="shared" si="4711"/>
        <v>0</v>
      </c>
      <c r="RL54" s="100"/>
      <c r="RM54" s="27">
        <v>0</v>
      </c>
      <c r="RN54" s="111">
        <f t="shared" si="4712"/>
        <v>0</v>
      </c>
      <c r="RO54" s="100">
        <f t="shared" si="200"/>
        <v>0</v>
      </c>
      <c r="RP54" s="27">
        <f t="shared" si="201"/>
        <v>0</v>
      </c>
      <c r="RQ54" s="111">
        <f t="shared" si="4713"/>
        <v>0</v>
      </c>
      <c r="RR54" s="126">
        <f t="shared" si="203"/>
        <v>0</v>
      </c>
      <c r="RS54" s="27">
        <f t="shared" si="204"/>
        <v>0</v>
      </c>
      <c r="RT54" s="111">
        <f t="shared" si="4714"/>
        <v>0</v>
      </c>
      <c r="RU54" s="17">
        <f>+HW54+MP54+OI54+PP54+RR54</f>
        <v>0</v>
      </c>
      <c r="RV54" s="27">
        <f t="shared" si="206"/>
        <v>0</v>
      </c>
      <c r="RW54" s="111">
        <f t="shared" si="4715"/>
        <v>0</v>
      </c>
      <c r="RX54" s="100"/>
      <c r="RY54" s="27">
        <v>0</v>
      </c>
      <c r="RZ54" s="111">
        <f t="shared" si="4716"/>
        <v>0</v>
      </c>
      <c r="SA54" s="100">
        <f t="shared" si="22"/>
        <v>0</v>
      </c>
      <c r="SB54" s="27">
        <f t="shared" si="22"/>
        <v>0</v>
      </c>
      <c r="SC54" s="111">
        <f t="shared" si="4717"/>
        <v>0</v>
      </c>
      <c r="SD54" s="100">
        <f t="shared" si="4718"/>
        <v>155737</v>
      </c>
      <c r="SE54" s="27">
        <f t="shared" si="4232"/>
        <v>0</v>
      </c>
      <c r="SF54" s="111">
        <f t="shared" si="4719"/>
        <v>155737</v>
      </c>
      <c r="SG54" s="101"/>
    </row>
    <row r="55" spans="1:501" s="7" customFormat="1" ht="15.75" x14ac:dyDescent="0.25">
      <c r="A55" s="5">
        <v>43</v>
      </c>
      <c r="B55" s="1" t="s">
        <v>17</v>
      </c>
      <c r="C55" s="17">
        <v>0</v>
      </c>
      <c r="D55" s="6">
        <v>0</v>
      </c>
      <c r="E55" s="105">
        <f t="shared" si="24"/>
        <v>0</v>
      </c>
      <c r="F55" s="17"/>
      <c r="G55" s="6">
        <v>0</v>
      </c>
      <c r="H55" s="105">
        <f t="shared" si="4555"/>
        <v>0</v>
      </c>
      <c r="I55" s="17">
        <f t="shared" si="0"/>
        <v>0</v>
      </c>
      <c r="J55" s="6">
        <f t="shared" si="0"/>
        <v>0</v>
      </c>
      <c r="K55" s="105">
        <f t="shared" si="4556"/>
        <v>0</v>
      </c>
      <c r="L55" s="17"/>
      <c r="M55" s="6">
        <v>0</v>
      </c>
      <c r="N55" s="105">
        <f t="shared" si="4557"/>
        <v>0</v>
      </c>
      <c r="O55" s="17"/>
      <c r="P55" s="6">
        <v>0</v>
      </c>
      <c r="Q55" s="105">
        <f t="shared" si="4558"/>
        <v>0</v>
      </c>
      <c r="R55" s="17"/>
      <c r="S55" s="6">
        <v>0</v>
      </c>
      <c r="T55" s="105">
        <f t="shared" si="4559"/>
        <v>0</v>
      </c>
      <c r="U55" s="17">
        <f t="shared" si="2324"/>
        <v>0</v>
      </c>
      <c r="V55" s="6">
        <f t="shared" si="2324"/>
        <v>0</v>
      </c>
      <c r="W55" s="90">
        <f t="shared" si="4560"/>
        <v>0</v>
      </c>
      <c r="X55" s="17"/>
      <c r="Y55" s="6">
        <v>0</v>
      </c>
      <c r="Z55" s="105">
        <f t="shared" si="4561"/>
        <v>0</v>
      </c>
      <c r="AA55" s="17"/>
      <c r="AB55" s="6">
        <v>0</v>
      </c>
      <c r="AC55" s="105">
        <f t="shared" si="4562"/>
        <v>0</v>
      </c>
      <c r="AD55" s="17"/>
      <c r="AE55" s="6">
        <v>0</v>
      </c>
      <c r="AF55" s="105">
        <f t="shared" si="4563"/>
        <v>0</v>
      </c>
      <c r="AG55" s="17"/>
      <c r="AH55" s="6">
        <v>0</v>
      </c>
      <c r="AI55" s="105">
        <f t="shared" si="4564"/>
        <v>0</v>
      </c>
      <c r="AJ55" s="17"/>
      <c r="AK55" s="6">
        <v>0</v>
      </c>
      <c r="AL55" s="105">
        <f t="shared" si="4565"/>
        <v>0</v>
      </c>
      <c r="AM55" s="17"/>
      <c r="AN55" s="6">
        <v>0</v>
      </c>
      <c r="AO55" s="105">
        <f t="shared" si="4566"/>
        <v>0</v>
      </c>
      <c r="AP55" s="17"/>
      <c r="AQ55" s="6">
        <v>0</v>
      </c>
      <c r="AR55" s="105">
        <f t="shared" si="4567"/>
        <v>0</v>
      </c>
      <c r="AS55" s="17">
        <f t="shared" si="2333"/>
        <v>0</v>
      </c>
      <c r="AT55" s="6">
        <f t="shared" si="2333"/>
        <v>0</v>
      </c>
      <c r="AU55" s="105">
        <f t="shared" si="4568"/>
        <v>0</v>
      </c>
      <c r="AV55" s="17"/>
      <c r="AW55" s="6">
        <v>0</v>
      </c>
      <c r="AX55" s="105">
        <f t="shared" si="4569"/>
        <v>0</v>
      </c>
      <c r="AY55" s="17"/>
      <c r="AZ55" s="6">
        <v>0</v>
      </c>
      <c r="BA55" s="105">
        <f t="shared" si="4570"/>
        <v>0</v>
      </c>
      <c r="BB55" s="17"/>
      <c r="BC55" s="6">
        <v>0</v>
      </c>
      <c r="BD55" s="105">
        <f t="shared" si="4571"/>
        <v>0</v>
      </c>
      <c r="BE55" s="17">
        <f t="shared" si="2338"/>
        <v>0</v>
      </c>
      <c r="BF55" s="6">
        <f t="shared" si="2338"/>
        <v>0</v>
      </c>
      <c r="BG55" s="105">
        <f t="shared" si="4572"/>
        <v>0</v>
      </c>
      <c r="BH55" s="17"/>
      <c r="BI55" s="6">
        <v>0</v>
      </c>
      <c r="BJ55" s="105">
        <f t="shared" si="4573"/>
        <v>0</v>
      </c>
      <c r="BK55" s="17"/>
      <c r="BL55" s="6">
        <v>0</v>
      </c>
      <c r="BM55" s="105">
        <f t="shared" si="4574"/>
        <v>0</v>
      </c>
      <c r="BN55" s="17">
        <f t="shared" si="2342"/>
        <v>0</v>
      </c>
      <c r="BO55" s="6">
        <f t="shared" si="2342"/>
        <v>0</v>
      </c>
      <c r="BP55" s="105">
        <f t="shared" si="4575"/>
        <v>0</v>
      </c>
      <c r="BQ55" s="17">
        <f t="shared" si="2344"/>
        <v>0</v>
      </c>
      <c r="BR55" s="6">
        <f t="shared" si="2344"/>
        <v>0</v>
      </c>
      <c r="BS55" s="105">
        <f t="shared" si="4576"/>
        <v>0</v>
      </c>
      <c r="BT55" s="17"/>
      <c r="BU55" s="6">
        <v>0</v>
      </c>
      <c r="BV55" s="105">
        <f t="shared" si="4577"/>
        <v>0</v>
      </c>
      <c r="BW55" s="123">
        <f t="shared" si="2347"/>
        <v>0</v>
      </c>
      <c r="BX55" s="6">
        <f t="shared" si="2347"/>
        <v>0</v>
      </c>
      <c r="BY55" s="105">
        <f t="shared" si="4578"/>
        <v>0</v>
      </c>
      <c r="BZ55" s="17"/>
      <c r="CA55" s="6">
        <v>0</v>
      </c>
      <c r="CB55" s="105">
        <f t="shared" si="4579"/>
        <v>0</v>
      </c>
      <c r="CC55" s="17"/>
      <c r="CD55" s="6">
        <v>0</v>
      </c>
      <c r="CE55" s="105">
        <f t="shared" si="4580"/>
        <v>0</v>
      </c>
      <c r="CF55" s="17"/>
      <c r="CG55" s="6">
        <v>0</v>
      </c>
      <c r="CH55" s="105">
        <f t="shared" si="4581"/>
        <v>0</v>
      </c>
      <c r="CI55" s="17"/>
      <c r="CJ55" s="6">
        <v>0</v>
      </c>
      <c r="CK55" s="105">
        <f t="shared" si="4582"/>
        <v>0</v>
      </c>
      <c r="CL55" s="17"/>
      <c r="CM55" s="6">
        <v>0</v>
      </c>
      <c r="CN55" s="105">
        <f t="shared" si="4583"/>
        <v>0</v>
      </c>
      <c r="CO55" s="17"/>
      <c r="CP55" s="6">
        <v>0</v>
      </c>
      <c r="CQ55" s="105">
        <f t="shared" si="4584"/>
        <v>0</v>
      </c>
      <c r="CR55" s="17"/>
      <c r="CS55" s="6">
        <v>0</v>
      </c>
      <c r="CT55" s="105">
        <f t="shared" si="4585"/>
        <v>0</v>
      </c>
      <c r="CU55" s="17"/>
      <c r="CV55" s="6">
        <v>0</v>
      </c>
      <c r="CW55" s="105">
        <f t="shared" si="4586"/>
        <v>0</v>
      </c>
      <c r="CX55" s="17"/>
      <c r="CY55" s="6">
        <v>0</v>
      </c>
      <c r="CZ55" s="105">
        <f t="shared" si="4587"/>
        <v>0</v>
      </c>
      <c r="DA55" s="17"/>
      <c r="DB55" s="6">
        <v>0</v>
      </c>
      <c r="DC55" s="105">
        <f t="shared" si="4588"/>
        <v>0</v>
      </c>
      <c r="DD55" s="123">
        <f t="shared" si="59"/>
        <v>0</v>
      </c>
      <c r="DE55" s="6">
        <f t="shared" si="59"/>
        <v>0</v>
      </c>
      <c r="DF55" s="105">
        <f t="shared" si="59"/>
        <v>0</v>
      </c>
      <c r="DG55" s="17"/>
      <c r="DH55" s="6">
        <v>0</v>
      </c>
      <c r="DI55" s="105">
        <f t="shared" si="4589"/>
        <v>0</v>
      </c>
      <c r="DJ55" s="17"/>
      <c r="DK55" s="6">
        <v>0</v>
      </c>
      <c r="DL55" s="105">
        <f t="shared" si="4590"/>
        <v>0</v>
      </c>
      <c r="DM55" s="17"/>
      <c r="DN55" s="6">
        <v>0</v>
      </c>
      <c r="DO55" s="105">
        <f t="shared" si="4591"/>
        <v>0</v>
      </c>
      <c r="DP55" s="17"/>
      <c r="DQ55" s="6">
        <v>0</v>
      </c>
      <c r="DR55" s="105">
        <f t="shared" si="4592"/>
        <v>0</v>
      </c>
      <c r="DS55" s="17"/>
      <c r="DT55" s="6">
        <v>0</v>
      </c>
      <c r="DU55" s="105">
        <f t="shared" si="4593"/>
        <v>0</v>
      </c>
      <c r="DV55" s="17"/>
      <c r="DW55" s="6">
        <v>0</v>
      </c>
      <c r="DX55" s="105">
        <f t="shared" si="4594"/>
        <v>0</v>
      </c>
      <c r="DY55" s="17"/>
      <c r="DZ55" s="6">
        <v>0</v>
      </c>
      <c r="EA55" s="105">
        <f t="shared" si="4595"/>
        <v>0</v>
      </c>
      <c r="EB55" s="17">
        <f t="shared" si="67"/>
        <v>0</v>
      </c>
      <c r="EC55" s="6">
        <f t="shared" si="68"/>
        <v>0</v>
      </c>
      <c r="ED55" s="105">
        <f t="shared" si="4596"/>
        <v>0</v>
      </c>
      <c r="EE55" s="17"/>
      <c r="EF55" s="6">
        <v>0</v>
      </c>
      <c r="EG55" s="105">
        <f t="shared" si="4597"/>
        <v>0</v>
      </c>
      <c r="EH55" s="17"/>
      <c r="EI55" s="6">
        <v>0</v>
      </c>
      <c r="EJ55" s="105">
        <f t="shared" si="4598"/>
        <v>0</v>
      </c>
      <c r="EK55" s="17"/>
      <c r="EL55" s="6">
        <v>0</v>
      </c>
      <c r="EM55" s="105">
        <f t="shared" si="4599"/>
        <v>0</v>
      </c>
      <c r="EN55" s="17">
        <f t="shared" si="2492"/>
        <v>0</v>
      </c>
      <c r="EO55" s="6">
        <f t="shared" si="2492"/>
        <v>0</v>
      </c>
      <c r="EP55" s="105">
        <f t="shared" si="4600"/>
        <v>0</v>
      </c>
      <c r="EQ55" s="17"/>
      <c r="ER55" s="6">
        <v>0</v>
      </c>
      <c r="ES55" s="105">
        <f t="shared" si="4601"/>
        <v>0</v>
      </c>
      <c r="ET55" s="17"/>
      <c r="EU55" s="6">
        <v>0</v>
      </c>
      <c r="EV55" s="105">
        <f t="shared" si="4602"/>
        <v>0</v>
      </c>
      <c r="EW55" s="17"/>
      <c r="EX55" s="6">
        <v>0</v>
      </c>
      <c r="EY55" s="105">
        <f t="shared" si="4603"/>
        <v>0</v>
      </c>
      <c r="EZ55" s="17"/>
      <c r="FA55" s="6">
        <v>0</v>
      </c>
      <c r="FB55" s="105">
        <f t="shared" si="4604"/>
        <v>0</v>
      </c>
      <c r="FC55" s="123">
        <f t="shared" si="2375"/>
        <v>0</v>
      </c>
      <c r="FD55" s="6">
        <f t="shared" si="2375"/>
        <v>0</v>
      </c>
      <c r="FE55" s="90">
        <f t="shared" si="4605"/>
        <v>0</v>
      </c>
      <c r="FF55" s="17"/>
      <c r="FG55" s="6">
        <v>0</v>
      </c>
      <c r="FH55" s="105">
        <f t="shared" si="4606"/>
        <v>0</v>
      </c>
      <c r="FI55" s="17"/>
      <c r="FJ55" s="6">
        <v>0</v>
      </c>
      <c r="FK55" s="105">
        <f t="shared" si="4607"/>
        <v>0</v>
      </c>
      <c r="FL55" s="17"/>
      <c r="FM55" s="6">
        <v>0</v>
      </c>
      <c r="FN55" s="105">
        <f t="shared" si="4608"/>
        <v>0</v>
      </c>
      <c r="FO55" s="17"/>
      <c r="FP55" s="6">
        <v>0</v>
      </c>
      <c r="FQ55" s="105">
        <f t="shared" si="4609"/>
        <v>0</v>
      </c>
      <c r="FR55" s="17"/>
      <c r="FS55" s="6">
        <v>0</v>
      </c>
      <c r="FT55" s="105">
        <f t="shared" si="4610"/>
        <v>0</v>
      </c>
      <c r="FU55" s="17"/>
      <c r="FV55" s="6">
        <v>0</v>
      </c>
      <c r="FW55" s="105">
        <f t="shared" si="4611"/>
        <v>0</v>
      </c>
      <c r="FX55" s="17"/>
      <c r="FY55" s="6">
        <v>0</v>
      </c>
      <c r="FZ55" s="105">
        <f t="shared" si="4612"/>
        <v>0</v>
      </c>
      <c r="GA55" s="123">
        <f t="shared" si="10"/>
        <v>0</v>
      </c>
      <c r="GB55" s="6">
        <f t="shared" si="10"/>
        <v>0</v>
      </c>
      <c r="GC55" s="105">
        <f t="shared" si="4613"/>
        <v>0</v>
      </c>
      <c r="GD55" s="17"/>
      <c r="GE55" s="6">
        <v>0</v>
      </c>
      <c r="GF55" s="105">
        <f t="shared" si="4614"/>
        <v>0</v>
      </c>
      <c r="GG55" s="17"/>
      <c r="GH55" s="6">
        <v>0</v>
      </c>
      <c r="GI55" s="105">
        <f t="shared" si="4615"/>
        <v>0</v>
      </c>
      <c r="GJ55" s="17"/>
      <c r="GK55" s="6">
        <v>0</v>
      </c>
      <c r="GL55" s="105">
        <f t="shared" si="4616"/>
        <v>0</v>
      </c>
      <c r="GM55" s="17"/>
      <c r="GN55" s="6">
        <v>0</v>
      </c>
      <c r="GO55" s="105">
        <f t="shared" si="4617"/>
        <v>0</v>
      </c>
      <c r="GP55" s="17"/>
      <c r="GQ55" s="6">
        <v>0</v>
      </c>
      <c r="GR55" s="105">
        <f t="shared" si="4618"/>
        <v>0</v>
      </c>
      <c r="GS55" s="17"/>
      <c r="GT55" s="6">
        <v>0</v>
      </c>
      <c r="GU55" s="90">
        <f t="shared" si="4619"/>
        <v>0</v>
      </c>
      <c r="GV55" s="123">
        <f t="shared" si="93"/>
        <v>0</v>
      </c>
      <c r="GW55" s="6">
        <f t="shared" si="94"/>
        <v>0</v>
      </c>
      <c r="GX55" s="105">
        <f t="shared" si="4620"/>
        <v>0</v>
      </c>
      <c r="GY55" s="17"/>
      <c r="GZ55" s="6">
        <v>0</v>
      </c>
      <c r="HA55" s="105">
        <f t="shared" si="4621"/>
        <v>0</v>
      </c>
      <c r="HB55" s="17"/>
      <c r="HC55" s="6">
        <v>0</v>
      </c>
      <c r="HD55" s="105">
        <f t="shared" si="4622"/>
        <v>0</v>
      </c>
      <c r="HE55" s="17"/>
      <c r="HF55" s="6">
        <v>0</v>
      </c>
      <c r="HG55" s="105">
        <f t="shared" si="4623"/>
        <v>0</v>
      </c>
      <c r="HH55" s="17"/>
      <c r="HI55" s="6">
        <v>0</v>
      </c>
      <c r="HJ55" s="105">
        <f t="shared" si="4624"/>
        <v>0</v>
      </c>
      <c r="HK55" s="123">
        <f t="shared" si="100"/>
        <v>0</v>
      </c>
      <c r="HL55" s="6">
        <f t="shared" si="101"/>
        <v>0</v>
      </c>
      <c r="HM55" s="105">
        <f t="shared" si="4625"/>
        <v>0</v>
      </c>
      <c r="HN55" s="17"/>
      <c r="HO55" s="6">
        <v>0</v>
      </c>
      <c r="HP55" s="105">
        <f t="shared" si="4626"/>
        <v>0</v>
      </c>
      <c r="HQ55" s="17"/>
      <c r="HR55" s="6">
        <v>0</v>
      </c>
      <c r="HS55" s="90">
        <f t="shared" si="4627"/>
        <v>0</v>
      </c>
      <c r="HT55" s="123">
        <f t="shared" si="11"/>
        <v>0</v>
      </c>
      <c r="HU55" s="6">
        <f t="shared" si="11"/>
        <v>0</v>
      </c>
      <c r="HV55" s="105">
        <f t="shared" si="4628"/>
        <v>0</v>
      </c>
      <c r="HW55" s="17">
        <f t="shared" si="106"/>
        <v>0</v>
      </c>
      <c r="HX55" s="6">
        <f t="shared" si="107"/>
        <v>0</v>
      </c>
      <c r="HY55" s="105">
        <f t="shared" si="4629"/>
        <v>0</v>
      </c>
      <c r="HZ55" s="17"/>
      <c r="IA55" s="6">
        <v>0</v>
      </c>
      <c r="IB55" s="105">
        <f t="shared" si="4630"/>
        <v>0</v>
      </c>
      <c r="IC55" s="17"/>
      <c r="ID55" s="6">
        <v>0</v>
      </c>
      <c r="IE55" s="105">
        <f t="shared" si="4631"/>
        <v>0</v>
      </c>
      <c r="IF55" s="17"/>
      <c r="IG55" s="6">
        <v>0</v>
      </c>
      <c r="IH55" s="105">
        <f t="shared" si="4632"/>
        <v>0</v>
      </c>
      <c r="II55" s="17"/>
      <c r="IJ55" s="6">
        <v>0</v>
      </c>
      <c r="IK55" s="105">
        <f t="shared" si="4633"/>
        <v>0</v>
      </c>
      <c r="IL55" s="123">
        <f t="shared" si="113"/>
        <v>0</v>
      </c>
      <c r="IM55" s="6">
        <f t="shared" si="114"/>
        <v>0</v>
      </c>
      <c r="IN55" s="105">
        <f t="shared" si="4634"/>
        <v>0</v>
      </c>
      <c r="IO55" s="17"/>
      <c r="IP55" s="6">
        <v>0</v>
      </c>
      <c r="IQ55" s="90">
        <f t="shared" si="4635"/>
        <v>0</v>
      </c>
      <c r="IR55" s="17"/>
      <c r="IS55" s="6">
        <v>0</v>
      </c>
      <c r="IT55" s="105">
        <f t="shared" si="4636"/>
        <v>0</v>
      </c>
      <c r="IU55" s="123">
        <f t="shared" si="12"/>
        <v>0</v>
      </c>
      <c r="IV55" s="6">
        <f t="shared" si="12"/>
        <v>0</v>
      </c>
      <c r="IW55" s="105">
        <f t="shared" si="4637"/>
        <v>0</v>
      </c>
      <c r="IX55" s="17"/>
      <c r="IY55" s="6">
        <v>0</v>
      </c>
      <c r="IZ55" s="105">
        <f t="shared" si="4638"/>
        <v>0</v>
      </c>
      <c r="JA55" s="17"/>
      <c r="JB55" s="6">
        <v>0</v>
      </c>
      <c r="JC55" s="105">
        <f t="shared" si="4639"/>
        <v>0</v>
      </c>
      <c r="JD55" s="17"/>
      <c r="JE55" s="6">
        <v>0</v>
      </c>
      <c r="JF55" s="105">
        <f t="shared" si="4640"/>
        <v>0</v>
      </c>
      <c r="JG55" s="17"/>
      <c r="JH55" s="6">
        <v>0</v>
      </c>
      <c r="JI55" s="105">
        <f t="shared" si="4641"/>
        <v>0</v>
      </c>
      <c r="JJ55" s="123">
        <f t="shared" si="13"/>
        <v>0</v>
      </c>
      <c r="JK55" s="6">
        <f t="shared" si="13"/>
        <v>0</v>
      </c>
      <c r="JL55" s="105">
        <f t="shared" si="4642"/>
        <v>0</v>
      </c>
      <c r="JM55" s="17"/>
      <c r="JN55" s="6">
        <v>0</v>
      </c>
      <c r="JO55" s="105">
        <f t="shared" si="4643"/>
        <v>0</v>
      </c>
      <c r="JP55" s="17"/>
      <c r="JQ55" s="6">
        <v>0</v>
      </c>
      <c r="JR55" s="90">
        <f t="shared" si="4644"/>
        <v>0</v>
      </c>
      <c r="JS55" s="17"/>
      <c r="JT55" s="6">
        <v>0</v>
      </c>
      <c r="JU55" s="105">
        <f t="shared" si="4645"/>
        <v>0</v>
      </c>
      <c r="JV55" s="123">
        <f t="shared" si="2493"/>
        <v>0</v>
      </c>
      <c r="JW55" s="6">
        <f t="shared" si="2493"/>
        <v>0</v>
      </c>
      <c r="JX55" s="105">
        <f t="shared" si="4646"/>
        <v>0</v>
      </c>
      <c r="JY55" s="17"/>
      <c r="JZ55" s="6">
        <v>0</v>
      </c>
      <c r="KA55" s="105">
        <f t="shared" si="4647"/>
        <v>0</v>
      </c>
      <c r="KB55" s="17"/>
      <c r="KC55" s="6">
        <v>0</v>
      </c>
      <c r="KD55" s="105">
        <f t="shared" si="4648"/>
        <v>0</v>
      </c>
      <c r="KE55" s="17"/>
      <c r="KF55" s="6">
        <v>0</v>
      </c>
      <c r="KG55" s="105">
        <f t="shared" si="4649"/>
        <v>0</v>
      </c>
      <c r="KH55" s="17"/>
      <c r="KI55" s="6">
        <v>0</v>
      </c>
      <c r="KJ55" s="105">
        <f t="shared" si="4650"/>
        <v>0</v>
      </c>
      <c r="KK55" s="123">
        <f t="shared" si="2491"/>
        <v>0</v>
      </c>
      <c r="KL55" s="6">
        <f t="shared" si="2491"/>
        <v>0</v>
      </c>
      <c r="KM55" s="90">
        <f t="shared" si="4651"/>
        <v>0</v>
      </c>
      <c r="KN55" s="17"/>
      <c r="KO55" s="6">
        <v>0</v>
      </c>
      <c r="KP55" s="105">
        <f t="shared" si="4652"/>
        <v>0</v>
      </c>
      <c r="KQ55" s="17"/>
      <c r="KR55" s="6">
        <v>0</v>
      </c>
      <c r="KS55" s="105">
        <f t="shared" si="4653"/>
        <v>0</v>
      </c>
      <c r="KT55" s="17"/>
      <c r="KU55" s="6">
        <v>0</v>
      </c>
      <c r="KV55" s="105">
        <f t="shared" si="4654"/>
        <v>0</v>
      </c>
      <c r="KW55" s="123">
        <f t="shared" si="211"/>
        <v>0</v>
      </c>
      <c r="KX55" s="6">
        <f t="shared" si="211"/>
        <v>0</v>
      </c>
      <c r="KY55" s="105">
        <f t="shared" si="4655"/>
        <v>0</v>
      </c>
      <c r="KZ55" s="17"/>
      <c r="LA55" s="6">
        <v>0</v>
      </c>
      <c r="LB55" s="105">
        <f t="shared" si="4656"/>
        <v>0</v>
      </c>
      <c r="LC55" s="17"/>
      <c r="LD55" s="6">
        <v>0</v>
      </c>
      <c r="LE55" s="105">
        <f t="shared" si="4657"/>
        <v>0</v>
      </c>
      <c r="LF55" s="17"/>
      <c r="LG55" s="6">
        <v>0</v>
      </c>
      <c r="LH55" s="105">
        <f t="shared" si="4658"/>
        <v>0</v>
      </c>
      <c r="LI55" s="17"/>
      <c r="LJ55" s="6">
        <v>0</v>
      </c>
      <c r="LK55" s="90">
        <f t="shared" si="4659"/>
        <v>0</v>
      </c>
      <c r="LL55" s="17"/>
      <c r="LM55" s="6">
        <v>0</v>
      </c>
      <c r="LN55" s="105">
        <f t="shared" si="4660"/>
        <v>0</v>
      </c>
      <c r="LO55" s="17"/>
      <c r="LP55" s="6">
        <v>0</v>
      </c>
      <c r="LQ55" s="105">
        <f t="shared" si="4661"/>
        <v>0</v>
      </c>
      <c r="LR55" s="17"/>
      <c r="LS55" s="6">
        <v>0</v>
      </c>
      <c r="LT55" s="105">
        <f t="shared" si="4662"/>
        <v>0</v>
      </c>
      <c r="LU55" s="17"/>
      <c r="LV55" s="6">
        <v>0</v>
      </c>
      <c r="LW55" s="105">
        <f t="shared" si="4663"/>
        <v>0</v>
      </c>
      <c r="LX55" s="17"/>
      <c r="LY55" s="6">
        <v>0</v>
      </c>
      <c r="LZ55" s="105">
        <f t="shared" si="4664"/>
        <v>0</v>
      </c>
      <c r="MA55" s="123">
        <f t="shared" si="17"/>
        <v>0</v>
      </c>
      <c r="MB55" s="6">
        <f t="shared" si="17"/>
        <v>0</v>
      </c>
      <c r="MC55" s="105">
        <f t="shared" si="4665"/>
        <v>0</v>
      </c>
      <c r="MD55" s="17"/>
      <c r="ME55" s="6">
        <v>0</v>
      </c>
      <c r="MF55" s="105">
        <f t="shared" si="4666"/>
        <v>0</v>
      </c>
      <c r="MG55" s="17"/>
      <c r="MH55" s="6">
        <v>0</v>
      </c>
      <c r="MI55" s="90">
        <f t="shared" si="4667"/>
        <v>0</v>
      </c>
      <c r="MJ55" s="123">
        <f t="shared" si="149"/>
        <v>0</v>
      </c>
      <c r="MK55" s="6">
        <f t="shared" si="150"/>
        <v>0</v>
      </c>
      <c r="ML55" s="105">
        <f t="shared" si="4668"/>
        <v>0</v>
      </c>
      <c r="MM55" s="17"/>
      <c r="MN55" s="6">
        <v>0</v>
      </c>
      <c r="MO55" s="105">
        <f t="shared" si="4669"/>
        <v>0</v>
      </c>
      <c r="MP55" s="123">
        <f t="shared" si="18"/>
        <v>0</v>
      </c>
      <c r="MQ55" s="6">
        <f t="shared" si="18"/>
        <v>0</v>
      </c>
      <c r="MR55" s="105">
        <f t="shared" si="4670"/>
        <v>0</v>
      </c>
      <c r="MS55" s="17"/>
      <c r="MT55" s="6">
        <v>0</v>
      </c>
      <c r="MU55" s="105">
        <f t="shared" si="4671"/>
        <v>0</v>
      </c>
      <c r="MV55" s="17"/>
      <c r="MW55" s="6">
        <v>0</v>
      </c>
      <c r="MX55" s="105">
        <f t="shared" si="4672"/>
        <v>0</v>
      </c>
      <c r="MY55" s="17"/>
      <c r="MZ55" s="6">
        <v>0</v>
      </c>
      <c r="NA55" s="105">
        <f t="shared" si="4673"/>
        <v>0</v>
      </c>
      <c r="NB55" s="17">
        <f t="shared" si="157"/>
        <v>0</v>
      </c>
      <c r="NC55" s="6">
        <f t="shared" si="158"/>
        <v>0</v>
      </c>
      <c r="ND55" s="105">
        <f t="shared" si="4674"/>
        <v>0</v>
      </c>
      <c r="NE55" s="17"/>
      <c r="NF55" s="6">
        <v>0</v>
      </c>
      <c r="NG55" s="105">
        <f t="shared" si="4675"/>
        <v>0</v>
      </c>
      <c r="NH55" s="17"/>
      <c r="NI55" s="6">
        <v>0</v>
      </c>
      <c r="NJ55" s="90">
        <f t="shared" si="4676"/>
        <v>0</v>
      </c>
      <c r="NK55" s="17"/>
      <c r="NL55" s="6">
        <v>0</v>
      </c>
      <c r="NM55" s="105">
        <f t="shared" si="4677"/>
        <v>0</v>
      </c>
      <c r="NN55" s="17"/>
      <c r="NO55" s="6">
        <v>0</v>
      </c>
      <c r="NP55" s="105">
        <f t="shared" si="4678"/>
        <v>0</v>
      </c>
      <c r="NQ55" s="17"/>
      <c r="NR55" s="6">
        <v>0</v>
      </c>
      <c r="NS55" s="105">
        <f t="shared" si="4679"/>
        <v>0</v>
      </c>
      <c r="NT55" s="17"/>
      <c r="NU55" s="6">
        <v>0</v>
      </c>
      <c r="NV55" s="105">
        <f t="shared" si="4680"/>
        <v>0</v>
      </c>
      <c r="NW55" s="17">
        <f t="shared" si="3429"/>
        <v>0</v>
      </c>
      <c r="NX55" s="6">
        <f t="shared" si="2981"/>
        <v>0</v>
      </c>
      <c r="NY55" s="105">
        <f t="shared" si="4681"/>
        <v>0</v>
      </c>
      <c r="NZ55" s="17"/>
      <c r="OA55" s="6">
        <v>0</v>
      </c>
      <c r="OB55" s="105">
        <f t="shared" si="4682"/>
        <v>0</v>
      </c>
      <c r="OC55" s="17"/>
      <c r="OD55" s="6">
        <v>0</v>
      </c>
      <c r="OE55" s="105">
        <f t="shared" si="4683"/>
        <v>0</v>
      </c>
      <c r="OF55" s="17"/>
      <c r="OG55" s="6">
        <v>0</v>
      </c>
      <c r="OH55" s="90">
        <f t="shared" si="4684"/>
        <v>0</v>
      </c>
      <c r="OI55" s="17">
        <f t="shared" si="2980"/>
        <v>0</v>
      </c>
      <c r="OJ55" s="6">
        <f t="shared" si="2980"/>
        <v>0</v>
      </c>
      <c r="OK55" s="105">
        <f t="shared" si="4685"/>
        <v>0</v>
      </c>
      <c r="OL55" s="17"/>
      <c r="OM55" s="6">
        <v>0</v>
      </c>
      <c r="ON55" s="105">
        <f t="shared" si="4686"/>
        <v>0</v>
      </c>
      <c r="OO55" s="17"/>
      <c r="OP55" s="6">
        <v>0</v>
      </c>
      <c r="OQ55" s="105">
        <f t="shared" si="4687"/>
        <v>0</v>
      </c>
      <c r="OR55" s="17"/>
      <c r="OS55" s="6">
        <v>0</v>
      </c>
      <c r="OT55" s="105">
        <f t="shared" si="4688"/>
        <v>0</v>
      </c>
      <c r="OU55" s="17"/>
      <c r="OV55" s="6">
        <v>0</v>
      </c>
      <c r="OW55" s="105">
        <f t="shared" si="4689"/>
        <v>0</v>
      </c>
      <c r="OX55" s="17"/>
      <c r="OY55" s="6">
        <v>0</v>
      </c>
      <c r="OZ55" s="105">
        <f t="shared" si="4690"/>
        <v>0</v>
      </c>
      <c r="PA55" s="17"/>
      <c r="PB55" s="6">
        <v>0</v>
      </c>
      <c r="PC55" s="105">
        <f t="shared" si="4691"/>
        <v>0</v>
      </c>
      <c r="PD55" s="17"/>
      <c r="PE55" s="6">
        <v>0</v>
      </c>
      <c r="PF55" s="105">
        <f t="shared" si="4692"/>
        <v>0</v>
      </c>
      <c r="PG55" s="17"/>
      <c r="PH55" s="6">
        <v>0</v>
      </c>
      <c r="PI55" s="90">
        <f t="shared" si="4693"/>
        <v>0</v>
      </c>
      <c r="PJ55" s="17"/>
      <c r="PK55" s="6">
        <v>0</v>
      </c>
      <c r="PL55" s="105">
        <f t="shared" si="4694"/>
        <v>0</v>
      </c>
      <c r="PM55" s="17"/>
      <c r="PN55" s="6">
        <v>0</v>
      </c>
      <c r="PO55" s="105">
        <f t="shared" si="4695"/>
        <v>0</v>
      </c>
      <c r="PP55" s="123">
        <f t="shared" si="4231"/>
        <v>0</v>
      </c>
      <c r="PQ55" s="6">
        <f t="shared" si="4231"/>
        <v>0</v>
      </c>
      <c r="PR55" s="105">
        <f t="shared" si="4696"/>
        <v>0</v>
      </c>
      <c r="PS55" s="17">
        <v>199115</v>
      </c>
      <c r="PT55" s="6">
        <v>0</v>
      </c>
      <c r="PU55" s="105">
        <f t="shared" si="4697"/>
        <v>199115</v>
      </c>
      <c r="PV55" s="17">
        <v>0</v>
      </c>
      <c r="PW55" s="6">
        <v>0</v>
      </c>
      <c r="PX55" s="105">
        <f t="shared" si="4698"/>
        <v>0</v>
      </c>
      <c r="PY55" s="17"/>
      <c r="PZ55" s="6">
        <v>0</v>
      </c>
      <c r="QA55" s="105">
        <f t="shared" si="4699"/>
        <v>0</v>
      </c>
      <c r="QB55" s="17">
        <v>10790</v>
      </c>
      <c r="QC55" s="6">
        <v>0</v>
      </c>
      <c r="QD55" s="105">
        <f t="shared" si="4700"/>
        <v>10790</v>
      </c>
      <c r="QE55" s="17"/>
      <c r="QF55" s="6">
        <v>0</v>
      </c>
      <c r="QG55" s="90">
        <f t="shared" si="4701"/>
        <v>0</v>
      </c>
      <c r="QH55" s="17">
        <v>21600</v>
      </c>
      <c r="QI55" s="6">
        <v>0</v>
      </c>
      <c r="QJ55" s="105">
        <f t="shared" si="4702"/>
        <v>21600</v>
      </c>
      <c r="QK55" s="17">
        <v>130671</v>
      </c>
      <c r="QL55" s="6">
        <v>0</v>
      </c>
      <c r="QM55" s="105">
        <f t="shared" si="4703"/>
        <v>130671</v>
      </c>
      <c r="QN55" s="17">
        <f t="shared" si="189"/>
        <v>362176</v>
      </c>
      <c r="QO55" s="6">
        <f t="shared" si="190"/>
        <v>0</v>
      </c>
      <c r="QP55" s="105">
        <f t="shared" si="4704"/>
        <v>362176</v>
      </c>
      <c r="QQ55" s="17"/>
      <c r="QR55" s="6">
        <v>0</v>
      </c>
      <c r="QS55" s="105">
        <f t="shared" si="4705"/>
        <v>0</v>
      </c>
      <c r="QT55" s="17"/>
      <c r="QU55" s="6">
        <v>0</v>
      </c>
      <c r="QV55" s="105">
        <f t="shared" si="4706"/>
        <v>0</v>
      </c>
      <c r="QW55" s="17"/>
      <c r="QX55" s="6">
        <v>0</v>
      </c>
      <c r="QY55" s="105">
        <f t="shared" si="4707"/>
        <v>0</v>
      </c>
      <c r="QZ55" s="17"/>
      <c r="RA55" s="6">
        <v>0</v>
      </c>
      <c r="RB55" s="105">
        <f t="shared" si="4708"/>
        <v>0</v>
      </c>
      <c r="RC55" s="17"/>
      <c r="RD55" s="6">
        <v>0</v>
      </c>
      <c r="RE55" s="90">
        <f t="shared" si="4709"/>
        <v>0</v>
      </c>
      <c r="RF55" s="17"/>
      <c r="RG55" s="6">
        <v>0</v>
      </c>
      <c r="RH55" s="105">
        <f t="shared" si="4710"/>
        <v>0</v>
      </c>
      <c r="RI55" s="17"/>
      <c r="RJ55" s="6">
        <v>0</v>
      </c>
      <c r="RK55" s="105">
        <f t="shared" si="4711"/>
        <v>0</v>
      </c>
      <c r="RL55" s="17"/>
      <c r="RM55" s="6">
        <v>0</v>
      </c>
      <c r="RN55" s="105">
        <f t="shared" si="4712"/>
        <v>0</v>
      </c>
      <c r="RO55" s="17">
        <f t="shared" si="200"/>
        <v>0</v>
      </c>
      <c r="RP55" s="6">
        <f t="shared" si="201"/>
        <v>0</v>
      </c>
      <c r="RQ55" s="105">
        <f t="shared" si="4713"/>
        <v>0</v>
      </c>
      <c r="RR55" s="123">
        <f t="shared" si="203"/>
        <v>362176</v>
      </c>
      <c r="RS55" s="6">
        <f t="shared" si="204"/>
        <v>0</v>
      </c>
      <c r="RT55" s="105">
        <f t="shared" si="4714"/>
        <v>362176</v>
      </c>
      <c r="RU55" s="17">
        <f>+HW55+MP55+OI55+PP55+RR55</f>
        <v>362176</v>
      </c>
      <c r="RV55" s="6">
        <f t="shared" si="206"/>
        <v>0</v>
      </c>
      <c r="RW55" s="105">
        <f t="shared" si="4715"/>
        <v>362176</v>
      </c>
      <c r="RX55" s="17"/>
      <c r="RY55" s="6">
        <v>0</v>
      </c>
      <c r="RZ55" s="105">
        <f t="shared" si="4716"/>
        <v>0</v>
      </c>
      <c r="SA55" s="17">
        <f t="shared" si="22"/>
        <v>362176</v>
      </c>
      <c r="SB55" s="6">
        <f t="shared" si="22"/>
        <v>0</v>
      </c>
      <c r="SC55" s="105">
        <f t="shared" si="4717"/>
        <v>362176</v>
      </c>
      <c r="SD55" s="17">
        <f t="shared" si="4718"/>
        <v>362176</v>
      </c>
      <c r="SE55" s="6">
        <f t="shared" si="4232"/>
        <v>0</v>
      </c>
      <c r="SF55" s="105">
        <f t="shared" si="4719"/>
        <v>362176</v>
      </c>
      <c r="SG55" s="66"/>
    </row>
    <row r="56" spans="1:501" s="7" customFormat="1" ht="15.75" x14ac:dyDescent="0.25">
      <c r="A56" s="5">
        <v>44</v>
      </c>
      <c r="B56" s="61" t="s">
        <v>18</v>
      </c>
      <c r="C56" s="17">
        <v>0</v>
      </c>
      <c r="D56" s="6">
        <v>0</v>
      </c>
      <c r="E56" s="105">
        <f t="shared" si="24"/>
        <v>0</v>
      </c>
      <c r="F56" s="17"/>
      <c r="G56" s="6">
        <v>0</v>
      </c>
      <c r="H56" s="105">
        <f t="shared" si="4555"/>
        <v>0</v>
      </c>
      <c r="I56" s="17">
        <f t="shared" si="0"/>
        <v>0</v>
      </c>
      <c r="J56" s="6">
        <f t="shared" si="0"/>
        <v>0</v>
      </c>
      <c r="K56" s="105">
        <f t="shared" si="4556"/>
        <v>0</v>
      </c>
      <c r="L56" s="17"/>
      <c r="M56" s="6">
        <v>0</v>
      </c>
      <c r="N56" s="105">
        <f t="shared" si="4557"/>
        <v>0</v>
      </c>
      <c r="O56" s="17"/>
      <c r="P56" s="6">
        <v>0</v>
      </c>
      <c r="Q56" s="105">
        <f t="shared" si="4558"/>
        <v>0</v>
      </c>
      <c r="R56" s="17"/>
      <c r="S56" s="6">
        <v>0</v>
      </c>
      <c r="T56" s="105">
        <f t="shared" si="4559"/>
        <v>0</v>
      </c>
      <c r="U56" s="17">
        <f t="shared" si="2324"/>
        <v>0</v>
      </c>
      <c r="V56" s="6">
        <f t="shared" si="2324"/>
        <v>0</v>
      </c>
      <c r="W56" s="90">
        <f t="shared" si="4560"/>
        <v>0</v>
      </c>
      <c r="X56" s="17"/>
      <c r="Y56" s="6">
        <v>0</v>
      </c>
      <c r="Z56" s="105">
        <f t="shared" si="4561"/>
        <v>0</v>
      </c>
      <c r="AA56" s="17"/>
      <c r="AB56" s="6">
        <v>0</v>
      </c>
      <c r="AC56" s="105">
        <f t="shared" si="4562"/>
        <v>0</v>
      </c>
      <c r="AD56" s="17"/>
      <c r="AE56" s="6">
        <v>0</v>
      </c>
      <c r="AF56" s="105">
        <f t="shared" si="4563"/>
        <v>0</v>
      </c>
      <c r="AG56" s="17"/>
      <c r="AH56" s="6">
        <v>0</v>
      </c>
      <c r="AI56" s="105">
        <f t="shared" si="4564"/>
        <v>0</v>
      </c>
      <c r="AJ56" s="17"/>
      <c r="AK56" s="6">
        <v>0</v>
      </c>
      <c r="AL56" s="105">
        <f t="shared" si="4565"/>
        <v>0</v>
      </c>
      <c r="AM56" s="17"/>
      <c r="AN56" s="6">
        <v>0</v>
      </c>
      <c r="AO56" s="105">
        <f t="shared" si="4566"/>
        <v>0</v>
      </c>
      <c r="AP56" s="17"/>
      <c r="AQ56" s="6">
        <v>0</v>
      </c>
      <c r="AR56" s="105">
        <f t="shared" si="4567"/>
        <v>0</v>
      </c>
      <c r="AS56" s="17">
        <f t="shared" si="2333"/>
        <v>0</v>
      </c>
      <c r="AT56" s="6">
        <f t="shared" si="2333"/>
        <v>0</v>
      </c>
      <c r="AU56" s="105">
        <f t="shared" si="4568"/>
        <v>0</v>
      </c>
      <c r="AV56" s="17"/>
      <c r="AW56" s="6">
        <v>0</v>
      </c>
      <c r="AX56" s="105">
        <f t="shared" si="4569"/>
        <v>0</v>
      </c>
      <c r="AY56" s="17"/>
      <c r="AZ56" s="6">
        <v>0</v>
      </c>
      <c r="BA56" s="105">
        <f t="shared" si="4570"/>
        <v>0</v>
      </c>
      <c r="BB56" s="17"/>
      <c r="BC56" s="6">
        <v>0</v>
      </c>
      <c r="BD56" s="105">
        <f t="shared" si="4571"/>
        <v>0</v>
      </c>
      <c r="BE56" s="17">
        <f t="shared" si="2338"/>
        <v>0</v>
      </c>
      <c r="BF56" s="6">
        <f t="shared" si="2338"/>
        <v>0</v>
      </c>
      <c r="BG56" s="105">
        <f t="shared" si="4572"/>
        <v>0</v>
      </c>
      <c r="BH56" s="17"/>
      <c r="BI56" s="6">
        <v>0</v>
      </c>
      <c r="BJ56" s="105">
        <f t="shared" si="4573"/>
        <v>0</v>
      </c>
      <c r="BK56" s="17"/>
      <c r="BL56" s="6">
        <v>0</v>
      </c>
      <c r="BM56" s="105">
        <f t="shared" si="4574"/>
        <v>0</v>
      </c>
      <c r="BN56" s="17">
        <f t="shared" si="2342"/>
        <v>0</v>
      </c>
      <c r="BO56" s="6">
        <f t="shared" si="2342"/>
        <v>0</v>
      </c>
      <c r="BP56" s="105">
        <f t="shared" si="4575"/>
        <v>0</v>
      </c>
      <c r="BQ56" s="17">
        <f t="shared" si="2344"/>
        <v>0</v>
      </c>
      <c r="BR56" s="6">
        <f t="shared" si="2344"/>
        <v>0</v>
      </c>
      <c r="BS56" s="105">
        <f t="shared" si="4576"/>
        <v>0</v>
      </c>
      <c r="BT56" s="17"/>
      <c r="BU56" s="6">
        <v>0</v>
      </c>
      <c r="BV56" s="105">
        <f t="shared" si="4577"/>
        <v>0</v>
      </c>
      <c r="BW56" s="123">
        <f t="shared" si="2347"/>
        <v>0</v>
      </c>
      <c r="BX56" s="6">
        <f t="shared" si="2347"/>
        <v>0</v>
      </c>
      <c r="BY56" s="105">
        <f t="shared" si="4578"/>
        <v>0</v>
      </c>
      <c r="BZ56" s="17"/>
      <c r="CA56" s="6">
        <v>0</v>
      </c>
      <c r="CB56" s="105">
        <f t="shared" si="4579"/>
        <v>0</v>
      </c>
      <c r="CC56" s="17"/>
      <c r="CD56" s="6">
        <v>0</v>
      </c>
      <c r="CE56" s="105">
        <f t="shared" si="4580"/>
        <v>0</v>
      </c>
      <c r="CF56" s="17"/>
      <c r="CG56" s="6">
        <v>0</v>
      </c>
      <c r="CH56" s="105">
        <f t="shared" si="4581"/>
        <v>0</v>
      </c>
      <c r="CI56" s="17"/>
      <c r="CJ56" s="6">
        <v>0</v>
      </c>
      <c r="CK56" s="105">
        <f t="shared" si="4582"/>
        <v>0</v>
      </c>
      <c r="CL56" s="17"/>
      <c r="CM56" s="6">
        <v>0</v>
      </c>
      <c r="CN56" s="105">
        <f t="shared" si="4583"/>
        <v>0</v>
      </c>
      <c r="CO56" s="17"/>
      <c r="CP56" s="6">
        <v>0</v>
      </c>
      <c r="CQ56" s="105">
        <f t="shared" si="4584"/>
        <v>0</v>
      </c>
      <c r="CR56" s="17"/>
      <c r="CS56" s="6">
        <v>0</v>
      </c>
      <c r="CT56" s="105">
        <f t="shared" si="4585"/>
        <v>0</v>
      </c>
      <c r="CU56" s="17"/>
      <c r="CV56" s="6">
        <v>0</v>
      </c>
      <c r="CW56" s="105">
        <f t="shared" si="4586"/>
        <v>0</v>
      </c>
      <c r="CX56" s="17"/>
      <c r="CY56" s="6">
        <v>0</v>
      </c>
      <c r="CZ56" s="105">
        <f t="shared" si="4587"/>
        <v>0</v>
      </c>
      <c r="DA56" s="17"/>
      <c r="DB56" s="6">
        <v>0</v>
      </c>
      <c r="DC56" s="105">
        <f t="shared" si="4588"/>
        <v>0</v>
      </c>
      <c r="DD56" s="123">
        <f t="shared" si="59"/>
        <v>0</v>
      </c>
      <c r="DE56" s="6">
        <f t="shared" si="59"/>
        <v>0</v>
      </c>
      <c r="DF56" s="105">
        <f t="shared" si="59"/>
        <v>0</v>
      </c>
      <c r="DG56" s="17"/>
      <c r="DH56" s="6">
        <v>0</v>
      </c>
      <c r="DI56" s="105">
        <f t="shared" si="4589"/>
        <v>0</v>
      </c>
      <c r="DJ56" s="17"/>
      <c r="DK56" s="6">
        <v>0</v>
      </c>
      <c r="DL56" s="105">
        <f t="shared" si="4590"/>
        <v>0</v>
      </c>
      <c r="DM56" s="17"/>
      <c r="DN56" s="6">
        <v>0</v>
      </c>
      <c r="DO56" s="105">
        <f t="shared" si="4591"/>
        <v>0</v>
      </c>
      <c r="DP56" s="17"/>
      <c r="DQ56" s="6">
        <v>0</v>
      </c>
      <c r="DR56" s="105">
        <f t="shared" si="4592"/>
        <v>0</v>
      </c>
      <c r="DS56" s="17"/>
      <c r="DT56" s="6">
        <v>0</v>
      </c>
      <c r="DU56" s="105">
        <f t="shared" si="4593"/>
        <v>0</v>
      </c>
      <c r="DV56" s="17"/>
      <c r="DW56" s="6">
        <v>0</v>
      </c>
      <c r="DX56" s="105">
        <f t="shared" si="4594"/>
        <v>0</v>
      </c>
      <c r="DY56" s="17"/>
      <c r="DZ56" s="6">
        <v>0</v>
      </c>
      <c r="EA56" s="105">
        <f t="shared" si="4595"/>
        <v>0</v>
      </c>
      <c r="EB56" s="17">
        <f t="shared" si="67"/>
        <v>0</v>
      </c>
      <c r="EC56" s="6">
        <f t="shared" si="68"/>
        <v>0</v>
      </c>
      <c r="ED56" s="105">
        <f t="shared" si="4596"/>
        <v>0</v>
      </c>
      <c r="EE56" s="17"/>
      <c r="EF56" s="6">
        <v>0</v>
      </c>
      <c r="EG56" s="105">
        <f t="shared" si="4597"/>
        <v>0</v>
      </c>
      <c r="EH56" s="17"/>
      <c r="EI56" s="6">
        <v>0</v>
      </c>
      <c r="EJ56" s="105">
        <f t="shared" si="4598"/>
        <v>0</v>
      </c>
      <c r="EK56" s="17"/>
      <c r="EL56" s="6">
        <v>0</v>
      </c>
      <c r="EM56" s="105">
        <f t="shared" si="4599"/>
        <v>0</v>
      </c>
      <c r="EN56" s="17">
        <f t="shared" si="2492"/>
        <v>0</v>
      </c>
      <c r="EO56" s="6">
        <f t="shared" si="2492"/>
        <v>0</v>
      </c>
      <c r="EP56" s="105">
        <f t="shared" si="4600"/>
        <v>0</v>
      </c>
      <c r="EQ56" s="17"/>
      <c r="ER56" s="6">
        <v>0</v>
      </c>
      <c r="ES56" s="105">
        <f t="shared" si="4601"/>
        <v>0</v>
      </c>
      <c r="ET56" s="17"/>
      <c r="EU56" s="6">
        <v>0</v>
      </c>
      <c r="EV56" s="105">
        <f t="shared" si="4602"/>
        <v>0</v>
      </c>
      <c r="EW56" s="17"/>
      <c r="EX56" s="6">
        <v>0</v>
      </c>
      <c r="EY56" s="105">
        <f t="shared" si="4603"/>
        <v>0</v>
      </c>
      <c r="EZ56" s="17"/>
      <c r="FA56" s="6">
        <v>0</v>
      </c>
      <c r="FB56" s="105">
        <f t="shared" si="4604"/>
        <v>0</v>
      </c>
      <c r="FC56" s="123">
        <f t="shared" si="2375"/>
        <v>0</v>
      </c>
      <c r="FD56" s="6">
        <f t="shared" si="2375"/>
        <v>0</v>
      </c>
      <c r="FE56" s="90">
        <f t="shared" si="4605"/>
        <v>0</v>
      </c>
      <c r="FF56" s="17"/>
      <c r="FG56" s="6">
        <v>0</v>
      </c>
      <c r="FH56" s="105">
        <f t="shared" si="4606"/>
        <v>0</v>
      </c>
      <c r="FI56" s="17"/>
      <c r="FJ56" s="6">
        <v>0</v>
      </c>
      <c r="FK56" s="105">
        <f t="shared" si="4607"/>
        <v>0</v>
      </c>
      <c r="FL56" s="17"/>
      <c r="FM56" s="6">
        <v>0</v>
      </c>
      <c r="FN56" s="105">
        <f t="shared" si="4608"/>
        <v>0</v>
      </c>
      <c r="FO56" s="17"/>
      <c r="FP56" s="6">
        <v>0</v>
      </c>
      <c r="FQ56" s="105">
        <f t="shared" si="4609"/>
        <v>0</v>
      </c>
      <c r="FR56" s="17"/>
      <c r="FS56" s="6">
        <v>0</v>
      </c>
      <c r="FT56" s="105">
        <f t="shared" si="4610"/>
        <v>0</v>
      </c>
      <c r="FU56" s="17"/>
      <c r="FV56" s="6">
        <v>0</v>
      </c>
      <c r="FW56" s="105">
        <f t="shared" si="4611"/>
        <v>0</v>
      </c>
      <c r="FX56" s="17"/>
      <c r="FY56" s="6">
        <v>0</v>
      </c>
      <c r="FZ56" s="105">
        <f t="shared" si="4612"/>
        <v>0</v>
      </c>
      <c r="GA56" s="123">
        <f t="shared" si="10"/>
        <v>0</v>
      </c>
      <c r="GB56" s="6">
        <f t="shared" si="10"/>
        <v>0</v>
      </c>
      <c r="GC56" s="105">
        <f t="shared" si="4613"/>
        <v>0</v>
      </c>
      <c r="GD56" s="17"/>
      <c r="GE56" s="6">
        <v>0</v>
      </c>
      <c r="GF56" s="105">
        <f t="shared" si="4614"/>
        <v>0</v>
      </c>
      <c r="GG56" s="17"/>
      <c r="GH56" s="6">
        <v>0</v>
      </c>
      <c r="GI56" s="105">
        <f t="shared" si="4615"/>
        <v>0</v>
      </c>
      <c r="GJ56" s="17"/>
      <c r="GK56" s="6">
        <v>0</v>
      </c>
      <c r="GL56" s="105">
        <f t="shared" si="4616"/>
        <v>0</v>
      </c>
      <c r="GM56" s="17"/>
      <c r="GN56" s="6">
        <v>0</v>
      </c>
      <c r="GO56" s="105">
        <f t="shared" si="4617"/>
        <v>0</v>
      </c>
      <c r="GP56" s="17"/>
      <c r="GQ56" s="6">
        <v>0</v>
      </c>
      <c r="GR56" s="105">
        <f t="shared" si="4618"/>
        <v>0</v>
      </c>
      <c r="GS56" s="17"/>
      <c r="GT56" s="6">
        <v>0</v>
      </c>
      <c r="GU56" s="90">
        <f t="shared" si="4619"/>
        <v>0</v>
      </c>
      <c r="GV56" s="123">
        <f t="shared" si="93"/>
        <v>0</v>
      </c>
      <c r="GW56" s="6">
        <f t="shared" si="94"/>
        <v>0</v>
      </c>
      <c r="GX56" s="105">
        <f t="shared" si="4620"/>
        <v>0</v>
      </c>
      <c r="GY56" s="17"/>
      <c r="GZ56" s="6">
        <v>0</v>
      </c>
      <c r="HA56" s="105">
        <f t="shared" si="4621"/>
        <v>0</v>
      </c>
      <c r="HB56" s="17"/>
      <c r="HC56" s="6">
        <v>0</v>
      </c>
      <c r="HD56" s="105">
        <f t="shared" si="4622"/>
        <v>0</v>
      </c>
      <c r="HE56" s="17"/>
      <c r="HF56" s="6">
        <v>0</v>
      </c>
      <c r="HG56" s="105">
        <f t="shared" si="4623"/>
        <v>0</v>
      </c>
      <c r="HH56" s="17"/>
      <c r="HI56" s="6">
        <v>0</v>
      </c>
      <c r="HJ56" s="105">
        <f t="shared" si="4624"/>
        <v>0</v>
      </c>
      <c r="HK56" s="123">
        <f t="shared" si="100"/>
        <v>0</v>
      </c>
      <c r="HL56" s="6">
        <f t="shared" si="101"/>
        <v>0</v>
      </c>
      <c r="HM56" s="105">
        <f t="shared" si="4625"/>
        <v>0</v>
      </c>
      <c r="HN56" s="17"/>
      <c r="HO56" s="6">
        <v>0</v>
      </c>
      <c r="HP56" s="105">
        <f t="shared" si="4626"/>
        <v>0</v>
      </c>
      <c r="HQ56" s="17"/>
      <c r="HR56" s="6">
        <v>0</v>
      </c>
      <c r="HS56" s="90">
        <f t="shared" si="4627"/>
        <v>0</v>
      </c>
      <c r="HT56" s="123">
        <f t="shared" si="11"/>
        <v>0</v>
      </c>
      <c r="HU56" s="6">
        <f t="shared" si="11"/>
        <v>0</v>
      </c>
      <c r="HV56" s="105">
        <f t="shared" si="4628"/>
        <v>0</v>
      </c>
      <c r="HW56" s="17">
        <f t="shared" si="106"/>
        <v>0</v>
      </c>
      <c r="HX56" s="6">
        <f t="shared" si="107"/>
        <v>0</v>
      </c>
      <c r="HY56" s="105">
        <f t="shared" si="4629"/>
        <v>0</v>
      </c>
      <c r="HZ56" s="17"/>
      <c r="IA56" s="6">
        <v>0</v>
      </c>
      <c r="IB56" s="105">
        <f t="shared" si="4630"/>
        <v>0</v>
      </c>
      <c r="IC56" s="17"/>
      <c r="ID56" s="6">
        <v>0</v>
      </c>
      <c r="IE56" s="105">
        <f t="shared" si="4631"/>
        <v>0</v>
      </c>
      <c r="IF56" s="17"/>
      <c r="IG56" s="6">
        <v>0</v>
      </c>
      <c r="IH56" s="105">
        <f t="shared" si="4632"/>
        <v>0</v>
      </c>
      <c r="II56" s="17"/>
      <c r="IJ56" s="6">
        <v>0</v>
      </c>
      <c r="IK56" s="105">
        <f t="shared" si="4633"/>
        <v>0</v>
      </c>
      <c r="IL56" s="123">
        <f t="shared" si="113"/>
        <v>0</v>
      </c>
      <c r="IM56" s="6">
        <f t="shared" si="114"/>
        <v>0</v>
      </c>
      <c r="IN56" s="105">
        <f t="shared" si="4634"/>
        <v>0</v>
      </c>
      <c r="IO56" s="17"/>
      <c r="IP56" s="6">
        <v>0</v>
      </c>
      <c r="IQ56" s="90">
        <f t="shared" si="4635"/>
        <v>0</v>
      </c>
      <c r="IR56" s="17"/>
      <c r="IS56" s="6">
        <v>0</v>
      </c>
      <c r="IT56" s="105">
        <f t="shared" si="4636"/>
        <v>0</v>
      </c>
      <c r="IU56" s="123">
        <f t="shared" si="12"/>
        <v>0</v>
      </c>
      <c r="IV56" s="6">
        <f t="shared" si="12"/>
        <v>0</v>
      </c>
      <c r="IW56" s="105">
        <f t="shared" si="4637"/>
        <v>0</v>
      </c>
      <c r="IX56" s="17"/>
      <c r="IY56" s="6">
        <v>0</v>
      </c>
      <c r="IZ56" s="105">
        <f t="shared" si="4638"/>
        <v>0</v>
      </c>
      <c r="JA56" s="17"/>
      <c r="JB56" s="6">
        <v>0</v>
      </c>
      <c r="JC56" s="105">
        <f t="shared" si="4639"/>
        <v>0</v>
      </c>
      <c r="JD56" s="17"/>
      <c r="JE56" s="6">
        <v>0</v>
      </c>
      <c r="JF56" s="105">
        <f t="shared" si="4640"/>
        <v>0</v>
      </c>
      <c r="JG56" s="17"/>
      <c r="JH56" s="6">
        <v>0</v>
      </c>
      <c r="JI56" s="105">
        <f t="shared" si="4641"/>
        <v>0</v>
      </c>
      <c r="JJ56" s="123">
        <f t="shared" si="13"/>
        <v>0</v>
      </c>
      <c r="JK56" s="6">
        <f t="shared" si="13"/>
        <v>0</v>
      </c>
      <c r="JL56" s="105">
        <f t="shared" si="4642"/>
        <v>0</v>
      </c>
      <c r="JM56" s="17"/>
      <c r="JN56" s="6">
        <v>0</v>
      </c>
      <c r="JO56" s="105">
        <f t="shared" si="4643"/>
        <v>0</v>
      </c>
      <c r="JP56" s="17"/>
      <c r="JQ56" s="6">
        <v>0</v>
      </c>
      <c r="JR56" s="90">
        <f t="shared" si="4644"/>
        <v>0</v>
      </c>
      <c r="JS56" s="17"/>
      <c r="JT56" s="6">
        <v>0</v>
      </c>
      <c r="JU56" s="105">
        <f t="shared" si="4645"/>
        <v>0</v>
      </c>
      <c r="JV56" s="123">
        <f t="shared" si="2493"/>
        <v>0</v>
      </c>
      <c r="JW56" s="6">
        <f t="shared" si="2493"/>
        <v>0</v>
      </c>
      <c r="JX56" s="105">
        <f t="shared" si="4646"/>
        <v>0</v>
      </c>
      <c r="JY56" s="17"/>
      <c r="JZ56" s="6">
        <v>0</v>
      </c>
      <c r="KA56" s="105">
        <f t="shared" si="4647"/>
        <v>0</v>
      </c>
      <c r="KB56" s="17"/>
      <c r="KC56" s="6">
        <v>0</v>
      </c>
      <c r="KD56" s="105">
        <f t="shared" si="4648"/>
        <v>0</v>
      </c>
      <c r="KE56" s="17"/>
      <c r="KF56" s="6">
        <v>0</v>
      </c>
      <c r="KG56" s="105">
        <f t="shared" si="4649"/>
        <v>0</v>
      </c>
      <c r="KH56" s="17"/>
      <c r="KI56" s="6">
        <v>0</v>
      </c>
      <c r="KJ56" s="105">
        <f t="shared" si="4650"/>
        <v>0</v>
      </c>
      <c r="KK56" s="123">
        <f t="shared" si="2491"/>
        <v>0</v>
      </c>
      <c r="KL56" s="6">
        <f t="shared" si="2491"/>
        <v>0</v>
      </c>
      <c r="KM56" s="90">
        <f t="shared" si="4651"/>
        <v>0</v>
      </c>
      <c r="KN56" s="17"/>
      <c r="KO56" s="6">
        <v>0</v>
      </c>
      <c r="KP56" s="105">
        <f t="shared" si="4652"/>
        <v>0</v>
      </c>
      <c r="KQ56" s="17"/>
      <c r="KR56" s="6">
        <v>0</v>
      </c>
      <c r="KS56" s="105">
        <f t="shared" si="4653"/>
        <v>0</v>
      </c>
      <c r="KT56" s="17"/>
      <c r="KU56" s="6">
        <v>0</v>
      </c>
      <c r="KV56" s="105">
        <f t="shared" si="4654"/>
        <v>0</v>
      </c>
      <c r="KW56" s="123">
        <f t="shared" si="211"/>
        <v>0</v>
      </c>
      <c r="KX56" s="6">
        <f t="shared" si="211"/>
        <v>0</v>
      </c>
      <c r="KY56" s="105">
        <f t="shared" si="4655"/>
        <v>0</v>
      </c>
      <c r="KZ56" s="17"/>
      <c r="LA56" s="6">
        <v>0</v>
      </c>
      <c r="LB56" s="105">
        <f t="shared" si="4656"/>
        <v>0</v>
      </c>
      <c r="LC56" s="17"/>
      <c r="LD56" s="6">
        <v>0</v>
      </c>
      <c r="LE56" s="105">
        <f t="shared" si="4657"/>
        <v>0</v>
      </c>
      <c r="LF56" s="17"/>
      <c r="LG56" s="6">
        <v>0</v>
      </c>
      <c r="LH56" s="105">
        <f t="shared" si="4658"/>
        <v>0</v>
      </c>
      <c r="LI56" s="17"/>
      <c r="LJ56" s="6">
        <v>0</v>
      </c>
      <c r="LK56" s="90">
        <f t="shared" si="4659"/>
        <v>0</v>
      </c>
      <c r="LL56" s="17"/>
      <c r="LM56" s="6">
        <v>0</v>
      </c>
      <c r="LN56" s="105">
        <f t="shared" si="4660"/>
        <v>0</v>
      </c>
      <c r="LO56" s="17"/>
      <c r="LP56" s="6">
        <v>0</v>
      </c>
      <c r="LQ56" s="105">
        <f t="shared" si="4661"/>
        <v>0</v>
      </c>
      <c r="LR56" s="17"/>
      <c r="LS56" s="6">
        <v>0</v>
      </c>
      <c r="LT56" s="105">
        <f t="shared" si="4662"/>
        <v>0</v>
      </c>
      <c r="LU56" s="17"/>
      <c r="LV56" s="6">
        <v>0</v>
      </c>
      <c r="LW56" s="105">
        <f t="shared" si="4663"/>
        <v>0</v>
      </c>
      <c r="LX56" s="17"/>
      <c r="LY56" s="6">
        <v>0</v>
      </c>
      <c r="LZ56" s="105">
        <f t="shared" si="4664"/>
        <v>0</v>
      </c>
      <c r="MA56" s="123">
        <f t="shared" si="17"/>
        <v>0</v>
      </c>
      <c r="MB56" s="6">
        <f t="shared" si="17"/>
        <v>0</v>
      </c>
      <c r="MC56" s="105">
        <f t="shared" si="4665"/>
        <v>0</v>
      </c>
      <c r="MD56" s="17"/>
      <c r="ME56" s="6">
        <v>0</v>
      </c>
      <c r="MF56" s="105">
        <f t="shared" si="4666"/>
        <v>0</v>
      </c>
      <c r="MG56" s="17"/>
      <c r="MH56" s="6">
        <v>0</v>
      </c>
      <c r="MI56" s="90">
        <f t="shared" si="4667"/>
        <v>0</v>
      </c>
      <c r="MJ56" s="123">
        <f t="shared" si="149"/>
        <v>0</v>
      </c>
      <c r="MK56" s="6">
        <f t="shared" si="150"/>
        <v>0</v>
      </c>
      <c r="ML56" s="105">
        <f t="shared" si="4668"/>
        <v>0</v>
      </c>
      <c r="MM56" s="17"/>
      <c r="MN56" s="6">
        <v>0</v>
      </c>
      <c r="MO56" s="105">
        <f t="shared" si="4669"/>
        <v>0</v>
      </c>
      <c r="MP56" s="123">
        <f t="shared" si="18"/>
        <v>0</v>
      </c>
      <c r="MQ56" s="6">
        <f t="shared" si="18"/>
        <v>0</v>
      </c>
      <c r="MR56" s="105">
        <f t="shared" si="4670"/>
        <v>0</v>
      </c>
      <c r="MS56" s="17"/>
      <c r="MT56" s="6">
        <v>0</v>
      </c>
      <c r="MU56" s="105">
        <f t="shared" si="4671"/>
        <v>0</v>
      </c>
      <c r="MV56" s="17"/>
      <c r="MW56" s="6">
        <v>0</v>
      </c>
      <c r="MX56" s="105">
        <f t="shared" si="4672"/>
        <v>0</v>
      </c>
      <c r="MY56" s="17"/>
      <c r="MZ56" s="6">
        <v>0</v>
      </c>
      <c r="NA56" s="105">
        <f t="shared" si="4673"/>
        <v>0</v>
      </c>
      <c r="NB56" s="17">
        <f t="shared" si="157"/>
        <v>0</v>
      </c>
      <c r="NC56" s="6">
        <f t="shared" si="158"/>
        <v>0</v>
      </c>
      <c r="ND56" s="105">
        <f t="shared" si="4674"/>
        <v>0</v>
      </c>
      <c r="NE56" s="17"/>
      <c r="NF56" s="6">
        <v>0</v>
      </c>
      <c r="NG56" s="105">
        <f t="shared" si="4675"/>
        <v>0</v>
      </c>
      <c r="NH56" s="17"/>
      <c r="NI56" s="6">
        <v>0</v>
      </c>
      <c r="NJ56" s="90">
        <f t="shared" si="4676"/>
        <v>0</v>
      </c>
      <c r="NK56" s="17"/>
      <c r="NL56" s="6">
        <v>0</v>
      </c>
      <c r="NM56" s="105">
        <f t="shared" si="4677"/>
        <v>0</v>
      </c>
      <c r="NN56" s="17"/>
      <c r="NO56" s="6">
        <v>0</v>
      </c>
      <c r="NP56" s="105">
        <f t="shared" si="4678"/>
        <v>0</v>
      </c>
      <c r="NQ56" s="17"/>
      <c r="NR56" s="6">
        <v>0</v>
      </c>
      <c r="NS56" s="105">
        <f t="shared" si="4679"/>
        <v>0</v>
      </c>
      <c r="NT56" s="17"/>
      <c r="NU56" s="6">
        <v>0</v>
      </c>
      <c r="NV56" s="105">
        <f t="shared" si="4680"/>
        <v>0</v>
      </c>
      <c r="NW56" s="17">
        <f t="shared" si="3429"/>
        <v>0</v>
      </c>
      <c r="NX56" s="6">
        <f t="shared" si="2981"/>
        <v>0</v>
      </c>
      <c r="NY56" s="105">
        <f t="shared" si="4681"/>
        <v>0</v>
      </c>
      <c r="NZ56" s="17"/>
      <c r="OA56" s="6">
        <v>0</v>
      </c>
      <c r="OB56" s="105">
        <f t="shared" si="4682"/>
        <v>0</v>
      </c>
      <c r="OC56" s="17"/>
      <c r="OD56" s="6">
        <v>0</v>
      </c>
      <c r="OE56" s="105">
        <f t="shared" si="4683"/>
        <v>0</v>
      </c>
      <c r="OF56" s="17"/>
      <c r="OG56" s="6">
        <v>0</v>
      </c>
      <c r="OH56" s="90">
        <f t="shared" si="4684"/>
        <v>0</v>
      </c>
      <c r="OI56" s="17">
        <f t="shared" si="2980"/>
        <v>0</v>
      </c>
      <c r="OJ56" s="6">
        <f t="shared" si="2980"/>
        <v>0</v>
      </c>
      <c r="OK56" s="105">
        <f t="shared" si="4685"/>
        <v>0</v>
      </c>
      <c r="OL56" s="17"/>
      <c r="OM56" s="6">
        <v>0</v>
      </c>
      <c r="ON56" s="105">
        <f t="shared" si="4686"/>
        <v>0</v>
      </c>
      <c r="OO56" s="17"/>
      <c r="OP56" s="6">
        <v>0</v>
      </c>
      <c r="OQ56" s="105">
        <f t="shared" si="4687"/>
        <v>0</v>
      </c>
      <c r="OR56" s="17"/>
      <c r="OS56" s="6">
        <v>0</v>
      </c>
      <c r="OT56" s="105">
        <f t="shared" si="4688"/>
        <v>0</v>
      </c>
      <c r="OU56" s="17"/>
      <c r="OV56" s="6">
        <v>0</v>
      </c>
      <c r="OW56" s="105">
        <f t="shared" si="4689"/>
        <v>0</v>
      </c>
      <c r="OX56" s="17"/>
      <c r="OY56" s="6">
        <v>0</v>
      </c>
      <c r="OZ56" s="105">
        <f t="shared" si="4690"/>
        <v>0</v>
      </c>
      <c r="PA56" s="17"/>
      <c r="PB56" s="6">
        <v>0</v>
      </c>
      <c r="PC56" s="105">
        <f t="shared" si="4691"/>
        <v>0</v>
      </c>
      <c r="PD56" s="17"/>
      <c r="PE56" s="6">
        <v>0</v>
      </c>
      <c r="PF56" s="105">
        <f t="shared" si="4692"/>
        <v>0</v>
      </c>
      <c r="PG56" s="17">
        <v>118441</v>
      </c>
      <c r="PH56" s="6"/>
      <c r="PI56" s="90">
        <f t="shared" si="4693"/>
        <v>118441</v>
      </c>
      <c r="PJ56" s="17"/>
      <c r="PK56" s="6">
        <v>0</v>
      </c>
      <c r="PL56" s="105">
        <f t="shared" si="4694"/>
        <v>0</v>
      </c>
      <c r="PM56" s="17"/>
      <c r="PN56" s="6">
        <v>0</v>
      </c>
      <c r="PO56" s="105">
        <f t="shared" si="4695"/>
        <v>0</v>
      </c>
      <c r="PP56" s="123">
        <f t="shared" si="4231"/>
        <v>118441</v>
      </c>
      <c r="PQ56" s="6">
        <f t="shared" si="4231"/>
        <v>0</v>
      </c>
      <c r="PR56" s="105">
        <f t="shared" si="4696"/>
        <v>118441</v>
      </c>
      <c r="PS56" s="17"/>
      <c r="PT56" s="6">
        <v>0</v>
      </c>
      <c r="PU56" s="105">
        <f t="shared" si="4697"/>
        <v>0</v>
      </c>
      <c r="PV56" s="17"/>
      <c r="PW56" s="6">
        <v>0</v>
      </c>
      <c r="PX56" s="105">
        <f t="shared" si="4698"/>
        <v>0</v>
      </c>
      <c r="PY56" s="17"/>
      <c r="PZ56" s="6">
        <v>0</v>
      </c>
      <c r="QA56" s="105">
        <f t="shared" si="4699"/>
        <v>0</v>
      </c>
      <c r="QB56" s="17"/>
      <c r="QC56" s="6">
        <v>0</v>
      </c>
      <c r="QD56" s="105">
        <f t="shared" si="4700"/>
        <v>0</v>
      </c>
      <c r="QE56" s="17"/>
      <c r="QF56" s="6">
        <v>0</v>
      </c>
      <c r="QG56" s="90">
        <f t="shared" si="4701"/>
        <v>0</v>
      </c>
      <c r="QH56" s="17"/>
      <c r="QI56" s="6">
        <v>0</v>
      </c>
      <c r="QJ56" s="105">
        <f t="shared" si="4702"/>
        <v>0</v>
      </c>
      <c r="QK56" s="17"/>
      <c r="QL56" s="6">
        <v>0</v>
      </c>
      <c r="QM56" s="105">
        <f t="shared" si="4703"/>
        <v>0</v>
      </c>
      <c r="QN56" s="17">
        <f t="shared" si="189"/>
        <v>0</v>
      </c>
      <c r="QO56" s="6">
        <f t="shared" si="190"/>
        <v>0</v>
      </c>
      <c r="QP56" s="105">
        <f t="shared" si="4704"/>
        <v>0</v>
      </c>
      <c r="QQ56" s="17"/>
      <c r="QR56" s="6">
        <v>0</v>
      </c>
      <c r="QS56" s="105">
        <f t="shared" si="4705"/>
        <v>0</v>
      </c>
      <c r="QT56" s="17"/>
      <c r="QU56" s="6">
        <v>0</v>
      </c>
      <c r="QV56" s="105">
        <f t="shared" si="4706"/>
        <v>0</v>
      </c>
      <c r="QW56" s="17"/>
      <c r="QX56" s="6">
        <v>0</v>
      </c>
      <c r="QY56" s="105">
        <f t="shared" si="4707"/>
        <v>0</v>
      </c>
      <c r="QZ56" s="17"/>
      <c r="RA56" s="6">
        <v>0</v>
      </c>
      <c r="RB56" s="105">
        <f t="shared" si="4708"/>
        <v>0</v>
      </c>
      <c r="RC56" s="17"/>
      <c r="RD56" s="6">
        <v>0</v>
      </c>
      <c r="RE56" s="90">
        <f t="shared" si="4709"/>
        <v>0</v>
      </c>
      <c r="RF56" s="17"/>
      <c r="RG56" s="6">
        <v>0</v>
      </c>
      <c r="RH56" s="105">
        <f t="shared" si="4710"/>
        <v>0</v>
      </c>
      <c r="RI56" s="17"/>
      <c r="RJ56" s="6">
        <v>0</v>
      </c>
      <c r="RK56" s="105">
        <f t="shared" si="4711"/>
        <v>0</v>
      </c>
      <c r="RL56" s="17"/>
      <c r="RM56" s="6">
        <v>0</v>
      </c>
      <c r="RN56" s="105">
        <f t="shared" si="4712"/>
        <v>0</v>
      </c>
      <c r="RO56" s="17">
        <f t="shared" si="200"/>
        <v>0</v>
      </c>
      <c r="RP56" s="6">
        <f t="shared" si="201"/>
        <v>0</v>
      </c>
      <c r="RQ56" s="105">
        <f t="shared" si="4713"/>
        <v>0</v>
      </c>
      <c r="RR56" s="123">
        <f t="shared" si="203"/>
        <v>0</v>
      </c>
      <c r="RS56" s="6">
        <f t="shared" si="204"/>
        <v>0</v>
      </c>
      <c r="RT56" s="105">
        <f t="shared" si="4714"/>
        <v>0</v>
      </c>
      <c r="RU56" s="17">
        <f t="shared" ref="RU56:RU57" si="4720">+HW56+MP56+OI56+PP56+RR56</f>
        <v>118441</v>
      </c>
      <c r="RV56" s="6">
        <f t="shared" si="206"/>
        <v>0</v>
      </c>
      <c r="RW56" s="105">
        <f t="shared" si="4715"/>
        <v>118441</v>
      </c>
      <c r="RX56" s="17"/>
      <c r="RY56" s="6">
        <v>0</v>
      </c>
      <c r="RZ56" s="105">
        <f t="shared" si="4716"/>
        <v>0</v>
      </c>
      <c r="SA56" s="17">
        <f t="shared" si="22"/>
        <v>118441</v>
      </c>
      <c r="SB56" s="6">
        <f t="shared" si="22"/>
        <v>0</v>
      </c>
      <c r="SC56" s="105">
        <f t="shared" si="4717"/>
        <v>118441</v>
      </c>
      <c r="SD56" s="17">
        <f t="shared" si="4718"/>
        <v>118441</v>
      </c>
      <c r="SE56" s="6">
        <f t="shared" si="4232"/>
        <v>0</v>
      </c>
      <c r="SF56" s="105">
        <f t="shared" si="4719"/>
        <v>118441</v>
      </c>
      <c r="SG56" s="66"/>
    </row>
    <row r="57" spans="1:501" s="10" customFormat="1" ht="16.5" thickBot="1" x14ac:dyDescent="0.3">
      <c r="A57" s="8">
        <v>45</v>
      </c>
      <c r="B57" s="62" t="s">
        <v>19</v>
      </c>
      <c r="C57" s="18">
        <v>0</v>
      </c>
      <c r="D57" s="9">
        <v>0</v>
      </c>
      <c r="E57" s="107">
        <f t="shared" si="24"/>
        <v>0</v>
      </c>
      <c r="F57" s="18"/>
      <c r="G57" s="9">
        <v>0</v>
      </c>
      <c r="H57" s="107">
        <f t="shared" si="4555"/>
        <v>0</v>
      </c>
      <c r="I57" s="18">
        <f t="shared" si="0"/>
        <v>0</v>
      </c>
      <c r="J57" s="9">
        <f t="shared" si="0"/>
        <v>0</v>
      </c>
      <c r="K57" s="107">
        <f t="shared" si="4556"/>
        <v>0</v>
      </c>
      <c r="L57" s="18"/>
      <c r="M57" s="9">
        <v>0</v>
      </c>
      <c r="N57" s="107">
        <f t="shared" si="4557"/>
        <v>0</v>
      </c>
      <c r="O57" s="18"/>
      <c r="P57" s="9">
        <v>0</v>
      </c>
      <c r="Q57" s="107">
        <f t="shared" si="4558"/>
        <v>0</v>
      </c>
      <c r="R57" s="18"/>
      <c r="S57" s="9">
        <v>0</v>
      </c>
      <c r="T57" s="107">
        <f t="shared" si="4559"/>
        <v>0</v>
      </c>
      <c r="U57" s="18">
        <f t="shared" si="2324"/>
        <v>0</v>
      </c>
      <c r="V57" s="9">
        <f t="shared" si="2324"/>
        <v>0</v>
      </c>
      <c r="W57" s="91">
        <f t="shared" si="4560"/>
        <v>0</v>
      </c>
      <c r="X57" s="18"/>
      <c r="Y57" s="9">
        <v>0</v>
      </c>
      <c r="Z57" s="107">
        <f t="shared" si="4561"/>
        <v>0</v>
      </c>
      <c r="AA57" s="18"/>
      <c r="AB57" s="9">
        <v>0</v>
      </c>
      <c r="AC57" s="107">
        <f t="shared" si="4562"/>
        <v>0</v>
      </c>
      <c r="AD57" s="18"/>
      <c r="AE57" s="9">
        <v>0</v>
      </c>
      <c r="AF57" s="107">
        <f t="shared" si="4563"/>
        <v>0</v>
      </c>
      <c r="AG57" s="18"/>
      <c r="AH57" s="9">
        <v>0</v>
      </c>
      <c r="AI57" s="107">
        <f t="shared" si="4564"/>
        <v>0</v>
      </c>
      <c r="AJ57" s="18"/>
      <c r="AK57" s="9">
        <v>0</v>
      </c>
      <c r="AL57" s="107">
        <f t="shared" si="4565"/>
        <v>0</v>
      </c>
      <c r="AM57" s="18"/>
      <c r="AN57" s="9">
        <v>0</v>
      </c>
      <c r="AO57" s="107">
        <f t="shared" si="4566"/>
        <v>0</v>
      </c>
      <c r="AP57" s="18"/>
      <c r="AQ57" s="9">
        <v>0</v>
      </c>
      <c r="AR57" s="107">
        <f t="shared" si="4567"/>
        <v>0</v>
      </c>
      <c r="AS57" s="18">
        <f t="shared" si="2333"/>
        <v>0</v>
      </c>
      <c r="AT57" s="9">
        <f t="shared" si="2333"/>
        <v>0</v>
      </c>
      <c r="AU57" s="107">
        <f t="shared" si="4568"/>
        <v>0</v>
      </c>
      <c r="AV57" s="18"/>
      <c r="AW57" s="9">
        <v>0</v>
      </c>
      <c r="AX57" s="107">
        <f t="shared" si="4569"/>
        <v>0</v>
      </c>
      <c r="AY57" s="18"/>
      <c r="AZ57" s="9">
        <v>0</v>
      </c>
      <c r="BA57" s="107">
        <f t="shared" si="4570"/>
        <v>0</v>
      </c>
      <c r="BB57" s="18"/>
      <c r="BC57" s="9">
        <v>0</v>
      </c>
      <c r="BD57" s="107">
        <f t="shared" si="4571"/>
        <v>0</v>
      </c>
      <c r="BE57" s="18">
        <f t="shared" si="2338"/>
        <v>0</v>
      </c>
      <c r="BF57" s="9">
        <f t="shared" si="2338"/>
        <v>0</v>
      </c>
      <c r="BG57" s="107">
        <f t="shared" si="4572"/>
        <v>0</v>
      </c>
      <c r="BH57" s="18"/>
      <c r="BI57" s="9">
        <v>0</v>
      </c>
      <c r="BJ57" s="107">
        <f t="shared" si="4573"/>
        <v>0</v>
      </c>
      <c r="BK57" s="18"/>
      <c r="BL57" s="9">
        <v>0</v>
      </c>
      <c r="BM57" s="107">
        <f t="shared" si="4574"/>
        <v>0</v>
      </c>
      <c r="BN57" s="18">
        <f t="shared" si="2342"/>
        <v>0</v>
      </c>
      <c r="BO57" s="9">
        <f t="shared" si="2342"/>
        <v>0</v>
      </c>
      <c r="BP57" s="107">
        <f t="shared" si="4575"/>
        <v>0</v>
      </c>
      <c r="BQ57" s="18">
        <f t="shared" si="2344"/>
        <v>0</v>
      </c>
      <c r="BR57" s="9">
        <f t="shared" si="2344"/>
        <v>0</v>
      </c>
      <c r="BS57" s="107">
        <f t="shared" si="4576"/>
        <v>0</v>
      </c>
      <c r="BT57" s="18"/>
      <c r="BU57" s="9">
        <v>0</v>
      </c>
      <c r="BV57" s="107">
        <f t="shared" si="4577"/>
        <v>0</v>
      </c>
      <c r="BW57" s="124">
        <f t="shared" si="2347"/>
        <v>0</v>
      </c>
      <c r="BX57" s="9">
        <f t="shared" si="2347"/>
        <v>0</v>
      </c>
      <c r="BY57" s="107">
        <f t="shared" si="4578"/>
        <v>0</v>
      </c>
      <c r="BZ57" s="18"/>
      <c r="CA57" s="9">
        <v>0</v>
      </c>
      <c r="CB57" s="107">
        <f t="shared" si="4579"/>
        <v>0</v>
      </c>
      <c r="CC57" s="18"/>
      <c r="CD57" s="9">
        <v>0</v>
      </c>
      <c r="CE57" s="107">
        <f t="shared" si="4580"/>
        <v>0</v>
      </c>
      <c r="CF57" s="18"/>
      <c r="CG57" s="9">
        <v>0</v>
      </c>
      <c r="CH57" s="107">
        <f t="shared" si="4581"/>
        <v>0</v>
      </c>
      <c r="CI57" s="18"/>
      <c r="CJ57" s="9">
        <v>0</v>
      </c>
      <c r="CK57" s="107">
        <f t="shared" si="4582"/>
        <v>0</v>
      </c>
      <c r="CL57" s="18"/>
      <c r="CM57" s="9">
        <v>0</v>
      </c>
      <c r="CN57" s="107">
        <f t="shared" si="4583"/>
        <v>0</v>
      </c>
      <c r="CO57" s="18"/>
      <c r="CP57" s="9">
        <v>0</v>
      </c>
      <c r="CQ57" s="107">
        <f t="shared" si="4584"/>
        <v>0</v>
      </c>
      <c r="CR57" s="18"/>
      <c r="CS57" s="9">
        <v>0</v>
      </c>
      <c r="CT57" s="107">
        <f t="shared" si="4585"/>
        <v>0</v>
      </c>
      <c r="CU57" s="18"/>
      <c r="CV57" s="9">
        <v>0</v>
      </c>
      <c r="CW57" s="107">
        <f t="shared" si="4586"/>
        <v>0</v>
      </c>
      <c r="CX57" s="18"/>
      <c r="CY57" s="9">
        <v>0</v>
      </c>
      <c r="CZ57" s="107">
        <f t="shared" si="4587"/>
        <v>0</v>
      </c>
      <c r="DA57" s="18"/>
      <c r="DB57" s="9">
        <v>0</v>
      </c>
      <c r="DC57" s="107">
        <f t="shared" si="4588"/>
        <v>0</v>
      </c>
      <c r="DD57" s="124">
        <f t="shared" si="59"/>
        <v>0</v>
      </c>
      <c r="DE57" s="9">
        <f t="shared" si="59"/>
        <v>0</v>
      </c>
      <c r="DF57" s="107">
        <f t="shared" si="59"/>
        <v>0</v>
      </c>
      <c r="DG57" s="18"/>
      <c r="DH57" s="9">
        <v>0</v>
      </c>
      <c r="DI57" s="107">
        <f t="shared" si="4589"/>
        <v>0</v>
      </c>
      <c r="DJ57" s="18"/>
      <c r="DK57" s="9">
        <v>0</v>
      </c>
      <c r="DL57" s="107">
        <f t="shared" si="4590"/>
        <v>0</v>
      </c>
      <c r="DM57" s="18"/>
      <c r="DN57" s="9">
        <v>0</v>
      </c>
      <c r="DO57" s="107">
        <f t="shared" si="4591"/>
        <v>0</v>
      </c>
      <c r="DP57" s="18"/>
      <c r="DQ57" s="9">
        <v>0</v>
      </c>
      <c r="DR57" s="107">
        <f t="shared" si="4592"/>
        <v>0</v>
      </c>
      <c r="DS57" s="18"/>
      <c r="DT57" s="9">
        <v>0</v>
      </c>
      <c r="DU57" s="107">
        <f t="shared" si="4593"/>
        <v>0</v>
      </c>
      <c r="DV57" s="18"/>
      <c r="DW57" s="9">
        <v>0</v>
      </c>
      <c r="DX57" s="107">
        <f t="shared" si="4594"/>
        <v>0</v>
      </c>
      <c r="DY57" s="18"/>
      <c r="DZ57" s="9">
        <v>0</v>
      </c>
      <c r="EA57" s="107">
        <f t="shared" si="4595"/>
        <v>0</v>
      </c>
      <c r="EB57" s="18">
        <f t="shared" si="67"/>
        <v>0</v>
      </c>
      <c r="EC57" s="9">
        <f t="shared" si="68"/>
        <v>0</v>
      </c>
      <c r="ED57" s="107">
        <f t="shared" si="4596"/>
        <v>0</v>
      </c>
      <c r="EE57" s="18"/>
      <c r="EF57" s="9">
        <v>0</v>
      </c>
      <c r="EG57" s="107">
        <f t="shared" si="4597"/>
        <v>0</v>
      </c>
      <c r="EH57" s="18"/>
      <c r="EI57" s="9">
        <v>0</v>
      </c>
      <c r="EJ57" s="107">
        <f t="shared" si="4598"/>
        <v>0</v>
      </c>
      <c r="EK57" s="18"/>
      <c r="EL57" s="9">
        <v>0</v>
      </c>
      <c r="EM57" s="107">
        <f t="shared" si="4599"/>
        <v>0</v>
      </c>
      <c r="EN57" s="18">
        <f t="shared" si="2492"/>
        <v>0</v>
      </c>
      <c r="EO57" s="9">
        <f t="shared" si="2492"/>
        <v>0</v>
      </c>
      <c r="EP57" s="107">
        <f t="shared" si="4600"/>
        <v>0</v>
      </c>
      <c r="EQ57" s="18"/>
      <c r="ER57" s="9">
        <v>0</v>
      </c>
      <c r="ES57" s="107">
        <f t="shared" si="4601"/>
        <v>0</v>
      </c>
      <c r="ET57" s="18"/>
      <c r="EU57" s="9">
        <v>0</v>
      </c>
      <c r="EV57" s="107">
        <f t="shared" si="4602"/>
        <v>0</v>
      </c>
      <c r="EW57" s="18"/>
      <c r="EX57" s="9">
        <v>0</v>
      </c>
      <c r="EY57" s="107">
        <f t="shared" si="4603"/>
        <v>0</v>
      </c>
      <c r="EZ57" s="18"/>
      <c r="FA57" s="9">
        <v>0</v>
      </c>
      <c r="FB57" s="107">
        <f t="shared" si="4604"/>
        <v>0</v>
      </c>
      <c r="FC57" s="124">
        <f t="shared" si="2375"/>
        <v>0</v>
      </c>
      <c r="FD57" s="9">
        <f t="shared" si="2375"/>
        <v>0</v>
      </c>
      <c r="FE57" s="91">
        <f t="shared" si="4605"/>
        <v>0</v>
      </c>
      <c r="FF57" s="18"/>
      <c r="FG57" s="9">
        <v>0</v>
      </c>
      <c r="FH57" s="107">
        <f t="shared" si="4606"/>
        <v>0</v>
      </c>
      <c r="FI57" s="18"/>
      <c r="FJ57" s="9">
        <v>0</v>
      </c>
      <c r="FK57" s="107">
        <f t="shared" si="4607"/>
        <v>0</v>
      </c>
      <c r="FL57" s="18"/>
      <c r="FM57" s="9">
        <v>0</v>
      </c>
      <c r="FN57" s="107">
        <f t="shared" si="4608"/>
        <v>0</v>
      </c>
      <c r="FO57" s="18"/>
      <c r="FP57" s="9">
        <v>0</v>
      </c>
      <c r="FQ57" s="107">
        <f t="shared" si="4609"/>
        <v>0</v>
      </c>
      <c r="FR57" s="18"/>
      <c r="FS57" s="9">
        <v>0</v>
      </c>
      <c r="FT57" s="107">
        <f t="shared" si="4610"/>
        <v>0</v>
      </c>
      <c r="FU57" s="18"/>
      <c r="FV57" s="9">
        <v>0</v>
      </c>
      <c r="FW57" s="107">
        <f t="shared" si="4611"/>
        <v>0</v>
      </c>
      <c r="FX57" s="18"/>
      <c r="FY57" s="9">
        <v>0</v>
      </c>
      <c r="FZ57" s="107">
        <f t="shared" si="4612"/>
        <v>0</v>
      </c>
      <c r="GA57" s="124">
        <f t="shared" si="10"/>
        <v>0</v>
      </c>
      <c r="GB57" s="9">
        <f t="shared" si="10"/>
        <v>0</v>
      </c>
      <c r="GC57" s="107">
        <f t="shared" si="4613"/>
        <v>0</v>
      </c>
      <c r="GD57" s="18"/>
      <c r="GE57" s="9">
        <v>0</v>
      </c>
      <c r="GF57" s="107">
        <f t="shared" si="4614"/>
        <v>0</v>
      </c>
      <c r="GG57" s="18"/>
      <c r="GH57" s="9">
        <v>0</v>
      </c>
      <c r="GI57" s="107">
        <f t="shared" si="4615"/>
        <v>0</v>
      </c>
      <c r="GJ57" s="18"/>
      <c r="GK57" s="9">
        <v>0</v>
      </c>
      <c r="GL57" s="107">
        <f t="shared" si="4616"/>
        <v>0</v>
      </c>
      <c r="GM57" s="18"/>
      <c r="GN57" s="9">
        <v>0</v>
      </c>
      <c r="GO57" s="107">
        <f t="shared" si="4617"/>
        <v>0</v>
      </c>
      <c r="GP57" s="18"/>
      <c r="GQ57" s="9">
        <v>0</v>
      </c>
      <c r="GR57" s="107">
        <f t="shared" si="4618"/>
        <v>0</v>
      </c>
      <c r="GS57" s="18"/>
      <c r="GT57" s="9">
        <v>0</v>
      </c>
      <c r="GU57" s="91">
        <f t="shared" si="4619"/>
        <v>0</v>
      </c>
      <c r="GV57" s="124">
        <f t="shared" si="93"/>
        <v>0</v>
      </c>
      <c r="GW57" s="9">
        <f t="shared" si="94"/>
        <v>0</v>
      </c>
      <c r="GX57" s="107">
        <f t="shared" si="4620"/>
        <v>0</v>
      </c>
      <c r="GY57" s="18"/>
      <c r="GZ57" s="9">
        <v>0</v>
      </c>
      <c r="HA57" s="107">
        <f t="shared" si="4621"/>
        <v>0</v>
      </c>
      <c r="HB57" s="18"/>
      <c r="HC57" s="9">
        <v>0</v>
      </c>
      <c r="HD57" s="107">
        <f t="shared" si="4622"/>
        <v>0</v>
      </c>
      <c r="HE57" s="18"/>
      <c r="HF57" s="9">
        <v>0</v>
      </c>
      <c r="HG57" s="107">
        <f t="shared" si="4623"/>
        <v>0</v>
      </c>
      <c r="HH57" s="18"/>
      <c r="HI57" s="9">
        <v>0</v>
      </c>
      <c r="HJ57" s="107">
        <f t="shared" si="4624"/>
        <v>0</v>
      </c>
      <c r="HK57" s="124">
        <f t="shared" si="100"/>
        <v>0</v>
      </c>
      <c r="HL57" s="9">
        <f t="shared" si="101"/>
        <v>0</v>
      </c>
      <c r="HM57" s="107">
        <f t="shared" si="4625"/>
        <v>0</v>
      </c>
      <c r="HN57" s="18"/>
      <c r="HO57" s="9">
        <v>0</v>
      </c>
      <c r="HP57" s="107">
        <f t="shared" si="4626"/>
        <v>0</v>
      </c>
      <c r="HQ57" s="18"/>
      <c r="HR57" s="9">
        <v>0</v>
      </c>
      <c r="HS57" s="91">
        <f t="shared" si="4627"/>
        <v>0</v>
      </c>
      <c r="HT57" s="124">
        <f t="shared" si="11"/>
        <v>0</v>
      </c>
      <c r="HU57" s="9">
        <f t="shared" si="11"/>
        <v>0</v>
      </c>
      <c r="HV57" s="107">
        <f t="shared" si="4628"/>
        <v>0</v>
      </c>
      <c r="HW57" s="18">
        <f t="shared" si="106"/>
        <v>0</v>
      </c>
      <c r="HX57" s="9">
        <f t="shared" si="107"/>
        <v>0</v>
      </c>
      <c r="HY57" s="107">
        <f t="shared" si="4629"/>
        <v>0</v>
      </c>
      <c r="HZ57" s="18"/>
      <c r="IA57" s="9">
        <v>0</v>
      </c>
      <c r="IB57" s="107">
        <f t="shared" si="4630"/>
        <v>0</v>
      </c>
      <c r="IC57" s="18"/>
      <c r="ID57" s="9">
        <v>0</v>
      </c>
      <c r="IE57" s="107">
        <f t="shared" si="4631"/>
        <v>0</v>
      </c>
      <c r="IF57" s="18"/>
      <c r="IG57" s="9">
        <v>0</v>
      </c>
      <c r="IH57" s="107">
        <f t="shared" si="4632"/>
        <v>0</v>
      </c>
      <c r="II57" s="18"/>
      <c r="IJ57" s="9">
        <v>0</v>
      </c>
      <c r="IK57" s="107">
        <f t="shared" si="4633"/>
        <v>0</v>
      </c>
      <c r="IL57" s="124">
        <f t="shared" si="113"/>
        <v>0</v>
      </c>
      <c r="IM57" s="9">
        <f t="shared" si="114"/>
        <v>0</v>
      </c>
      <c r="IN57" s="107">
        <f t="shared" si="4634"/>
        <v>0</v>
      </c>
      <c r="IO57" s="18"/>
      <c r="IP57" s="9">
        <v>0</v>
      </c>
      <c r="IQ57" s="91">
        <f t="shared" si="4635"/>
        <v>0</v>
      </c>
      <c r="IR57" s="18"/>
      <c r="IS57" s="9">
        <v>0</v>
      </c>
      <c r="IT57" s="107">
        <f t="shared" si="4636"/>
        <v>0</v>
      </c>
      <c r="IU57" s="124">
        <f t="shared" si="12"/>
        <v>0</v>
      </c>
      <c r="IV57" s="9">
        <f t="shared" si="12"/>
        <v>0</v>
      </c>
      <c r="IW57" s="107">
        <f t="shared" si="4637"/>
        <v>0</v>
      </c>
      <c r="IX57" s="18"/>
      <c r="IY57" s="9">
        <v>0</v>
      </c>
      <c r="IZ57" s="107">
        <f t="shared" si="4638"/>
        <v>0</v>
      </c>
      <c r="JA57" s="18"/>
      <c r="JB57" s="9">
        <v>0</v>
      </c>
      <c r="JC57" s="107">
        <f t="shared" si="4639"/>
        <v>0</v>
      </c>
      <c r="JD57" s="18"/>
      <c r="JE57" s="9">
        <v>0</v>
      </c>
      <c r="JF57" s="107">
        <f t="shared" si="4640"/>
        <v>0</v>
      </c>
      <c r="JG57" s="18"/>
      <c r="JH57" s="9">
        <v>0</v>
      </c>
      <c r="JI57" s="107">
        <f t="shared" si="4641"/>
        <v>0</v>
      </c>
      <c r="JJ57" s="124">
        <f t="shared" si="13"/>
        <v>0</v>
      </c>
      <c r="JK57" s="9">
        <f t="shared" si="13"/>
        <v>0</v>
      </c>
      <c r="JL57" s="107">
        <f t="shared" si="4642"/>
        <v>0</v>
      </c>
      <c r="JM57" s="18"/>
      <c r="JN57" s="9">
        <v>0</v>
      </c>
      <c r="JO57" s="107">
        <f t="shared" si="4643"/>
        <v>0</v>
      </c>
      <c r="JP57" s="18"/>
      <c r="JQ57" s="9">
        <v>0</v>
      </c>
      <c r="JR57" s="91">
        <f t="shared" si="4644"/>
        <v>0</v>
      </c>
      <c r="JS57" s="18"/>
      <c r="JT57" s="9">
        <v>0</v>
      </c>
      <c r="JU57" s="107">
        <f t="shared" si="4645"/>
        <v>0</v>
      </c>
      <c r="JV57" s="124">
        <f t="shared" si="2493"/>
        <v>0</v>
      </c>
      <c r="JW57" s="9">
        <f t="shared" si="2493"/>
        <v>0</v>
      </c>
      <c r="JX57" s="107">
        <f t="shared" si="4646"/>
        <v>0</v>
      </c>
      <c r="JY57" s="18"/>
      <c r="JZ57" s="9">
        <v>0</v>
      </c>
      <c r="KA57" s="107">
        <f t="shared" si="4647"/>
        <v>0</v>
      </c>
      <c r="KB57" s="18"/>
      <c r="KC57" s="9">
        <v>0</v>
      </c>
      <c r="KD57" s="107">
        <f t="shared" si="4648"/>
        <v>0</v>
      </c>
      <c r="KE57" s="18"/>
      <c r="KF57" s="9">
        <v>0</v>
      </c>
      <c r="KG57" s="107">
        <f t="shared" si="4649"/>
        <v>0</v>
      </c>
      <c r="KH57" s="18"/>
      <c r="KI57" s="9">
        <v>0</v>
      </c>
      <c r="KJ57" s="107">
        <f t="shared" si="4650"/>
        <v>0</v>
      </c>
      <c r="KK57" s="124">
        <f t="shared" si="2491"/>
        <v>0</v>
      </c>
      <c r="KL57" s="9">
        <f t="shared" si="2491"/>
        <v>0</v>
      </c>
      <c r="KM57" s="91">
        <f t="shared" si="4651"/>
        <v>0</v>
      </c>
      <c r="KN57" s="18"/>
      <c r="KO57" s="9">
        <v>0</v>
      </c>
      <c r="KP57" s="107">
        <f t="shared" si="4652"/>
        <v>0</v>
      </c>
      <c r="KQ57" s="18"/>
      <c r="KR57" s="9">
        <v>0</v>
      </c>
      <c r="KS57" s="107">
        <f t="shared" si="4653"/>
        <v>0</v>
      </c>
      <c r="KT57" s="18"/>
      <c r="KU57" s="9">
        <v>0</v>
      </c>
      <c r="KV57" s="107">
        <f t="shared" si="4654"/>
        <v>0</v>
      </c>
      <c r="KW57" s="124">
        <f t="shared" si="211"/>
        <v>0</v>
      </c>
      <c r="KX57" s="9">
        <f t="shared" si="211"/>
        <v>0</v>
      </c>
      <c r="KY57" s="107">
        <f t="shared" si="4655"/>
        <v>0</v>
      </c>
      <c r="KZ57" s="18"/>
      <c r="LA57" s="9">
        <v>0</v>
      </c>
      <c r="LB57" s="107">
        <f t="shared" si="4656"/>
        <v>0</v>
      </c>
      <c r="LC57" s="18"/>
      <c r="LD57" s="9">
        <v>0</v>
      </c>
      <c r="LE57" s="107">
        <f t="shared" si="4657"/>
        <v>0</v>
      </c>
      <c r="LF57" s="18"/>
      <c r="LG57" s="9">
        <v>0</v>
      </c>
      <c r="LH57" s="107">
        <f t="shared" si="4658"/>
        <v>0</v>
      </c>
      <c r="LI57" s="18"/>
      <c r="LJ57" s="9">
        <v>0</v>
      </c>
      <c r="LK57" s="91">
        <f t="shared" si="4659"/>
        <v>0</v>
      </c>
      <c r="LL57" s="18"/>
      <c r="LM57" s="9">
        <v>0</v>
      </c>
      <c r="LN57" s="107">
        <f t="shared" si="4660"/>
        <v>0</v>
      </c>
      <c r="LO57" s="18"/>
      <c r="LP57" s="9">
        <v>0</v>
      </c>
      <c r="LQ57" s="107">
        <f t="shared" si="4661"/>
        <v>0</v>
      </c>
      <c r="LR57" s="18"/>
      <c r="LS57" s="9">
        <v>0</v>
      </c>
      <c r="LT57" s="107">
        <f t="shared" si="4662"/>
        <v>0</v>
      </c>
      <c r="LU57" s="18"/>
      <c r="LV57" s="9">
        <v>0</v>
      </c>
      <c r="LW57" s="107">
        <f t="shared" si="4663"/>
        <v>0</v>
      </c>
      <c r="LX57" s="18"/>
      <c r="LY57" s="9">
        <v>0</v>
      </c>
      <c r="LZ57" s="107">
        <f t="shared" si="4664"/>
        <v>0</v>
      </c>
      <c r="MA57" s="124">
        <f t="shared" si="17"/>
        <v>0</v>
      </c>
      <c r="MB57" s="9">
        <f t="shared" si="17"/>
        <v>0</v>
      </c>
      <c r="MC57" s="107">
        <f t="shared" si="4665"/>
        <v>0</v>
      </c>
      <c r="MD57" s="18"/>
      <c r="ME57" s="9">
        <v>0</v>
      </c>
      <c r="MF57" s="107">
        <f t="shared" si="4666"/>
        <v>0</v>
      </c>
      <c r="MG57" s="18"/>
      <c r="MH57" s="9">
        <v>0</v>
      </c>
      <c r="MI57" s="91">
        <f t="shared" si="4667"/>
        <v>0</v>
      </c>
      <c r="MJ57" s="124">
        <f t="shared" si="149"/>
        <v>0</v>
      </c>
      <c r="MK57" s="9">
        <f t="shared" si="150"/>
        <v>0</v>
      </c>
      <c r="ML57" s="107">
        <f t="shared" si="4668"/>
        <v>0</v>
      </c>
      <c r="MM57" s="18"/>
      <c r="MN57" s="9">
        <v>0</v>
      </c>
      <c r="MO57" s="107">
        <f t="shared" si="4669"/>
        <v>0</v>
      </c>
      <c r="MP57" s="124">
        <f t="shared" si="18"/>
        <v>0</v>
      </c>
      <c r="MQ57" s="9">
        <f t="shared" si="18"/>
        <v>0</v>
      </c>
      <c r="MR57" s="107">
        <f t="shared" si="4670"/>
        <v>0</v>
      </c>
      <c r="MS57" s="18"/>
      <c r="MT57" s="9">
        <v>0</v>
      </c>
      <c r="MU57" s="107">
        <f t="shared" si="4671"/>
        <v>0</v>
      </c>
      <c r="MV57" s="18"/>
      <c r="MW57" s="9">
        <v>0</v>
      </c>
      <c r="MX57" s="107">
        <f t="shared" si="4672"/>
        <v>0</v>
      </c>
      <c r="MY57" s="18"/>
      <c r="MZ57" s="9">
        <v>0</v>
      </c>
      <c r="NA57" s="107">
        <f t="shared" si="4673"/>
        <v>0</v>
      </c>
      <c r="NB57" s="18">
        <f t="shared" si="157"/>
        <v>0</v>
      </c>
      <c r="NC57" s="9">
        <f t="shared" si="158"/>
        <v>0</v>
      </c>
      <c r="ND57" s="107">
        <f t="shared" si="4674"/>
        <v>0</v>
      </c>
      <c r="NE57" s="18"/>
      <c r="NF57" s="9">
        <v>0</v>
      </c>
      <c r="NG57" s="107">
        <f t="shared" si="4675"/>
        <v>0</v>
      </c>
      <c r="NH57" s="18"/>
      <c r="NI57" s="9">
        <v>0</v>
      </c>
      <c r="NJ57" s="91">
        <f t="shared" si="4676"/>
        <v>0</v>
      </c>
      <c r="NK57" s="18"/>
      <c r="NL57" s="9">
        <v>0</v>
      </c>
      <c r="NM57" s="107">
        <f t="shared" si="4677"/>
        <v>0</v>
      </c>
      <c r="NN57" s="18"/>
      <c r="NO57" s="9">
        <v>0</v>
      </c>
      <c r="NP57" s="107">
        <f t="shared" si="4678"/>
        <v>0</v>
      </c>
      <c r="NQ57" s="18"/>
      <c r="NR57" s="9">
        <v>0</v>
      </c>
      <c r="NS57" s="107">
        <f t="shared" si="4679"/>
        <v>0</v>
      </c>
      <c r="NT57" s="18"/>
      <c r="NU57" s="9">
        <v>0</v>
      </c>
      <c r="NV57" s="107">
        <f t="shared" si="4680"/>
        <v>0</v>
      </c>
      <c r="NW57" s="18">
        <f t="shared" si="3429"/>
        <v>0</v>
      </c>
      <c r="NX57" s="9">
        <f t="shared" si="2981"/>
        <v>0</v>
      </c>
      <c r="NY57" s="107">
        <f t="shared" si="4681"/>
        <v>0</v>
      </c>
      <c r="NZ57" s="18"/>
      <c r="OA57" s="9">
        <v>0</v>
      </c>
      <c r="OB57" s="107">
        <f t="shared" si="4682"/>
        <v>0</v>
      </c>
      <c r="OC57" s="18"/>
      <c r="OD57" s="9">
        <v>0</v>
      </c>
      <c r="OE57" s="107">
        <f t="shared" si="4683"/>
        <v>0</v>
      </c>
      <c r="OF57" s="18"/>
      <c r="OG57" s="9">
        <v>0</v>
      </c>
      <c r="OH57" s="91">
        <f t="shared" si="4684"/>
        <v>0</v>
      </c>
      <c r="OI57" s="18">
        <f t="shared" si="2980"/>
        <v>0</v>
      </c>
      <c r="OJ57" s="9">
        <f t="shared" si="2980"/>
        <v>0</v>
      </c>
      <c r="OK57" s="107">
        <f t="shared" si="4685"/>
        <v>0</v>
      </c>
      <c r="OL57" s="18"/>
      <c r="OM57" s="9"/>
      <c r="ON57" s="107">
        <f t="shared" si="4686"/>
        <v>0</v>
      </c>
      <c r="OO57" s="18"/>
      <c r="OP57" s="9">
        <v>0</v>
      </c>
      <c r="OQ57" s="107">
        <f t="shared" si="4687"/>
        <v>0</v>
      </c>
      <c r="OR57" s="18"/>
      <c r="OS57" s="9">
        <v>0</v>
      </c>
      <c r="OT57" s="107">
        <f t="shared" si="4688"/>
        <v>0</v>
      </c>
      <c r="OU57" s="18"/>
      <c r="OV57" s="9">
        <v>0</v>
      </c>
      <c r="OW57" s="107">
        <f t="shared" si="4689"/>
        <v>0</v>
      </c>
      <c r="OX57" s="18"/>
      <c r="OY57" s="9">
        <v>0</v>
      </c>
      <c r="OZ57" s="107">
        <f t="shared" si="4690"/>
        <v>0</v>
      </c>
      <c r="PA57" s="18"/>
      <c r="PB57" s="9">
        <v>0</v>
      </c>
      <c r="PC57" s="107">
        <f t="shared" si="4691"/>
        <v>0</v>
      </c>
      <c r="PD57" s="18"/>
      <c r="PE57" s="9">
        <v>0</v>
      </c>
      <c r="PF57" s="107">
        <f t="shared" si="4692"/>
        <v>0</v>
      </c>
      <c r="PG57" s="18">
        <v>6622904</v>
      </c>
      <c r="PH57" s="9"/>
      <c r="PI57" s="91">
        <f t="shared" si="4693"/>
        <v>6622904</v>
      </c>
      <c r="PJ57" s="18"/>
      <c r="PK57" s="9">
        <v>0</v>
      </c>
      <c r="PL57" s="107">
        <f t="shared" si="4694"/>
        <v>0</v>
      </c>
      <c r="PM57" s="18"/>
      <c r="PN57" s="9">
        <v>0</v>
      </c>
      <c r="PO57" s="107">
        <f t="shared" si="4695"/>
        <v>0</v>
      </c>
      <c r="PP57" s="124">
        <f t="shared" si="4231"/>
        <v>6622904</v>
      </c>
      <c r="PQ57" s="9">
        <f t="shared" si="4231"/>
        <v>0</v>
      </c>
      <c r="PR57" s="107">
        <f t="shared" si="4696"/>
        <v>6622904</v>
      </c>
      <c r="PS57" s="18"/>
      <c r="PT57" s="9">
        <v>0</v>
      </c>
      <c r="PU57" s="107">
        <f t="shared" si="4697"/>
        <v>0</v>
      </c>
      <c r="PV57" s="18"/>
      <c r="PW57" s="9">
        <v>0</v>
      </c>
      <c r="PX57" s="107">
        <f t="shared" si="4698"/>
        <v>0</v>
      </c>
      <c r="PY57" s="18">
        <v>561</v>
      </c>
      <c r="PZ57" s="9"/>
      <c r="QA57" s="107">
        <f t="shared" si="4699"/>
        <v>561</v>
      </c>
      <c r="QB57" s="18">
        <v>2540</v>
      </c>
      <c r="QC57" s="9"/>
      <c r="QD57" s="107">
        <f t="shared" si="4700"/>
        <v>2540</v>
      </c>
      <c r="QE57" s="18">
        <v>3995</v>
      </c>
      <c r="QF57" s="9"/>
      <c r="QG57" s="91">
        <f t="shared" si="4701"/>
        <v>3995</v>
      </c>
      <c r="QH57" s="18"/>
      <c r="QI57" s="9">
        <v>0</v>
      </c>
      <c r="QJ57" s="107">
        <f t="shared" si="4702"/>
        <v>0</v>
      </c>
      <c r="QK57" s="18"/>
      <c r="QL57" s="9">
        <v>0</v>
      </c>
      <c r="QM57" s="107">
        <f t="shared" si="4703"/>
        <v>0</v>
      </c>
      <c r="QN57" s="18">
        <f t="shared" si="189"/>
        <v>7096</v>
      </c>
      <c r="QO57" s="9">
        <f t="shared" si="190"/>
        <v>0</v>
      </c>
      <c r="QP57" s="107">
        <f t="shared" si="4704"/>
        <v>7096</v>
      </c>
      <c r="QQ57" s="18"/>
      <c r="QR57" s="9">
        <v>0</v>
      </c>
      <c r="QS57" s="107">
        <f t="shared" si="4705"/>
        <v>0</v>
      </c>
      <c r="QT57" s="18"/>
      <c r="QU57" s="9">
        <v>0</v>
      </c>
      <c r="QV57" s="107">
        <f t="shared" si="4706"/>
        <v>0</v>
      </c>
      <c r="QW57" s="18"/>
      <c r="QX57" s="9">
        <v>0</v>
      </c>
      <c r="QY57" s="107">
        <f t="shared" si="4707"/>
        <v>0</v>
      </c>
      <c r="QZ57" s="18"/>
      <c r="RA57" s="9">
        <v>0</v>
      </c>
      <c r="RB57" s="107">
        <f t="shared" si="4708"/>
        <v>0</v>
      </c>
      <c r="RC57" s="18"/>
      <c r="RD57" s="9">
        <v>0</v>
      </c>
      <c r="RE57" s="91">
        <f t="shared" si="4709"/>
        <v>0</v>
      </c>
      <c r="RF57" s="18"/>
      <c r="RG57" s="9">
        <v>0</v>
      </c>
      <c r="RH57" s="107">
        <f t="shared" si="4710"/>
        <v>0</v>
      </c>
      <c r="RI57" s="18"/>
      <c r="RJ57" s="9">
        <v>0</v>
      </c>
      <c r="RK57" s="107">
        <f t="shared" si="4711"/>
        <v>0</v>
      </c>
      <c r="RL57" s="18"/>
      <c r="RM57" s="9">
        <v>0</v>
      </c>
      <c r="RN57" s="107">
        <f t="shared" si="4712"/>
        <v>0</v>
      </c>
      <c r="RO57" s="18">
        <f t="shared" si="200"/>
        <v>0</v>
      </c>
      <c r="RP57" s="9">
        <f t="shared" si="201"/>
        <v>0</v>
      </c>
      <c r="RQ57" s="107">
        <f t="shared" si="4713"/>
        <v>0</v>
      </c>
      <c r="RR57" s="124">
        <f t="shared" si="203"/>
        <v>7096</v>
      </c>
      <c r="RS57" s="9">
        <f t="shared" si="204"/>
        <v>0</v>
      </c>
      <c r="RT57" s="107">
        <f t="shared" si="4714"/>
        <v>7096</v>
      </c>
      <c r="RU57" s="17">
        <f t="shared" si="4720"/>
        <v>6630000</v>
      </c>
      <c r="RV57" s="9">
        <f t="shared" si="206"/>
        <v>0</v>
      </c>
      <c r="RW57" s="107">
        <f t="shared" si="4715"/>
        <v>6630000</v>
      </c>
      <c r="RX57" s="18"/>
      <c r="RY57" s="9">
        <v>0</v>
      </c>
      <c r="RZ57" s="107">
        <f t="shared" si="4716"/>
        <v>0</v>
      </c>
      <c r="SA57" s="18">
        <f t="shared" si="22"/>
        <v>6630000</v>
      </c>
      <c r="SB57" s="9">
        <f t="shared" si="22"/>
        <v>0</v>
      </c>
      <c r="SC57" s="107">
        <f t="shared" si="4717"/>
        <v>6630000</v>
      </c>
      <c r="SD57" s="18">
        <f t="shared" si="4718"/>
        <v>6630000</v>
      </c>
      <c r="SE57" s="9">
        <f t="shared" si="4232"/>
        <v>0</v>
      </c>
      <c r="SF57" s="107">
        <f t="shared" si="4719"/>
        <v>6630000</v>
      </c>
      <c r="SG57" s="67"/>
    </row>
    <row r="58" spans="1:501" s="162" customFormat="1" ht="16.5" thickBot="1" x14ac:dyDescent="0.3">
      <c r="A58" s="157">
        <v>46</v>
      </c>
      <c r="B58" s="176" t="s">
        <v>49</v>
      </c>
      <c r="C58" s="21">
        <f>+C51+C52+C53+C55+C56+C57</f>
        <v>934467</v>
      </c>
      <c r="D58" s="20">
        <f t="shared" ref="D58:E58" si="4721">+D51+D52+D53+D55+D56+D57</f>
        <v>520</v>
      </c>
      <c r="E58" s="159">
        <f t="shared" si="4721"/>
        <v>934987</v>
      </c>
      <c r="F58" s="20">
        <f t="shared" ref="F58:G58" si="4722">+F51+F52+F53+F55+F56+F57</f>
        <v>36073</v>
      </c>
      <c r="G58" s="20">
        <f t="shared" si="4722"/>
        <v>0</v>
      </c>
      <c r="H58" s="159">
        <f t="shared" ref="H58" si="4723">+H51+H52+H53+H55+H56+H57</f>
        <v>36073</v>
      </c>
      <c r="I58" s="21">
        <f>+I51+I52+I53+I55+I56+I57</f>
        <v>970540</v>
      </c>
      <c r="J58" s="20">
        <f t="shared" si="0"/>
        <v>520</v>
      </c>
      <c r="K58" s="159">
        <f t="shared" ref="K58" si="4724">+K51+K52+K53+K55+K56+K57</f>
        <v>971060</v>
      </c>
      <c r="L58" s="160">
        <f>+L51+L52+L53+L55+L56+L57</f>
        <v>393588</v>
      </c>
      <c r="M58" s="20">
        <f t="shared" ref="M58" si="4725">+M51+M52+M53+M55+M56+M57</f>
        <v>83</v>
      </c>
      <c r="N58" s="159">
        <f t="shared" ref="N58" si="4726">+N51+N52+N53+N55+N56+N57</f>
        <v>393671</v>
      </c>
      <c r="O58" s="160">
        <f>+O51+O52+O53+O55+O56+O57</f>
        <v>247494</v>
      </c>
      <c r="P58" s="20">
        <f t="shared" ref="P58" si="4727">+P51+P52+P53+P55+P56+P57</f>
        <v>122</v>
      </c>
      <c r="Q58" s="159">
        <f t="shared" ref="Q58" si="4728">+Q51+Q52+Q53+Q55+Q56+Q57</f>
        <v>247616</v>
      </c>
      <c r="R58" s="160">
        <f>+R51+R52+R53+R55+R56+R57</f>
        <v>431502</v>
      </c>
      <c r="S58" s="20">
        <f t="shared" ref="S58" si="4729">+S51+S52+S53+S55+S56+S57</f>
        <v>116</v>
      </c>
      <c r="T58" s="159">
        <f t="shared" ref="T58" si="4730">+T51+T52+T53+T55+T56+T57</f>
        <v>431618</v>
      </c>
      <c r="U58" s="160">
        <f t="shared" ref="U58" si="4731">+U51+U52+U53+U55+U56+U57</f>
        <v>1072584</v>
      </c>
      <c r="V58" s="20">
        <f t="shared" si="2324"/>
        <v>321</v>
      </c>
      <c r="W58" s="161">
        <f t="shared" ref="W58" si="4732">+W51+W52+W53+W55+W56+W57</f>
        <v>1072905</v>
      </c>
      <c r="X58" s="160">
        <f>+X51+X52+X53+X55+X56+X57</f>
        <v>104381</v>
      </c>
      <c r="Y58" s="20">
        <f t="shared" ref="Y58" si="4733">+Y51+Y52+Y53+Y55+Y56+Y57</f>
        <v>112</v>
      </c>
      <c r="Z58" s="159">
        <f t="shared" ref="Z58" si="4734">+Z51+Z52+Z53+Z55+Z56+Z57</f>
        <v>104493</v>
      </c>
      <c r="AA58" s="160">
        <f>+AA51+AA52+AA53+AA55+AA56+AA57</f>
        <v>87620</v>
      </c>
      <c r="AB58" s="20">
        <f t="shared" ref="AB58" si="4735">+AB51+AB52+AB53+AB55+AB56+AB57</f>
        <v>163</v>
      </c>
      <c r="AC58" s="159">
        <f t="shared" ref="AC58" si="4736">+AC51+AC52+AC53+AC55+AC56+AC57</f>
        <v>87783</v>
      </c>
      <c r="AD58" s="160">
        <f>+AD51+AD52+AD53+AD55+AD56+AD57</f>
        <v>50963</v>
      </c>
      <c r="AE58" s="20">
        <f t="shared" ref="AE58" si="4737">+AE51+AE52+AE53+AE55+AE56+AE57</f>
        <v>291</v>
      </c>
      <c r="AF58" s="159">
        <f t="shared" ref="AF58" si="4738">+AF51+AF52+AF53+AF55+AF56+AF57</f>
        <v>51254</v>
      </c>
      <c r="AG58" s="160">
        <f>+AG51+AG52+AG53+AG55+AG56+AG57</f>
        <v>64923</v>
      </c>
      <c r="AH58" s="20">
        <f t="shared" ref="AH58" si="4739">+AH51+AH52+AH53+AH55+AH56+AH57</f>
        <v>649</v>
      </c>
      <c r="AI58" s="159">
        <f t="shared" ref="AI58" si="4740">+AI51+AI52+AI53+AI55+AI56+AI57</f>
        <v>65572</v>
      </c>
      <c r="AJ58" s="21">
        <f>+AJ51+AJ52+AJ53+AJ55+AJ56+AJ57</f>
        <v>92589</v>
      </c>
      <c r="AK58" s="20">
        <f t="shared" ref="AK58" si="4741">+AK51+AK52+AK53+AK55+AK56+AK57</f>
        <v>311</v>
      </c>
      <c r="AL58" s="159">
        <f t="shared" ref="AL58" si="4742">+AL51+AL52+AL53+AL55+AL56+AL57</f>
        <v>92900</v>
      </c>
      <c r="AM58" s="160">
        <f>+AM51+AM52+AM53+AM55+AM56+AM57</f>
        <v>62050</v>
      </c>
      <c r="AN58" s="20">
        <f t="shared" ref="AN58" si="4743">+AN51+AN52+AN53+AN55+AN56+AN57</f>
        <v>382</v>
      </c>
      <c r="AO58" s="159">
        <f t="shared" ref="AO58" si="4744">+AO51+AO52+AO53+AO55+AO56+AO57</f>
        <v>62432</v>
      </c>
      <c r="AP58" s="160">
        <f>+AP51+AP52+AP53+AP55+AP56+AP57</f>
        <v>97583</v>
      </c>
      <c r="AQ58" s="20">
        <f t="shared" ref="AQ58" si="4745">+AQ51+AQ52+AQ53+AQ55+AQ56+AQ57</f>
        <v>230</v>
      </c>
      <c r="AR58" s="159">
        <f t="shared" ref="AR58" si="4746">+AR51+AR52+AR53+AR55+AR56+AR57</f>
        <v>97813</v>
      </c>
      <c r="AS58" s="160">
        <f t="shared" ref="AS58" si="4747">+AS51+AS52+AS53+AS55+AS56+AS57</f>
        <v>560109</v>
      </c>
      <c r="AT58" s="20">
        <f t="shared" si="2333"/>
        <v>2138</v>
      </c>
      <c r="AU58" s="159">
        <f t="shared" ref="AU58" si="4748">+AU51+AU52+AU53+AU55+AU56+AU57</f>
        <v>562247</v>
      </c>
      <c r="AV58" s="160">
        <f>+AV51+AV52+AV53+AV55+AV56+AV57</f>
        <v>115272</v>
      </c>
      <c r="AW58" s="20">
        <f t="shared" ref="AW58" si="4749">+AW51+AW52+AW53+AW55+AW56+AW57</f>
        <v>0</v>
      </c>
      <c r="AX58" s="159">
        <f t="shared" ref="AX58" si="4750">+AX51+AX52+AX53+AX55+AX56+AX57</f>
        <v>115272</v>
      </c>
      <c r="AY58" s="160">
        <f>+AY51+AY52+AY53+AY55+AY56+AY57</f>
        <v>0</v>
      </c>
      <c r="AZ58" s="20">
        <f t="shared" ref="AZ58" si="4751">+AZ51+AZ52+AZ53+AZ55+AZ56+AZ57</f>
        <v>0</v>
      </c>
      <c r="BA58" s="159">
        <f t="shared" ref="BA58" si="4752">+BA51+BA52+BA53+BA55+BA56+BA57</f>
        <v>0</v>
      </c>
      <c r="BB58" s="160">
        <f>+BB51+BB52+BB53+BB55+BB56+BB57</f>
        <v>110013</v>
      </c>
      <c r="BC58" s="20">
        <f t="shared" ref="BC58" si="4753">+BC51+BC52+BC53+BC55+BC56+BC57</f>
        <v>0</v>
      </c>
      <c r="BD58" s="159">
        <f t="shared" ref="BD58" si="4754">+BD51+BD52+BD53+BD55+BD56+BD57</f>
        <v>110013</v>
      </c>
      <c r="BE58" s="160">
        <f t="shared" ref="BE58" si="4755">+BE51+BE52+BE53+BE55+BE56+BE57</f>
        <v>1857978</v>
      </c>
      <c r="BF58" s="20">
        <f t="shared" si="2338"/>
        <v>2459</v>
      </c>
      <c r="BG58" s="159">
        <f t="shared" ref="BG58" si="4756">+BG51+BG52+BG53+BG55+BG56+BG57</f>
        <v>1860437</v>
      </c>
      <c r="BH58" s="160">
        <f>+BH51+BH52+BH53+BH55+BH56+BH57</f>
        <v>19231</v>
      </c>
      <c r="BI58" s="20">
        <f t="shared" ref="BI58" si="4757">+BI51+BI52+BI53+BI55+BI56+BI57</f>
        <v>0</v>
      </c>
      <c r="BJ58" s="159">
        <f t="shared" ref="BJ58" si="4758">+BJ51+BJ52+BJ53+BJ55+BJ56+BJ57</f>
        <v>19231</v>
      </c>
      <c r="BK58" s="160">
        <f>+BK51+BK52+BK53+BK55+BK56+BK57</f>
        <v>38379</v>
      </c>
      <c r="BL58" s="20">
        <f t="shared" ref="BL58" si="4759">+BL51+BL52+BL53+BL55+BL56+BL57</f>
        <v>0</v>
      </c>
      <c r="BM58" s="159">
        <f t="shared" ref="BM58" si="4760">+BM51+BM52+BM53+BM55+BM56+BM57</f>
        <v>38379</v>
      </c>
      <c r="BN58" s="160">
        <f t="shared" ref="BN58" si="4761">+BN51+BN52+BN53+BN55+BN56+BN57</f>
        <v>57610</v>
      </c>
      <c r="BO58" s="20">
        <f t="shared" si="2342"/>
        <v>0</v>
      </c>
      <c r="BP58" s="159">
        <f t="shared" ref="BP58" si="4762">+BP51+BP52+BP53+BP55+BP56+BP57</f>
        <v>57610</v>
      </c>
      <c r="BQ58" s="160">
        <f t="shared" ref="BQ58" si="4763">+BQ51+BQ52+BQ53+BQ55+BQ56+BQ57</f>
        <v>1915588</v>
      </c>
      <c r="BR58" s="20">
        <f t="shared" si="2344"/>
        <v>2459</v>
      </c>
      <c r="BS58" s="159">
        <f t="shared" ref="BS58" si="4764">+BS51+BS52+BS53+BS55+BS56+BS57</f>
        <v>1918047</v>
      </c>
      <c r="BT58" s="21">
        <f>+BT51+BT52+BT53+BT55+BT56+BT57</f>
        <v>287251</v>
      </c>
      <c r="BU58" s="20">
        <f t="shared" ref="BU58" si="4765">+BU51+BU52+BU53+BU55+BU56+BU57</f>
        <v>0</v>
      </c>
      <c r="BV58" s="159">
        <f t="shared" ref="BV58" si="4766">+BV51+BV52+BV53+BV55+BV56+BV57</f>
        <v>287251</v>
      </c>
      <c r="BW58" s="21">
        <f t="shared" ref="BW58" si="4767">+BW51+BW52+BW53+BW55+BW56+BW57</f>
        <v>3173379</v>
      </c>
      <c r="BX58" s="20">
        <f t="shared" si="2347"/>
        <v>2979</v>
      </c>
      <c r="BY58" s="159">
        <f t="shared" ref="BY58" si="4768">+BY51+BY52+BY53+BY55+BY56+BY57</f>
        <v>3176358</v>
      </c>
      <c r="BZ58" s="21">
        <f>+BZ51+BZ52+BZ53+BZ55+BZ56+BZ57</f>
        <v>1796194</v>
      </c>
      <c r="CA58" s="20">
        <f t="shared" ref="CA58" si="4769">+CA51+CA52+CA53+CA55+CA56+CA57</f>
        <v>426</v>
      </c>
      <c r="CB58" s="159">
        <f t="shared" ref="CB58" si="4770">+CB51+CB52+CB53+CB55+CB56+CB57</f>
        <v>1796620</v>
      </c>
      <c r="CC58" s="21">
        <f>+CC51+CC52+CC53+CC55+CC56+CC57</f>
        <v>40028</v>
      </c>
      <c r="CD58" s="20">
        <f t="shared" ref="CD58" si="4771">+CD51+CD52+CD53+CD55+CD56+CD57</f>
        <v>0</v>
      </c>
      <c r="CE58" s="159">
        <f t="shared" ref="CE58" si="4772">+CE51+CE52+CE53+CE55+CE56+CE57</f>
        <v>40028</v>
      </c>
      <c r="CF58" s="21">
        <f>+CF51+CF52+CF53+CF55+CF56+CF57</f>
        <v>159100</v>
      </c>
      <c r="CG58" s="20">
        <f t="shared" ref="CG58" si="4773">+CG51+CG52+CG53+CG55+CG56+CG57</f>
        <v>0</v>
      </c>
      <c r="CH58" s="159">
        <f t="shared" ref="CH58" si="4774">+CH51+CH52+CH53+CH55+CH56+CH57</f>
        <v>159100</v>
      </c>
      <c r="CI58" s="21">
        <f>+CI51+CI52+CI53+CI55+CI56+CI57</f>
        <v>3198</v>
      </c>
      <c r="CJ58" s="20">
        <f t="shared" ref="CJ58:CK58" si="4775">+CJ51+CJ52+CJ53+CJ55+CJ56+CJ57</f>
        <v>0</v>
      </c>
      <c r="CK58" s="159">
        <f t="shared" si="4775"/>
        <v>3198</v>
      </c>
      <c r="CL58" s="21">
        <f>+CL51+CL52+CL53+CL55+CL56+CL57</f>
        <v>51000</v>
      </c>
      <c r="CM58" s="20">
        <f t="shared" ref="CM58:CN58" si="4776">+CM51+CM52+CM53+CM55+CM56+CM57</f>
        <v>0</v>
      </c>
      <c r="CN58" s="159">
        <f t="shared" si="4776"/>
        <v>51000</v>
      </c>
      <c r="CO58" s="21">
        <f>+CO51+CO52+CO53+CO55+CO56+CO57</f>
        <v>0</v>
      </c>
      <c r="CP58" s="20">
        <f t="shared" ref="CP58:CQ58" si="4777">+CP51+CP52+CP53+CP55+CP56+CP57</f>
        <v>0</v>
      </c>
      <c r="CQ58" s="159">
        <f t="shared" si="4777"/>
        <v>0</v>
      </c>
      <c r="CR58" s="21">
        <f>+CR51+CR52+CR53+CR55+CR56+CR57</f>
        <v>34000</v>
      </c>
      <c r="CS58" s="20">
        <f t="shared" ref="CS58:CT58" si="4778">+CS51+CS52+CS53+CS55+CS56+CS57</f>
        <v>0</v>
      </c>
      <c r="CT58" s="159">
        <f t="shared" si="4778"/>
        <v>34000</v>
      </c>
      <c r="CU58" s="21">
        <f>+CU51+CU52+CU53+CU55+CU56+CU57</f>
        <v>25000</v>
      </c>
      <c r="CV58" s="20">
        <f t="shared" ref="CV58:CW58" si="4779">+CV51+CV52+CV53+CV55+CV56+CV57</f>
        <v>0</v>
      </c>
      <c r="CW58" s="159">
        <f t="shared" si="4779"/>
        <v>25000</v>
      </c>
      <c r="CX58" s="21">
        <f>+CX51+CX52+CX53+CX55+CX56+CX57</f>
        <v>0</v>
      </c>
      <c r="CY58" s="20">
        <f t="shared" ref="CY58:CZ58" si="4780">+CY51+CY52+CY53+CY55+CY56+CY57</f>
        <v>0</v>
      </c>
      <c r="CZ58" s="159">
        <f t="shared" si="4780"/>
        <v>0</v>
      </c>
      <c r="DA58" s="21">
        <f>+DA51+DA52+DA53+DA55+DA56+DA57</f>
        <v>29388</v>
      </c>
      <c r="DB58" s="20">
        <f t="shared" ref="DB58" si="4781">+DB51+DB52+DB53+DB55+DB56+DB57</f>
        <v>0</v>
      </c>
      <c r="DC58" s="159">
        <f t="shared" ref="DC58" si="4782">+DC51+DC52+DC53+DC55+DC56+DC57</f>
        <v>29388</v>
      </c>
      <c r="DD58" s="21">
        <f t="shared" si="59"/>
        <v>2137908</v>
      </c>
      <c r="DE58" s="20">
        <f t="shared" si="59"/>
        <v>426</v>
      </c>
      <c r="DF58" s="159">
        <f t="shared" si="59"/>
        <v>2138334</v>
      </c>
      <c r="DG58" s="21">
        <f>+DG51+DG52+DG53+DG55+DG56+DG57</f>
        <v>0</v>
      </c>
      <c r="DH58" s="20">
        <f t="shared" ref="DH58" si="4783">+DH51+DH52+DH53+DH55+DH56+DH57</f>
        <v>0</v>
      </c>
      <c r="DI58" s="159">
        <f t="shared" ref="DI58" si="4784">+DI51+DI52+DI53+DI55+DI56+DI57</f>
        <v>0</v>
      </c>
      <c r="DJ58" s="21">
        <f>+DJ51+DJ52+DJ53+DJ55+DJ56+DJ57</f>
        <v>0</v>
      </c>
      <c r="DK58" s="20">
        <f t="shared" ref="DK58" si="4785">+DK51+DK52+DK53+DK55+DK56+DK57</f>
        <v>0</v>
      </c>
      <c r="DL58" s="159">
        <f t="shared" ref="DL58" si="4786">+DL51+DL52+DL53+DL55+DL56+DL57</f>
        <v>0</v>
      </c>
      <c r="DM58" s="21">
        <f>+DM51+DM52+DM53+DM55+DM56+DM57</f>
        <v>0</v>
      </c>
      <c r="DN58" s="20">
        <f t="shared" ref="DN58" si="4787">+DN51+DN52+DN53+DN55+DN56+DN57</f>
        <v>0</v>
      </c>
      <c r="DO58" s="159">
        <f t="shared" ref="DO58" si="4788">+DO51+DO52+DO53+DO55+DO56+DO57</f>
        <v>0</v>
      </c>
      <c r="DP58" s="21">
        <f>+DP51+DP52+DP53+DP55+DP56+DP57</f>
        <v>0</v>
      </c>
      <c r="DQ58" s="20">
        <f t="shared" ref="DQ58" si="4789">+DQ51+DQ52+DQ53+DQ55+DQ56+DQ57</f>
        <v>0</v>
      </c>
      <c r="DR58" s="159">
        <f t="shared" ref="DR58" si="4790">+DR51+DR52+DR53+DR55+DR56+DR57</f>
        <v>0</v>
      </c>
      <c r="DS58" s="21">
        <f>+DS51+DS52+DS53+DS55+DS56+DS57</f>
        <v>0</v>
      </c>
      <c r="DT58" s="20">
        <f t="shared" ref="DT58" si="4791">+DT51+DT52+DT53+DT55+DT56+DT57</f>
        <v>0</v>
      </c>
      <c r="DU58" s="159">
        <f t="shared" ref="DU58" si="4792">+DU51+DU52+DU53+DU55+DU56+DU57</f>
        <v>0</v>
      </c>
      <c r="DV58" s="21">
        <f>+DV51+DV52+DV53+DV55+DV56+DV57</f>
        <v>0</v>
      </c>
      <c r="DW58" s="20">
        <f t="shared" ref="DW58" si="4793">+DW51+DW52+DW53+DW55+DW56+DW57</f>
        <v>0</v>
      </c>
      <c r="DX58" s="159">
        <f t="shared" ref="DX58" si="4794">+DX51+DX52+DX53+DX55+DX56+DX57</f>
        <v>0</v>
      </c>
      <c r="DY58" s="21">
        <f>+DY51+DY52+DY53+DY55+DY56+DY57</f>
        <v>0</v>
      </c>
      <c r="DZ58" s="20">
        <f t="shared" ref="DZ58" si="4795">+DZ51+DZ52+DZ53+DZ55+DZ56+DZ57</f>
        <v>0</v>
      </c>
      <c r="EA58" s="159">
        <f t="shared" ref="EA58" si="4796">+EA51+EA52+EA53+EA55+EA56+EA57</f>
        <v>0</v>
      </c>
      <c r="EB58" s="21">
        <f t="shared" ref="EB58" si="4797">+EB51+EB52+EB53+EB55+EB56+EB57</f>
        <v>0</v>
      </c>
      <c r="EC58" s="20">
        <f t="shared" si="68"/>
        <v>0</v>
      </c>
      <c r="ED58" s="159">
        <f t="shared" ref="ED58" si="4798">+ED51+ED52+ED53+ED55+ED56+ED57</f>
        <v>0</v>
      </c>
      <c r="EE58" s="21">
        <f>+EE51+EE52+EE53+EE55+EE56+EE57</f>
        <v>0</v>
      </c>
      <c r="EF58" s="20">
        <f t="shared" ref="EF58" si="4799">+EF51+EF52+EF53+EF55+EF56+EF57</f>
        <v>0</v>
      </c>
      <c r="EG58" s="159">
        <f t="shared" ref="EG58" si="4800">+EG51+EG52+EG53+EG55+EG56+EG57</f>
        <v>0</v>
      </c>
      <c r="EH58" s="21">
        <f>+EH51+EH52+EH53+EH55+EH56+EH57</f>
        <v>0</v>
      </c>
      <c r="EI58" s="20">
        <f t="shared" ref="EI58" si="4801">+EI51+EI52+EI53+EI55+EI56+EI57</f>
        <v>0</v>
      </c>
      <c r="EJ58" s="159">
        <f t="shared" ref="EJ58" si="4802">+EJ51+EJ52+EJ53+EJ55+EJ56+EJ57</f>
        <v>0</v>
      </c>
      <c r="EK58" s="21">
        <f>+EK51+EK52+EK53+EK55+EK56+EK57</f>
        <v>0</v>
      </c>
      <c r="EL58" s="20">
        <f t="shared" ref="EL58" si="4803">+EL51+EL52+EL53+EL55+EL56+EL57</f>
        <v>0</v>
      </c>
      <c r="EM58" s="159">
        <f t="shared" ref="EM58" si="4804">+EM51+EM52+EM53+EM55+EM56+EM57</f>
        <v>0</v>
      </c>
      <c r="EN58" s="21">
        <f t="shared" ref="EN58" si="4805">+EN51+EN52+EN53+EN55+EN56+EN57</f>
        <v>0</v>
      </c>
      <c r="EO58" s="20">
        <f t="shared" si="2492"/>
        <v>0</v>
      </c>
      <c r="EP58" s="159">
        <f t="shared" ref="EP58" si="4806">+EP51+EP52+EP53+EP55+EP56+EP57</f>
        <v>0</v>
      </c>
      <c r="EQ58" s="21">
        <f>+EQ51+EQ52+EQ53+EQ55+EQ56+EQ57</f>
        <v>0</v>
      </c>
      <c r="ER58" s="20">
        <f t="shared" ref="ER58" si="4807">+ER51+ER52+ER53+ER55+ER56+ER57</f>
        <v>0</v>
      </c>
      <c r="ES58" s="159">
        <f t="shared" ref="ES58" si="4808">+ES51+ES52+ES53+ES55+ES56+ES57</f>
        <v>0</v>
      </c>
      <c r="ET58" s="21">
        <f>+ET51+ET52+ET53+ET55+ET56+ET57</f>
        <v>0</v>
      </c>
      <c r="EU58" s="20">
        <f t="shared" ref="EU58" si="4809">+EU51+EU52+EU53+EU55+EU56+EU57</f>
        <v>0</v>
      </c>
      <c r="EV58" s="159">
        <f t="shared" ref="EV58" si="4810">+EV51+EV52+EV53+EV55+EV56+EV57</f>
        <v>0</v>
      </c>
      <c r="EW58" s="21">
        <f>+EW51+EW52+EW53+EW55+EW56+EW57</f>
        <v>0</v>
      </c>
      <c r="EX58" s="20">
        <f t="shared" ref="EX58" si="4811">+EX51+EX52+EX53+EX55+EX56+EX57</f>
        <v>0</v>
      </c>
      <c r="EY58" s="159">
        <f t="shared" ref="EY58" si="4812">+EY51+EY52+EY53+EY55+EY56+EY57</f>
        <v>0</v>
      </c>
      <c r="EZ58" s="21">
        <f>+EZ51+EZ52+EZ53+EZ55+EZ56+EZ57</f>
        <v>0</v>
      </c>
      <c r="FA58" s="20">
        <f t="shared" ref="FA58" si="4813">+FA51+FA52+FA53+FA55+FA56+FA57</f>
        <v>0</v>
      </c>
      <c r="FB58" s="159">
        <f t="shared" ref="FB58" si="4814">+FB51+FB52+FB53+FB55+FB56+FB57</f>
        <v>0</v>
      </c>
      <c r="FC58" s="21">
        <f t="shared" ref="FC58" si="4815">+FC51+FC52+FC53+FC55+FC56+FC57</f>
        <v>0</v>
      </c>
      <c r="FD58" s="20">
        <f t="shared" si="2375"/>
        <v>0</v>
      </c>
      <c r="FE58" s="161">
        <f t="shared" ref="FE58" si="4816">+FE51+FE52+FE53+FE55+FE56+FE57</f>
        <v>0</v>
      </c>
      <c r="FF58" s="21">
        <f>+FF51+FF52+FF53+FF55+FF56+FF57</f>
        <v>0</v>
      </c>
      <c r="FG58" s="20">
        <f t="shared" ref="FG58" si="4817">+FG51+FG52+FG53+FG55+FG56+FG57</f>
        <v>0</v>
      </c>
      <c r="FH58" s="159">
        <f t="shared" ref="FH58" si="4818">+FH51+FH52+FH53+FH55+FH56+FH57</f>
        <v>0</v>
      </c>
      <c r="FI58" s="21">
        <f>+FI51+FI52+FI53+FI55+FI56+FI57</f>
        <v>0</v>
      </c>
      <c r="FJ58" s="20">
        <f t="shared" ref="FJ58" si="4819">+FJ51+FJ52+FJ53+FJ55+FJ56+FJ57</f>
        <v>0</v>
      </c>
      <c r="FK58" s="159">
        <f t="shared" ref="FK58" si="4820">+FK51+FK52+FK53+FK55+FK56+FK57</f>
        <v>0</v>
      </c>
      <c r="FL58" s="21">
        <f>+FL51+FL52+FL53+FL55+FL56+FL57</f>
        <v>0</v>
      </c>
      <c r="FM58" s="20">
        <f t="shared" ref="FM58" si="4821">+FM51+FM52+FM53+FM55+FM56+FM57</f>
        <v>0</v>
      </c>
      <c r="FN58" s="159">
        <f t="shared" ref="FN58" si="4822">+FN51+FN52+FN53+FN55+FN56+FN57</f>
        <v>0</v>
      </c>
      <c r="FO58" s="21">
        <f>+FO51+FO52+FO53+FO55+FO56+FO57</f>
        <v>0</v>
      </c>
      <c r="FP58" s="20">
        <f t="shared" ref="FP58" si="4823">+FP51+FP52+FP53+FP55+FP56+FP57</f>
        <v>0</v>
      </c>
      <c r="FQ58" s="159">
        <f t="shared" ref="FQ58" si="4824">+FQ51+FQ52+FQ53+FQ55+FQ56+FQ57</f>
        <v>0</v>
      </c>
      <c r="FR58" s="21">
        <f>+FR51+FR52+FR53+FR55+FR56+FR57</f>
        <v>0</v>
      </c>
      <c r="FS58" s="20">
        <f t="shared" ref="FS58" si="4825">+FS51+FS52+FS53+FS55+FS56+FS57</f>
        <v>0</v>
      </c>
      <c r="FT58" s="159">
        <f t="shared" ref="FT58" si="4826">+FT51+FT52+FT53+FT55+FT56+FT57</f>
        <v>0</v>
      </c>
      <c r="FU58" s="21">
        <f>+FU51+FU52+FU53+FU55+FU56+FU57</f>
        <v>0</v>
      </c>
      <c r="FV58" s="20">
        <f t="shared" ref="FV58" si="4827">+FV51+FV52+FV53+FV55+FV56+FV57</f>
        <v>0</v>
      </c>
      <c r="FW58" s="159">
        <f t="shared" ref="FW58" si="4828">+FW51+FW52+FW53+FW55+FW56+FW57</f>
        <v>0</v>
      </c>
      <c r="FX58" s="21">
        <f>+FX51+FX52+FX53+FX55+FX56+FX57</f>
        <v>0</v>
      </c>
      <c r="FY58" s="20">
        <f t="shared" ref="FY58" si="4829">+FY51+FY52+FY53+FY55+FY56+FY57</f>
        <v>0</v>
      </c>
      <c r="FZ58" s="159">
        <f t="shared" ref="FZ58" si="4830">+FZ51+FZ52+FZ53+FZ55+FZ56+FZ57</f>
        <v>0</v>
      </c>
      <c r="GA58" s="21">
        <f t="shared" ref="GA58" si="4831">+GA51+GA52+GA53+GA55+GA56+GA57</f>
        <v>0</v>
      </c>
      <c r="GB58" s="20">
        <f t="shared" si="10"/>
        <v>0</v>
      </c>
      <c r="GC58" s="159">
        <f t="shared" ref="GC58" si="4832">+GC51+GC52+GC53+GC55+GC56+GC57</f>
        <v>0</v>
      </c>
      <c r="GD58" s="21">
        <f>+GD51+GD52+GD53+GD55+GD56+GD57</f>
        <v>0</v>
      </c>
      <c r="GE58" s="20">
        <f t="shared" ref="GE58" si="4833">+GE51+GE52+GE53+GE55+GE56+GE57</f>
        <v>0</v>
      </c>
      <c r="GF58" s="159">
        <f t="shared" ref="GF58" si="4834">+GF51+GF52+GF53+GF55+GF56+GF57</f>
        <v>0</v>
      </c>
      <c r="GG58" s="21">
        <f>+GG51+GG52+GG53+GG55+GG56+GG57</f>
        <v>0</v>
      </c>
      <c r="GH58" s="20">
        <f t="shared" ref="GH58" si="4835">+GH51+GH52+GH53+GH55+GH56+GH57</f>
        <v>0</v>
      </c>
      <c r="GI58" s="159">
        <f t="shared" ref="GI58" si="4836">+GI51+GI52+GI53+GI55+GI56+GI57</f>
        <v>0</v>
      </c>
      <c r="GJ58" s="21">
        <f>+GJ51+GJ52+GJ53+GJ55+GJ56+GJ57</f>
        <v>0</v>
      </c>
      <c r="GK58" s="20">
        <f t="shared" ref="GK58" si="4837">+GK51+GK52+GK53+GK55+GK56+GK57</f>
        <v>0</v>
      </c>
      <c r="GL58" s="159">
        <f t="shared" ref="GL58" si="4838">+GL51+GL52+GL53+GL55+GL56+GL57</f>
        <v>0</v>
      </c>
      <c r="GM58" s="21">
        <f>+GM51+GM52+GM53+GM55+GM56+GM57</f>
        <v>0</v>
      </c>
      <c r="GN58" s="20">
        <f t="shared" ref="GN58" si="4839">+GN51+GN52+GN53+GN55+GN56+GN57</f>
        <v>0</v>
      </c>
      <c r="GO58" s="159">
        <f t="shared" ref="GO58" si="4840">+GO51+GO52+GO53+GO55+GO56+GO57</f>
        <v>0</v>
      </c>
      <c r="GP58" s="21">
        <f>+GP51+GP52+GP53+GP55+GP56+GP57</f>
        <v>0</v>
      </c>
      <c r="GQ58" s="20">
        <f t="shared" ref="GQ58" si="4841">+GQ51+GQ52+GQ53+GQ55+GQ56+GQ57</f>
        <v>0</v>
      </c>
      <c r="GR58" s="159">
        <f t="shared" ref="GR58" si="4842">+GR51+GR52+GR53+GR55+GR56+GR57</f>
        <v>0</v>
      </c>
      <c r="GS58" s="21">
        <f>+GS51+GS52+GS53+GS55+GS56+GS57</f>
        <v>0</v>
      </c>
      <c r="GT58" s="20">
        <f t="shared" ref="GT58" si="4843">+GT51+GT52+GT53+GT55+GT56+GT57</f>
        <v>0</v>
      </c>
      <c r="GU58" s="161">
        <f t="shared" ref="GU58" si="4844">+GU51+GU52+GU53+GU55+GU56+GU57</f>
        <v>0</v>
      </c>
      <c r="GV58" s="21">
        <f t="shared" ref="GV58" si="4845">+GV51+GV52+GV53+GV55+GV56+GV57</f>
        <v>0</v>
      </c>
      <c r="GW58" s="20">
        <f t="shared" si="94"/>
        <v>0</v>
      </c>
      <c r="GX58" s="159">
        <f t="shared" ref="GX58" si="4846">+GX51+GX52+GX53+GX55+GX56+GX57</f>
        <v>0</v>
      </c>
      <c r="GY58" s="21">
        <f>+GY51+GY52+GY53+GY55+GY56+GY57</f>
        <v>0</v>
      </c>
      <c r="GZ58" s="20">
        <f t="shared" ref="GZ58" si="4847">+GZ51+GZ52+GZ53+GZ55+GZ56+GZ57</f>
        <v>0</v>
      </c>
      <c r="HA58" s="159">
        <f t="shared" ref="HA58" si="4848">+HA51+HA52+HA53+HA55+HA56+HA57</f>
        <v>0</v>
      </c>
      <c r="HB58" s="21">
        <f>+HB51+HB52+HB53+HB55+HB56+HB57</f>
        <v>0</v>
      </c>
      <c r="HC58" s="20">
        <f t="shared" ref="HC58" si="4849">+HC51+HC52+HC53+HC55+HC56+HC57</f>
        <v>0</v>
      </c>
      <c r="HD58" s="159">
        <f t="shared" ref="HD58" si="4850">+HD51+HD52+HD53+HD55+HD56+HD57</f>
        <v>0</v>
      </c>
      <c r="HE58" s="21">
        <f>+HE51+HE52+HE53+HE55+HE56+HE57</f>
        <v>0</v>
      </c>
      <c r="HF58" s="20">
        <f t="shared" ref="HF58" si="4851">+HF51+HF52+HF53+HF55+HF56+HF57</f>
        <v>0</v>
      </c>
      <c r="HG58" s="159">
        <f t="shared" ref="HG58" si="4852">+HG51+HG52+HG53+HG55+HG56+HG57</f>
        <v>0</v>
      </c>
      <c r="HH58" s="21">
        <f>+HH51+HH52+HH53+HH55+HH56+HH57</f>
        <v>0</v>
      </c>
      <c r="HI58" s="20">
        <f t="shared" ref="HI58" si="4853">+HI51+HI52+HI53+HI55+HI56+HI57</f>
        <v>0</v>
      </c>
      <c r="HJ58" s="159">
        <f t="shared" ref="HJ58" si="4854">+HJ51+HJ52+HJ53+HJ55+HJ56+HJ57</f>
        <v>0</v>
      </c>
      <c r="HK58" s="21">
        <f t="shared" ref="HK58" si="4855">+HK51+HK52+HK53+HK55+HK56+HK57</f>
        <v>0</v>
      </c>
      <c r="HL58" s="20">
        <f t="shared" si="101"/>
        <v>0</v>
      </c>
      <c r="HM58" s="159">
        <f t="shared" ref="HM58" si="4856">+HM51+HM52+HM53+HM55+HM56+HM57</f>
        <v>0</v>
      </c>
      <c r="HN58" s="21">
        <f>+HN51+HN52+HN53+HN55+HN56+HN57</f>
        <v>0</v>
      </c>
      <c r="HO58" s="20">
        <f t="shared" ref="HO58" si="4857">+HO51+HO52+HO53+HO55+HO56+HO57</f>
        <v>0</v>
      </c>
      <c r="HP58" s="159">
        <f t="shared" ref="HP58" si="4858">+HP51+HP52+HP53+HP55+HP56+HP57</f>
        <v>0</v>
      </c>
      <c r="HQ58" s="21">
        <f>+HQ51+HQ52+HQ53+HQ55+HQ56+HQ57</f>
        <v>0</v>
      </c>
      <c r="HR58" s="20">
        <f t="shared" ref="HR58" si="4859">+HR51+HR52+HR53+HR55+HR56+HR57</f>
        <v>0</v>
      </c>
      <c r="HS58" s="161">
        <f t="shared" ref="HS58" si="4860">+HS51+HS52+HS53+HS55+HS56+HS57</f>
        <v>0</v>
      </c>
      <c r="HT58" s="21">
        <f t="shared" ref="HT58" si="4861">+HT51+HT52+HT53+HT55+HT56+HT57</f>
        <v>0</v>
      </c>
      <c r="HU58" s="20">
        <f t="shared" si="11"/>
        <v>0</v>
      </c>
      <c r="HV58" s="159">
        <f t="shared" ref="HV58" si="4862">+HV51+HV52+HV53+HV55+HV56+HV57</f>
        <v>0</v>
      </c>
      <c r="HW58" s="21">
        <f t="shared" ref="HW58" si="4863">+HW51+HW52+HW53+HW55+HW56+HW57</f>
        <v>0</v>
      </c>
      <c r="HX58" s="20">
        <f t="shared" si="107"/>
        <v>0</v>
      </c>
      <c r="HY58" s="159">
        <f t="shared" ref="HY58" si="4864">+HY51+HY52+HY53+HY55+HY56+HY57</f>
        <v>0</v>
      </c>
      <c r="HZ58" s="21">
        <f>+HZ51+HZ52+HZ53+HZ55+HZ56+HZ57</f>
        <v>0</v>
      </c>
      <c r="IA58" s="20">
        <f t="shared" ref="IA58" si="4865">+IA51+IA52+IA53+IA55+IA56+IA57</f>
        <v>0</v>
      </c>
      <c r="IB58" s="159">
        <f t="shared" ref="IB58" si="4866">+IB51+IB52+IB53+IB55+IB56+IB57</f>
        <v>0</v>
      </c>
      <c r="IC58" s="21">
        <f>+IC51+IC52+IC53+IC55+IC56+IC57</f>
        <v>0</v>
      </c>
      <c r="ID58" s="20">
        <f t="shared" ref="ID58" si="4867">+ID51+ID52+ID53+ID55+ID56+ID57</f>
        <v>0</v>
      </c>
      <c r="IE58" s="159">
        <f t="shared" ref="IE58" si="4868">+IE51+IE52+IE53+IE55+IE56+IE57</f>
        <v>0</v>
      </c>
      <c r="IF58" s="21">
        <f>+IF51+IF52+IF53+IF55+IF56+IF57</f>
        <v>0</v>
      </c>
      <c r="IG58" s="20">
        <f t="shared" ref="IG58" si="4869">+IG51+IG52+IG53+IG55+IG56+IG57</f>
        <v>0</v>
      </c>
      <c r="IH58" s="159">
        <f t="shared" ref="IH58" si="4870">+IH51+IH52+IH53+IH55+IH56+IH57</f>
        <v>0</v>
      </c>
      <c r="II58" s="21">
        <f>+II51+II52+II53+II55+II56+II57</f>
        <v>0</v>
      </c>
      <c r="IJ58" s="20">
        <f t="shared" ref="IJ58" si="4871">+IJ51+IJ52+IJ53+IJ55+IJ56+IJ57</f>
        <v>0</v>
      </c>
      <c r="IK58" s="159">
        <f t="shared" ref="IK58" si="4872">+IK51+IK52+IK53+IK55+IK56+IK57</f>
        <v>0</v>
      </c>
      <c r="IL58" s="21">
        <f t="shared" ref="IL58" si="4873">+IL51+IL52+IL53+IL55+IL56+IL57</f>
        <v>0</v>
      </c>
      <c r="IM58" s="20">
        <f t="shared" si="114"/>
        <v>0</v>
      </c>
      <c r="IN58" s="159">
        <f t="shared" ref="IN58" si="4874">+IN51+IN52+IN53+IN55+IN56+IN57</f>
        <v>0</v>
      </c>
      <c r="IO58" s="21">
        <f>+IO51+IO52+IO53+IO55+IO56+IO57</f>
        <v>0</v>
      </c>
      <c r="IP58" s="20">
        <f t="shared" ref="IP58" si="4875">+IP51+IP52+IP53+IP55+IP56+IP57</f>
        <v>0</v>
      </c>
      <c r="IQ58" s="161">
        <f t="shared" ref="IQ58" si="4876">+IQ51+IQ52+IQ53+IQ55+IQ56+IQ57</f>
        <v>0</v>
      </c>
      <c r="IR58" s="21">
        <f>+IR51+IR52+IR53+IR55+IR56+IR57</f>
        <v>0</v>
      </c>
      <c r="IS58" s="20">
        <f t="shared" ref="IS58" si="4877">+IS51+IS52+IS53+IS55+IS56+IS57</f>
        <v>0</v>
      </c>
      <c r="IT58" s="159">
        <f t="shared" ref="IT58" si="4878">+IT51+IT52+IT53+IT55+IT56+IT57</f>
        <v>0</v>
      </c>
      <c r="IU58" s="21">
        <f t="shared" ref="IU58" si="4879">+IU51+IU52+IU53+IU55+IU56+IU57</f>
        <v>0</v>
      </c>
      <c r="IV58" s="20">
        <f t="shared" si="12"/>
        <v>0</v>
      </c>
      <c r="IW58" s="159">
        <f t="shared" ref="IW58" si="4880">+IW51+IW52+IW53+IW55+IW56+IW57</f>
        <v>0</v>
      </c>
      <c r="IX58" s="21">
        <f>+IX51+IX52+IX53+IX55+IX56+IX57</f>
        <v>0</v>
      </c>
      <c r="IY58" s="20">
        <f t="shared" ref="IY58" si="4881">+IY51+IY52+IY53+IY55+IY56+IY57</f>
        <v>0</v>
      </c>
      <c r="IZ58" s="159">
        <f t="shared" ref="IZ58" si="4882">+IZ51+IZ52+IZ53+IZ55+IZ56+IZ57</f>
        <v>0</v>
      </c>
      <c r="JA58" s="21">
        <f>+JA51+JA52+JA53+JA55+JA56+JA57</f>
        <v>0</v>
      </c>
      <c r="JB58" s="20">
        <f t="shared" ref="JB58" si="4883">+JB51+JB52+JB53+JB55+JB56+JB57</f>
        <v>0</v>
      </c>
      <c r="JC58" s="159">
        <f t="shared" ref="JC58" si="4884">+JC51+JC52+JC53+JC55+JC56+JC57</f>
        <v>0</v>
      </c>
      <c r="JD58" s="21">
        <f>+JD51+JD52+JD53+JD55+JD56+JD57</f>
        <v>0</v>
      </c>
      <c r="JE58" s="20">
        <f t="shared" ref="JE58" si="4885">+JE51+JE52+JE53+JE55+JE56+JE57</f>
        <v>0</v>
      </c>
      <c r="JF58" s="159">
        <f t="shared" ref="JF58" si="4886">+JF51+JF52+JF53+JF55+JF56+JF57</f>
        <v>0</v>
      </c>
      <c r="JG58" s="21">
        <f>+JG51+JG52+JG53+JG55+JG56+JG57</f>
        <v>0</v>
      </c>
      <c r="JH58" s="20">
        <f t="shared" ref="JH58" si="4887">+JH51+JH52+JH53+JH55+JH56+JH57</f>
        <v>0</v>
      </c>
      <c r="JI58" s="159">
        <f t="shared" ref="JI58" si="4888">+JI51+JI52+JI53+JI55+JI56+JI57</f>
        <v>0</v>
      </c>
      <c r="JJ58" s="21">
        <f t="shared" ref="JJ58" si="4889">+JJ51+JJ52+JJ53+JJ55+JJ56+JJ57</f>
        <v>0</v>
      </c>
      <c r="JK58" s="20">
        <f t="shared" si="13"/>
        <v>0</v>
      </c>
      <c r="JL58" s="159">
        <f t="shared" ref="JL58" si="4890">+JL51+JL52+JL53+JL55+JL56+JL57</f>
        <v>0</v>
      </c>
      <c r="JM58" s="21">
        <f>+JM51+JM52+JM53+JM55+JM56+JM57</f>
        <v>0</v>
      </c>
      <c r="JN58" s="20">
        <f t="shared" ref="JN58" si="4891">+JN51+JN52+JN53+JN55+JN56+JN57</f>
        <v>0</v>
      </c>
      <c r="JO58" s="159">
        <f t="shared" ref="JO58" si="4892">+JO51+JO52+JO53+JO55+JO56+JO57</f>
        <v>0</v>
      </c>
      <c r="JP58" s="21">
        <f>+JP51+JP52+JP53+JP55+JP56+JP57</f>
        <v>0</v>
      </c>
      <c r="JQ58" s="20">
        <f t="shared" ref="JQ58" si="4893">+JQ51+JQ52+JQ53+JQ55+JQ56+JQ57</f>
        <v>0</v>
      </c>
      <c r="JR58" s="161">
        <f t="shared" ref="JR58" si="4894">+JR51+JR52+JR53+JR55+JR56+JR57</f>
        <v>0</v>
      </c>
      <c r="JS58" s="21">
        <f>+JS51+JS52+JS53+JS55+JS56+JS57</f>
        <v>0</v>
      </c>
      <c r="JT58" s="20">
        <f t="shared" ref="JT58" si="4895">+JT51+JT52+JT53+JT55+JT56+JT57</f>
        <v>0</v>
      </c>
      <c r="JU58" s="159">
        <f t="shared" ref="JU58" si="4896">+JU51+JU52+JU53+JU55+JU56+JU57</f>
        <v>0</v>
      </c>
      <c r="JV58" s="21">
        <f t="shared" ref="JV58" si="4897">+JV51+JV52+JV53+JV55+JV56+JV57</f>
        <v>0</v>
      </c>
      <c r="JW58" s="20">
        <f t="shared" si="2493"/>
        <v>0</v>
      </c>
      <c r="JX58" s="159">
        <f t="shared" ref="JX58" si="4898">+JX51+JX52+JX53+JX55+JX56+JX57</f>
        <v>0</v>
      </c>
      <c r="JY58" s="21">
        <f>+JY51+JY52+JY53+JY55+JY56+JY57</f>
        <v>0</v>
      </c>
      <c r="JZ58" s="20">
        <f t="shared" ref="JZ58" si="4899">+JZ51+JZ52+JZ53+JZ55+JZ56+JZ57</f>
        <v>0</v>
      </c>
      <c r="KA58" s="159">
        <f t="shared" ref="KA58" si="4900">+KA51+KA52+KA53+KA55+KA56+KA57</f>
        <v>0</v>
      </c>
      <c r="KB58" s="21">
        <f>+KB51+KB52+KB53+KB55+KB56+KB57</f>
        <v>0</v>
      </c>
      <c r="KC58" s="20">
        <f t="shared" ref="KC58" si="4901">+KC51+KC52+KC53+KC55+KC56+KC57</f>
        <v>0</v>
      </c>
      <c r="KD58" s="159">
        <f t="shared" ref="KD58" si="4902">+KD51+KD52+KD53+KD55+KD56+KD57</f>
        <v>0</v>
      </c>
      <c r="KE58" s="21">
        <f>+KE51+KE52+KE53+KE55+KE56+KE57</f>
        <v>0</v>
      </c>
      <c r="KF58" s="20">
        <f t="shared" ref="KF58" si="4903">+KF51+KF52+KF53+KF55+KF56+KF57</f>
        <v>0</v>
      </c>
      <c r="KG58" s="159">
        <f t="shared" ref="KG58" si="4904">+KG51+KG52+KG53+KG55+KG56+KG57</f>
        <v>0</v>
      </c>
      <c r="KH58" s="21">
        <f>+KH51+KH52+KH53+KH55+KH56+KH57</f>
        <v>0</v>
      </c>
      <c r="KI58" s="20">
        <f t="shared" ref="KI58" si="4905">+KI51+KI52+KI53+KI55+KI56+KI57</f>
        <v>0</v>
      </c>
      <c r="KJ58" s="159">
        <f t="shared" ref="KJ58" si="4906">+KJ51+KJ52+KJ53+KJ55+KJ56+KJ57</f>
        <v>0</v>
      </c>
      <c r="KK58" s="21">
        <f t="shared" ref="KK58" si="4907">+KK51+KK52+KK53+KK55+KK56+KK57</f>
        <v>0</v>
      </c>
      <c r="KL58" s="20">
        <f t="shared" si="2491"/>
        <v>0</v>
      </c>
      <c r="KM58" s="161">
        <f t="shared" ref="KM58" si="4908">+KM51+KM52+KM53+KM55+KM56+KM57</f>
        <v>0</v>
      </c>
      <c r="KN58" s="21">
        <f>+KN51+KN52+KN53+KN55+KN56+KN57</f>
        <v>0</v>
      </c>
      <c r="KO58" s="20">
        <f t="shared" ref="KO58" si="4909">+KO51+KO52+KO53+KO55+KO56+KO57</f>
        <v>0</v>
      </c>
      <c r="KP58" s="159">
        <f t="shared" ref="KP58" si="4910">+KP51+KP52+KP53+KP55+KP56+KP57</f>
        <v>0</v>
      </c>
      <c r="KQ58" s="21">
        <f>+KQ51+KQ52+KQ53+KQ55+KQ56+KQ57</f>
        <v>0</v>
      </c>
      <c r="KR58" s="20">
        <f t="shared" ref="KR58" si="4911">+KR51+KR52+KR53+KR55+KR56+KR57</f>
        <v>0</v>
      </c>
      <c r="KS58" s="159">
        <f t="shared" ref="KS58" si="4912">+KS51+KS52+KS53+KS55+KS56+KS57</f>
        <v>0</v>
      </c>
      <c r="KT58" s="21">
        <f>+KT51+KT52+KT53+KT55+KT56+KT57</f>
        <v>0</v>
      </c>
      <c r="KU58" s="20">
        <f t="shared" ref="KU58" si="4913">+KU51+KU52+KU53+KU55+KU56+KU57</f>
        <v>0</v>
      </c>
      <c r="KV58" s="159">
        <f t="shared" ref="KV58" si="4914">+KV51+KV52+KV53+KV55+KV56+KV57</f>
        <v>0</v>
      </c>
      <c r="KW58" s="21">
        <f t="shared" ref="KW58" si="4915">+KW51+KW52+KW53+KW55+KW56+KW57</f>
        <v>0</v>
      </c>
      <c r="KX58" s="20">
        <f t="shared" si="211"/>
        <v>0</v>
      </c>
      <c r="KY58" s="159">
        <f t="shared" ref="KY58" si="4916">+KY51+KY52+KY53+KY55+KY56+KY57</f>
        <v>0</v>
      </c>
      <c r="KZ58" s="21">
        <f>+KZ51+KZ52+KZ53+KZ55+KZ56+KZ57</f>
        <v>0</v>
      </c>
      <c r="LA58" s="20">
        <f t="shared" ref="LA58" si="4917">+LA51+LA52+LA53+LA55+LA56+LA57</f>
        <v>0</v>
      </c>
      <c r="LB58" s="159">
        <f t="shared" ref="LB58" si="4918">+LB51+LB52+LB53+LB55+LB56+LB57</f>
        <v>0</v>
      </c>
      <c r="LC58" s="21">
        <f>+LC51+LC52+LC53+LC55+LC56+LC57</f>
        <v>0</v>
      </c>
      <c r="LD58" s="20">
        <f t="shared" ref="LD58" si="4919">+LD51+LD52+LD53+LD55+LD56+LD57</f>
        <v>0</v>
      </c>
      <c r="LE58" s="159">
        <f t="shared" ref="LE58" si="4920">+LE51+LE52+LE53+LE55+LE56+LE57</f>
        <v>0</v>
      </c>
      <c r="LF58" s="21">
        <f>+LF51+LF52+LF53+LF55+LF56+LF57</f>
        <v>0</v>
      </c>
      <c r="LG58" s="20">
        <f t="shared" ref="LG58" si="4921">+LG51+LG52+LG53+LG55+LG56+LG57</f>
        <v>0</v>
      </c>
      <c r="LH58" s="159">
        <f t="shared" ref="LH58" si="4922">+LH51+LH52+LH53+LH55+LH56+LH57</f>
        <v>0</v>
      </c>
      <c r="LI58" s="21">
        <f>+LI51+LI52+LI53+LI55+LI56+LI57</f>
        <v>0</v>
      </c>
      <c r="LJ58" s="20">
        <f t="shared" ref="LJ58" si="4923">+LJ51+LJ52+LJ53+LJ55+LJ56+LJ57</f>
        <v>0</v>
      </c>
      <c r="LK58" s="161">
        <f t="shared" ref="LK58" si="4924">+LK51+LK52+LK53+LK55+LK56+LK57</f>
        <v>0</v>
      </c>
      <c r="LL58" s="21">
        <f>+LL51+LL52+LL53+LL55+LL56+LL57</f>
        <v>0</v>
      </c>
      <c r="LM58" s="20">
        <f t="shared" ref="LM58" si="4925">+LM51+LM52+LM53+LM55+LM56+LM57</f>
        <v>0</v>
      </c>
      <c r="LN58" s="159">
        <f t="shared" ref="LN58" si="4926">+LN51+LN52+LN53+LN55+LN56+LN57</f>
        <v>0</v>
      </c>
      <c r="LO58" s="21">
        <f>+LO51+LO52+LO53+LO55+LO56+LO57</f>
        <v>0</v>
      </c>
      <c r="LP58" s="20">
        <f t="shared" ref="LP58" si="4927">+LP51+LP52+LP53+LP55+LP56+LP57</f>
        <v>0</v>
      </c>
      <c r="LQ58" s="159">
        <f t="shared" ref="LQ58" si="4928">+LQ51+LQ52+LQ53+LQ55+LQ56+LQ57</f>
        <v>0</v>
      </c>
      <c r="LR58" s="21">
        <f>+LR51+LR52+LR53+LR55+LR56+LR57</f>
        <v>0</v>
      </c>
      <c r="LS58" s="20">
        <f t="shared" ref="LS58" si="4929">+LS51+LS52+LS53+LS55+LS56+LS57</f>
        <v>0</v>
      </c>
      <c r="LT58" s="159">
        <f t="shared" ref="LT58" si="4930">+LT51+LT52+LT53+LT55+LT56+LT57</f>
        <v>0</v>
      </c>
      <c r="LU58" s="21">
        <f>+LU51+LU52+LU53+LU55+LU56+LU57</f>
        <v>0</v>
      </c>
      <c r="LV58" s="20">
        <f t="shared" ref="LV58" si="4931">+LV51+LV52+LV53+LV55+LV56+LV57</f>
        <v>0</v>
      </c>
      <c r="LW58" s="159">
        <f t="shared" ref="LW58" si="4932">+LW51+LW52+LW53+LW55+LW56+LW57</f>
        <v>0</v>
      </c>
      <c r="LX58" s="21">
        <f>+LX51+LX52+LX53+LX55+LX56+LX57</f>
        <v>0</v>
      </c>
      <c r="LY58" s="20">
        <f t="shared" ref="LY58" si="4933">+LY51+LY52+LY53+LY55+LY56+LY57</f>
        <v>0</v>
      </c>
      <c r="LZ58" s="159">
        <f t="shared" ref="LZ58" si="4934">+LZ51+LZ52+LZ53+LZ55+LZ56+LZ57</f>
        <v>0</v>
      </c>
      <c r="MA58" s="21">
        <f t="shared" ref="MA58" si="4935">+MA51+MA52+MA53+MA55+MA56+MA57</f>
        <v>0</v>
      </c>
      <c r="MB58" s="20">
        <f t="shared" si="17"/>
        <v>0</v>
      </c>
      <c r="MC58" s="159">
        <f t="shared" ref="MC58" si="4936">+MC51+MC52+MC53+MC55+MC56+MC57</f>
        <v>0</v>
      </c>
      <c r="MD58" s="21">
        <f>+MD51+MD52+MD53+MD55+MD56+MD57</f>
        <v>0</v>
      </c>
      <c r="ME58" s="20">
        <f t="shared" ref="ME58" si="4937">+ME51+ME52+ME53+ME55+ME56+ME57</f>
        <v>0</v>
      </c>
      <c r="MF58" s="159">
        <f t="shared" ref="MF58" si="4938">+MF51+MF52+MF53+MF55+MF56+MF57</f>
        <v>0</v>
      </c>
      <c r="MG58" s="21">
        <f>+MG51+MG52+MG53+MG55+MG56+MG57</f>
        <v>0</v>
      </c>
      <c r="MH58" s="20">
        <f t="shared" ref="MH58" si="4939">+MH51+MH52+MH53+MH55+MH56+MH57</f>
        <v>0</v>
      </c>
      <c r="MI58" s="161">
        <f t="shared" ref="MI58" si="4940">+MI51+MI52+MI53+MI55+MI56+MI57</f>
        <v>0</v>
      </c>
      <c r="MJ58" s="21">
        <f t="shared" ref="MJ58" si="4941">+MJ51+MJ52+MJ53+MJ55+MJ56+MJ57</f>
        <v>0</v>
      </c>
      <c r="MK58" s="20">
        <f t="shared" si="150"/>
        <v>0</v>
      </c>
      <c r="ML58" s="159">
        <f t="shared" ref="ML58" si="4942">+ML51+ML52+ML53+ML55+ML56+ML57</f>
        <v>0</v>
      </c>
      <c r="MM58" s="21">
        <f>+MM51+MM52+MM53+MM55+MM56+MM57</f>
        <v>0</v>
      </c>
      <c r="MN58" s="20">
        <f t="shared" ref="MN58" si="4943">+MN51+MN52+MN53+MN55+MN56+MN57</f>
        <v>0</v>
      </c>
      <c r="MO58" s="159">
        <f t="shared" ref="MO58" si="4944">+MO51+MO52+MO53+MO55+MO56+MO57</f>
        <v>0</v>
      </c>
      <c r="MP58" s="21">
        <f t="shared" ref="MP58" si="4945">+MP51+MP52+MP53+MP55+MP56+MP57</f>
        <v>0</v>
      </c>
      <c r="MQ58" s="20">
        <f t="shared" si="18"/>
        <v>0</v>
      </c>
      <c r="MR58" s="159">
        <f t="shared" ref="MR58" si="4946">+MR51+MR52+MR53+MR55+MR56+MR57</f>
        <v>0</v>
      </c>
      <c r="MS58" s="21">
        <f>+MS51+MS52+MS53+MS55+MS56+MS57</f>
        <v>0</v>
      </c>
      <c r="MT58" s="20">
        <f t="shared" ref="MT58" si="4947">+MT51+MT52+MT53+MT55+MT56+MT57</f>
        <v>0</v>
      </c>
      <c r="MU58" s="159">
        <f t="shared" ref="MU58" si="4948">+MU51+MU52+MU53+MU55+MU56+MU57</f>
        <v>0</v>
      </c>
      <c r="MV58" s="21">
        <f>+MV51+MV52+MV53+MV55+MV56+MV57</f>
        <v>0</v>
      </c>
      <c r="MW58" s="20">
        <f t="shared" ref="MW58" si="4949">+MW51+MW52+MW53+MW55+MW56+MW57</f>
        <v>0</v>
      </c>
      <c r="MX58" s="159">
        <f t="shared" ref="MX58" si="4950">+MX51+MX52+MX53+MX55+MX56+MX57</f>
        <v>0</v>
      </c>
      <c r="MY58" s="21">
        <f>+MY51+MY52+MY53+MY55+MY56+MY57</f>
        <v>0</v>
      </c>
      <c r="MZ58" s="20">
        <f t="shared" ref="MZ58" si="4951">+MZ51+MZ52+MZ53+MZ55+MZ56+MZ57</f>
        <v>0</v>
      </c>
      <c r="NA58" s="159">
        <f t="shared" ref="NA58" si="4952">+NA51+NA52+NA53+NA55+NA56+NA57</f>
        <v>0</v>
      </c>
      <c r="NB58" s="21">
        <f t="shared" ref="NB58" si="4953">+NB51+NB52+NB53+NB55+NB56+NB57</f>
        <v>0</v>
      </c>
      <c r="NC58" s="20">
        <f t="shared" si="158"/>
        <v>0</v>
      </c>
      <c r="ND58" s="159">
        <f t="shared" ref="ND58" si="4954">+ND51+ND52+ND53+ND55+ND56+ND57</f>
        <v>0</v>
      </c>
      <c r="NE58" s="21">
        <f>+NE51+NE52+NE53+NE55+NE56+NE57</f>
        <v>0</v>
      </c>
      <c r="NF58" s="20">
        <f t="shared" ref="NF58" si="4955">+NF51+NF52+NF53+NF55+NF56+NF57</f>
        <v>0</v>
      </c>
      <c r="NG58" s="159">
        <f t="shared" ref="NG58" si="4956">+NG51+NG52+NG53+NG55+NG56+NG57</f>
        <v>0</v>
      </c>
      <c r="NH58" s="21">
        <f>+NH51+NH52+NH53+NH55+NH56+NH57</f>
        <v>0</v>
      </c>
      <c r="NI58" s="20">
        <f t="shared" ref="NI58" si="4957">+NI51+NI52+NI53+NI55+NI56+NI57</f>
        <v>0</v>
      </c>
      <c r="NJ58" s="161">
        <f t="shared" ref="NJ58" si="4958">+NJ51+NJ52+NJ53+NJ55+NJ56+NJ57</f>
        <v>0</v>
      </c>
      <c r="NK58" s="21">
        <f>+NK51+NK52+NK53+NK55+NK56+NK57</f>
        <v>0</v>
      </c>
      <c r="NL58" s="20">
        <f t="shared" ref="NL58" si="4959">+NL51+NL52+NL53+NL55+NL56+NL57</f>
        <v>0</v>
      </c>
      <c r="NM58" s="159">
        <f t="shared" ref="NM58" si="4960">+NM51+NM52+NM53+NM55+NM56+NM57</f>
        <v>0</v>
      </c>
      <c r="NN58" s="21">
        <f>+NN51+NN52+NN53+NN55+NN56+NN57</f>
        <v>0</v>
      </c>
      <c r="NO58" s="20">
        <f t="shared" ref="NO58" si="4961">+NO51+NO52+NO53+NO55+NO56+NO57</f>
        <v>0</v>
      </c>
      <c r="NP58" s="159">
        <f t="shared" ref="NP58" si="4962">+NP51+NP52+NP53+NP55+NP56+NP57</f>
        <v>0</v>
      </c>
      <c r="NQ58" s="21">
        <f>+NQ51+NQ52+NQ53+NQ55+NQ56+NQ57</f>
        <v>0</v>
      </c>
      <c r="NR58" s="20">
        <f t="shared" ref="NR58" si="4963">+NR51+NR52+NR53+NR55+NR56+NR57</f>
        <v>0</v>
      </c>
      <c r="NS58" s="159">
        <f t="shared" ref="NS58" si="4964">+NS51+NS52+NS53+NS55+NS56+NS57</f>
        <v>0</v>
      </c>
      <c r="NT58" s="21">
        <f>+NT51+NT52+NT53+NT55+NT56+NT57</f>
        <v>0</v>
      </c>
      <c r="NU58" s="20">
        <f t="shared" ref="NU58" si="4965">+NU51+NU52+NU53+NU55+NU56+NU57</f>
        <v>0</v>
      </c>
      <c r="NV58" s="159">
        <f t="shared" ref="NV58" si="4966">+NV51+NV52+NV53+NV55+NV56+NV57</f>
        <v>0</v>
      </c>
      <c r="NW58" s="21">
        <f t="shared" ref="NW58" si="4967">+NW51+NW52+NW53+NW55+NW56+NW57</f>
        <v>0</v>
      </c>
      <c r="NX58" s="20">
        <f t="shared" si="2981"/>
        <v>0</v>
      </c>
      <c r="NY58" s="159">
        <f t="shared" ref="NY58" si="4968">+NY51+NY52+NY53+NY55+NY56+NY57</f>
        <v>0</v>
      </c>
      <c r="NZ58" s="21">
        <f>+NZ51+NZ52+NZ53+NZ55+NZ56+NZ57</f>
        <v>0</v>
      </c>
      <c r="OA58" s="20">
        <f t="shared" ref="OA58" si="4969">+OA51+OA52+OA53+OA55+OA56+OA57</f>
        <v>0</v>
      </c>
      <c r="OB58" s="159">
        <f t="shared" ref="OB58" si="4970">+OB51+OB52+OB53+OB55+OB56+OB57</f>
        <v>0</v>
      </c>
      <c r="OC58" s="21">
        <f>+OC51+OC52+OC53+OC55+OC56+OC57</f>
        <v>0</v>
      </c>
      <c r="OD58" s="20">
        <f t="shared" ref="OD58" si="4971">+OD51+OD52+OD53+OD55+OD56+OD57</f>
        <v>0</v>
      </c>
      <c r="OE58" s="159">
        <f t="shared" ref="OE58" si="4972">+OE51+OE52+OE53+OE55+OE56+OE57</f>
        <v>0</v>
      </c>
      <c r="OF58" s="21">
        <f>+OF51+OF52+OF53+OF55+OF56+OF57</f>
        <v>0</v>
      </c>
      <c r="OG58" s="20">
        <f t="shared" ref="OG58" si="4973">+OG51+OG52+OG53+OG55+OG56+OG57</f>
        <v>0</v>
      </c>
      <c r="OH58" s="161">
        <f t="shared" ref="OH58" si="4974">+OH51+OH52+OH53+OH55+OH56+OH57</f>
        <v>0</v>
      </c>
      <c r="OI58" s="21">
        <f t="shared" ref="OI58" si="4975">+OI51+OI52+OI53+OI55+OI56+OI57</f>
        <v>0</v>
      </c>
      <c r="OJ58" s="20">
        <f t="shared" si="2980"/>
        <v>0</v>
      </c>
      <c r="OK58" s="159">
        <f t="shared" ref="OK58" si="4976">+OK51+OK52+OK53+OK55+OK56+OK57</f>
        <v>0</v>
      </c>
      <c r="OL58" s="21">
        <f>+OL51+OL52+OL53+OL55+OL56+OL57</f>
        <v>0</v>
      </c>
      <c r="OM58" s="20">
        <f t="shared" ref="OM58" si="4977">+OM51+OM52+OM53+OM55+OM56+OM57</f>
        <v>0</v>
      </c>
      <c r="ON58" s="159">
        <f t="shared" ref="ON58" si="4978">+ON51+ON52+ON53+ON55+ON56+ON57</f>
        <v>0</v>
      </c>
      <c r="OO58" s="21">
        <f>+OO51+OO52+OO53+OO55+OO56+OO57</f>
        <v>0</v>
      </c>
      <c r="OP58" s="20">
        <f t="shared" ref="OP58" si="4979">+OP51+OP52+OP53+OP55+OP56+OP57</f>
        <v>0</v>
      </c>
      <c r="OQ58" s="159">
        <f t="shared" ref="OQ58" si="4980">+OQ51+OQ52+OQ53+OQ55+OQ56+OQ57</f>
        <v>0</v>
      </c>
      <c r="OR58" s="21">
        <f>+OR51+OR52+OR53+OR55+OR56+OR57</f>
        <v>1595053</v>
      </c>
      <c r="OS58" s="20">
        <f t="shared" ref="OS58" si="4981">+OS51+OS52+OS53+OS55+OS56+OS57</f>
        <v>0</v>
      </c>
      <c r="OT58" s="159">
        <f t="shared" ref="OT58" si="4982">+OT51+OT52+OT53+OT55+OT56+OT57</f>
        <v>1595053</v>
      </c>
      <c r="OU58" s="21">
        <f>+OU51+OU52+OU53+OU55+OU56+OU57</f>
        <v>17485</v>
      </c>
      <c r="OV58" s="20">
        <f t="shared" ref="OV58" si="4983">+OV51+OV52+OV53+OV55+OV56+OV57</f>
        <v>0</v>
      </c>
      <c r="OW58" s="159">
        <f t="shared" ref="OW58" si="4984">+OW51+OW52+OW53+OW55+OW56+OW57</f>
        <v>17485</v>
      </c>
      <c r="OX58" s="21">
        <f>+OX51+OX52+OX53+OX55+OX56+OX57</f>
        <v>0</v>
      </c>
      <c r="OY58" s="20">
        <f t="shared" ref="OY58" si="4985">+OY51+OY52+OY53+OY55+OY56+OY57</f>
        <v>0</v>
      </c>
      <c r="OZ58" s="159">
        <f t="shared" ref="OZ58" si="4986">+OZ51+OZ52+OZ53+OZ55+OZ56+OZ57</f>
        <v>0</v>
      </c>
      <c r="PA58" s="21">
        <f>+PA51+PA52+PA53+PA55+PA56+PA57</f>
        <v>0</v>
      </c>
      <c r="PB58" s="20">
        <f t="shared" ref="PB58" si="4987">+PB51+PB52+PB53+PB55+PB56+PB57</f>
        <v>0</v>
      </c>
      <c r="PC58" s="159">
        <f t="shared" ref="PC58" si="4988">+PC51+PC52+PC53+PC55+PC56+PC57</f>
        <v>0</v>
      </c>
      <c r="PD58" s="21">
        <f>+PD51+PD52+PD53+PD55+PD56+PD57</f>
        <v>0</v>
      </c>
      <c r="PE58" s="20">
        <f t="shared" ref="PE58" si="4989">+PE51+PE52+PE53+PE55+PE56+PE57</f>
        <v>0</v>
      </c>
      <c r="PF58" s="159">
        <f t="shared" ref="PF58" si="4990">+PF51+PF52+PF53+PF55+PF56+PF57</f>
        <v>0</v>
      </c>
      <c r="PG58" s="21">
        <f>+PG51+PG52+PG53+PG55+PG56+PG57</f>
        <v>6741345</v>
      </c>
      <c r="PH58" s="20">
        <f t="shared" ref="PH58" si="4991">+PH51+PH52+PH53+PH55+PH56+PH57</f>
        <v>0</v>
      </c>
      <c r="PI58" s="161">
        <f t="shared" ref="PI58" si="4992">+PI51+PI52+PI53+PI55+PI56+PI57</f>
        <v>6741345</v>
      </c>
      <c r="PJ58" s="21">
        <f>+PJ51+PJ52+PJ53+PJ55+PJ56+PJ57</f>
        <v>0</v>
      </c>
      <c r="PK58" s="20">
        <f t="shared" ref="PK58" si="4993">+PK51+PK52+PK53+PK55+PK56+PK57</f>
        <v>0</v>
      </c>
      <c r="PL58" s="159">
        <f t="shared" ref="PL58" si="4994">+PL51+PL52+PL53+PL55+PL56+PL57</f>
        <v>0</v>
      </c>
      <c r="PM58" s="21">
        <f>+PM51+PM52+PM53+PM55+PM56+PM57</f>
        <v>0</v>
      </c>
      <c r="PN58" s="20">
        <f t="shared" ref="PN58" si="4995">+PN51+PN52+PN53+PN55+PN56+PN57</f>
        <v>0</v>
      </c>
      <c r="PO58" s="159">
        <f t="shared" ref="PO58" si="4996">+PO51+PO52+PO53+PO55+PO56+PO57</f>
        <v>0</v>
      </c>
      <c r="PP58" s="21">
        <f t="shared" ref="PP58" si="4997">+PP51+PP52+PP53+PP55+PP56+PP57</f>
        <v>8353883</v>
      </c>
      <c r="PQ58" s="20">
        <f t="shared" si="4231"/>
        <v>0</v>
      </c>
      <c r="PR58" s="159">
        <f t="shared" ref="PR58" si="4998">+PR51+PR52+PR53+PR55+PR56+PR57</f>
        <v>8353883</v>
      </c>
      <c r="PS58" s="21">
        <f>+PS51+PS52+PS53+PS55+PS56+PS57</f>
        <v>199115</v>
      </c>
      <c r="PT58" s="20">
        <f t="shared" ref="PT58" si="4999">+PT51+PT52+PT53+PT55+PT56+PT57</f>
        <v>0</v>
      </c>
      <c r="PU58" s="159">
        <f t="shared" ref="PU58" si="5000">+PU51+PU52+PU53+PU55+PU56+PU57</f>
        <v>199115</v>
      </c>
      <c r="PV58" s="21">
        <f>+PV51+PV52+PV53+PV55+PV56+PV57</f>
        <v>0</v>
      </c>
      <c r="PW58" s="20">
        <f t="shared" ref="PW58" si="5001">+PW51+PW52+PW53+PW55+PW56+PW57</f>
        <v>0</v>
      </c>
      <c r="PX58" s="159">
        <f t="shared" ref="PX58" si="5002">+PX51+PX52+PX53+PX55+PX56+PX57</f>
        <v>0</v>
      </c>
      <c r="PY58" s="21">
        <f>+PY51+PY52+PY53+PY55+PY56+PY57</f>
        <v>2581</v>
      </c>
      <c r="PZ58" s="20">
        <f t="shared" ref="PZ58" si="5003">+PZ51+PZ52+PZ53+PZ55+PZ56+PZ57</f>
        <v>0</v>
      </c>
      <c r="QA58" s="159">
        <f t="shared" ref="QA58" si="5004">+QA51+QA52+QA53+QA55+QA56+QA57</f>
        <v>2581</v>
      </c>
      <c r="QB58" s="21">
        <f>+QB51+QB52+QB53+QB55+QB56+QB57</f>
        <v>13330</v>
      </c>
      <c r="QC58" s="20">
        <f t="shared" ref="QC58" si="5005">+QC51+QC52+QC53+QC55+QC56+QC57</f>
        <v>0</v>
      </c>
      <c r="QD58" s="159">
        <f t="shared" ref="QD58" si="5006">+QD51+QD52+QD53+QD55+QD56+QD57</f>
        <v>13330</v>
      </c>
      <c r="QE58" s="21">
        <f>+QE51+QE52+QE53+QE55+QE56+QE57</f>
        <v>20523</v>
      </c>
      <c r="QF58" s="20">
        <f t="shared" ref="QF58" si="5007">+QF51+QF52+QF53+QF55+QF56+QF57</f>
        <v>0</v>
      </c>
      <c r="QG58" s="161">
        <f t="shared" ref="QG58" si="5008">+QG51+QG52+QG53+QG55+QG56+QG57</f>
        <v>20523</v>
      </c>
      <c r="QH58" s="21">
        <f>+QH51+QH52+QH53+QH55+QH56+QH57</f>
        <v>25000</v>
      </c>
      <c r="QI58" s="20">
        <f t="shared" ref="QI58" si="5009">+QI51+QI52+QI53+QI55+QI56+QI57</f>
        <v>0</v>
      </c>
      <c r="QJ58" s="159">
        <f t="shared" ref="QJ58" si="5010">+QJ51+QJ52+QJ53+QJ55+QJ56+QJ57</f>
        <v>25000</v>
      </c>
      <c r="QK58" s="21">
        <f>+QK51+QK52+QK53+QK55+QK56+QK57</f>
        <v>150000</v>
      </c>
      <c r="QL58" s="20">
        <f t="shared" ref="QL58" si="5011">+QL51+QL52+QL53+QL55+QL56+QL57</f>
        <v>0</v>
      </c>
      <c r="QM58" s="159">
        <f t="shared" ref="QM58" si="5012">+QM51+QM52+QM53+QM55+QM56+QM57</f>
        <v>150000</v>
      </c>
      <c r="QN58" s="21">
        <f t="shared" ref="QN58" si="5013">+QN51+QN52+QN53+QN55+QN56+QN57</f>
        <v>410549</v>
      </c>
      <c r="QO58" s="20">
        <f t="shared" si="190"/>
        <v>0</v>
      </c>
      <c r="QP58" s="159">
        <f t="shared" ref="QP58" si="5014">+QP51+QP52+QP53+QP55+QP56+QP57</f>
        <v>410549</v>
      </c>
      <c r="QQ58" s="21">
        <f>+QQ51+QQ52+QQ53+QQ55+QQ56+QQ57</f>
        <v>0</v>
      </c>
      <c r="QR58" s="20">
        <f t="shared" ref="QR58" si="5015">+QR51+QR52+QR53+QR55+QR56+QR57</f>
        <v>0</v>
      </c>
      <c r="QS58" s="159">
        <f t="shared" ref="QS58" si="5016">+QS51+QS52+QS53+QS55+QS56+QS57</f>
        <v>0</v>
      </c>
      <c r="QT58" s="21">
        <f>+QT51+QT52+QT53+QT55+QT56+QT57</f>
        <v>0</v>
      </c>
      <c r="QU58" s="20">
        <f t="shared" ref="QU58" si="5017">+QU51+QU52+QU53+QU55+QU56+QU57</f>
        <v>0</v>
      </c>
      <c r="QV58" s="159">
        <f t="shared" ref="QV58" si="5018">+QV51+QV52+QV53+QV55+QV56+QV57</f>
        <v>0</v>
      </c>
      <c r="QW58" s="21">
        <f>+QW51+QW52+QW53+QW55+QW56+QW57</f>
        <v>434</v>
      </c>
      <c r="QX58" s="20">
        <f t="shared" ref="QX58" si="5019">+QX51+QX52+QX53+QX55+QX56+QX57</f>
        <v>0</v>
      </c>
      <c r="QY58" s="159">
        <f t="shared" ref="QY58" si="5020">+QY51+QY52+QY53+QY55+QY56+QY57</f>
        <v>434</v>
      </c>
      <c r="QZ58" s="21">
        <f>+QZ51+QZ52+QZ53+QZ55+QZ56+QZ57</f>
        <v>514</v>
      </c>
      <c r="RA58" s="20">
        <f t="shared" ref="RA58" si="5021">+RA51+RA52+RA53+RA55+RA56+RA57</f>
        <v>0</v>
      </c>
      <c r="RB58" s="159">
        <f t="shared" ref="RB58" si="5022">+RB51+RB52+RB53+RB55+RB56+RB57</f>
        <v>514</v>
      </c>
      <c r="RC58" s="21">
        <f>+RC51+RC52+RC53+RC55+RC56+RC57</f>
        <v>0</v>
      </c>
      <c r="RD58" s="20">
        <f t="shared" ref="RD58" si="5023">+RD51+RD52+RD53+RD55+RD56+RD57</f>
        <v>0</v>
      </c>
      <c r="RE58" s="161">
        <f t="shared" ref="RE58" si="5024">+RE51+RE52+RE53+RE55+RE56+RE57</f>
        <v>0</v>
      </c>
      <c r="RF58" s="21">
        <f>+RF51+RF52+RF53+RF55+RF56+RF57</f>
        <v>450</v>
      </c>
      <c r="RG58" s="20">
        <f t="shared" ref="RG58" si="5025">+RG51+RG52+RG53+RG55+RG56+RG57</f>
        <v>0</v>
      </c>
      <c r="RH58" s="159">
        <f t="shared" ref="RH58" si="5026">+RH51+RH52+RH53+RH55+RH56+RH57</f>
        <v>450</v>
      </c>
      <c r="RI58" s="21">
        <f>+RI51+RI52+RI53+RI55+RI56+RI57</f>
        <v>0</v>
      </c>
      <c r="RJ58" s="20">
        <f t="shared" ref="RJ58" si="5027">+RJ51+RJ52+RJ53+RJ55+RJ56+RJ57</f>
        <v>0</v>
      </c>
      <c r="RK58" s="159">
        <f t="shared" ref="RK58" si="5028">+RK51+RK52+RK53+RK55+RK56+RK57</f>
        <v>0</v>
      </c>
      <c r="RL58" s="21">
        <f>+RL51+RL52+RL53+RL55+RL56+RL57</f>
        <v>0</v>
      </c>
      <c r="RM58" s="20">
        <f t="shared" ref="RM58" si="5029">+RM51+RM52+RM53+RM55+RM56+RM57</f>
        <v>0</v>
      </c>
      <c r="RN58" s="159">
        <f t="shared" ref="RN58" si="5030">+RN51+RN52+RN53+RN55+RN56+RN57</f>
        <v>0</v>
      </c>
      <c r="RO58" s="21">
        <f t="shared" ref="RO58" si="5031">+RO51+RO52+RO53+RO55+RO56+RO57</f>
        <v>1398</v>
      </c>
      <c r="RP58" s="20">
        <f t="shared" si="201"/>
        <v>0</v>
      </c>
      <c r="RQ58" s="159">
        <f t="shared" ref="RQ58" si="5032">+RQ51+RQ52+RQ53+RQ55+RQ56+RQ57</f>
        <v>1398</v>
      </c>
      <c r="RR58" s="21">
        <f t="shared" ref="RR58" si="5033">+RR51+RR52+RR53+RR55+RR56+RR57</f>
        <v>411947</v>
      </c>
      <c r="RS58" s="20">
        <f t="shared" si="204"/>
        <v>0</v>
      </c>
      <c r="RT58" s="159">
        <f t="shared" ref="RT58" si="5034">+RT51+RT52+RT53+RT55+RT56+RT57</f>
        <v>411947</v>
      </c>
      <c r="RU58" s="21">
        <f t="shared" ref="RU58:RU67" si="5035">+HW58+MP58+OI58+PP58+RR58</f>
        <v>8765830</v>
      </c>
      <c r="RV58" s="20">
        <f t="shared" si="206"/>
        <v>0</v>
      </c>
      <c r="RW58" s="159">
        <f t="shared" ref="RW58" si="5036">+RW51+RW52+RW53+RW55+RW56+RW57</f>
        <v>8765830</v>
      </c>
      <c r="RX58" s="21">
        <f>+RX51+RX52+RX53+RX55+RX56+RX57</f>
        <v>-5152352</v>
      </c>
      <c r="RY58" s="20">
        <f t="shared" ref="RY58" si="5037">+RY51+RY52+RY53+RY55+RY56+RY57</f>
        <v>-3405</v>
      </c>
      <c r="RZ58" s="159">
        <f t="shared" ref="RZ58" si="5038">+RZ51+RZ52+RZ53+RZ55+RZ56+RZ57</f>
        <v>-5155757</v>
      </c>
      <c r="SA58" s="21">
        <f t="shared" ref="SA58" si="5039">+SA51+SA52+SA53+SA55+SA56+SA57</f>
        <v>3613478</v>
      </c>
      <c r="SB58" s="20">
        <f t="shared" si="22"/>
        <v>-3405</v>
      </c>
      <c r="SC58" s="159">
        <f t="shared" ref="SC58" si="5040">+SC51+SC52+SC53+SC55+SC56+SC57</f>
        <v>3610073</v>
      </c>
      <c r="SD58" s="21">
        <f t="shared" ref="SD58" si="5041">+SD51+SD52+SD53+SD55+SD56+SD57</f>
        <v>8924765</v>
      </c>
      <c r="SE58" s="20">
        <f t="shared" si="4232"/>
        <v>0</v>
      </c>
      <c r="SF58" s="159">
        <f t="shared" ref="SF58" si="5042">+SF51+SF52+SF53+SF55+SF56+SF57</f>
        <v>8924765</v>
      </c>
    </row>
    <row r="59" spans="1:501" ht="16.5" thickBot="1" x14ac:dyDescent="0.3">
      <c r="A59" s="28">
        <v>47</v>
      </c>
      <c r="B59" s="63" t="s">
        <v>50</v>
      </c>
      <c r="C59" s="112">
        <v>0</v>
      </c>
      <c r="D59" s="29">
        <v>0</v>
      </c>
      <c r="E59" s="113">
        <f t="shared" si="24"/>
        <v>0</v>
      </c>
      <c r="F59" s="112">
        <v>0</v>
      </c>
      <c r="G59" s="29">
        <v>0</v>
      </c>
      <c r="H59" s="113">
        <f t="shared" ref="H59" si="5043">+F59+G59</f>
        <v>0</v>
      </c>
      <c r="I59" s="112">
        <f t="shared" si="0"/>
        <v>0</v>
      </c>
      <c r="J59" s="29">
        <f t="shared" si="0"/>
        <v>0</v>
      </c>
      <c r="K59" s="113">
        <f t="shared" ref="K59" si="5044">+I59+J59</f>
        <v>0</v>
      </c>
      <c r="L59" s="112"/>
      <c r="M59" s="29">
        <v>0</v>
      </c>
      <c r="N59" s="113">
        <f t="shared" ref="N59" si="5045">+L59+M59</f>
        <v>0</v>
      </c>
      <c r="O59" s="112"/>
      <c r="P59" s="29">
        <v>0</v>
      </c>
      <c r="Q59" s="113">
        <f t="shared" ref="Q59" si="5046">+O59+P59</f>
        <v>0</v>
      </c>
      <c r="R59" s="112"/>
      <c r="S59" s="29">
        <v>0</v>
      </c>
      <c r="T59" s="113">
        <f t="shared" ref="T59" si="5047">+R59+S59</f>
        <v>0</v>
      </c>
      <c r="U59" s="112">
        <f t="shared" si="2324"/>
        <v>0</v>
      </c>
      <c r="V59" s="29">
        <f t="shared" si="2324"/>
        <v>0</v>
      </c>
      <c r="W59" s="94">
        <f t="shared" ref="W59" si="5048">+U59+V59</f>
        <v>0</v>
      </c>
      <c r="X59" s="112"/>
      <c r="Y59" s="29">
        <v>0</v>
      </c>
      <c r="Z59" s="113">
        <f t="shared" ref="Z59" si="5049">+X59+Y59</f>
        <v>0</v>
      </c>
      <c r="AA59" s="112"/>
      <c r="AB59" s="29">
        <v>0</v>
      </c>
      <c r="AC59" s="113">
        <f t="shared" ref="AC59" si="5050">+AA59+AB59</f>
        <v>0</v>
      </c>
      <c r="AD59" s="112"/>
      <c r="AE59" s="29">
        <v>0</v>
      </c>
      <c r="AF59" s="113">
        <f t="shared" ref="AF59" si="5051">+AD59+AE59</f>
        <v>0</v>
      </c>
      <c r="AG59" s="112"/>
      <c r="AH59" s="29">
        <v>0</v>
      </c>
      <c r="AI59" s="113">
        <f t="shared" ref="AI59" si="5052">+AG59+AH59</f>
        <v>0</v>
      </c>
      <c r="AJ59" s="112"/>
      <c r="AK59" s="29">
        <v>0</v>
      </c>
      <c r="AL59" s="113">
        <f t="shared" ref="AL59" si="5053">+AJ59+AK59</f>
        <v>0</v>
      </c>
      <c r="AM59" s="112"/>
      <c r="AN59" s="29">
        <v>0</v>
      </c>
      <c r="AO59" s="113">
        <f t="shared" ref="AO59" si="5054">+AM59+AN59</f>
        <v>0</v>
      </c>
      <c r="AP59" s="112"/>
      <c r="AQ59" s="29">
        <v>0</v>
      </c>
      <c r="AR59" s="113">
        <f t="shared" ref="AR59" si="5055">+AP59+AQ59</f>
        <v>0</v>
      </c>
      <c r="AS59" s="112">
        <f t="shared" si="2333"/>
        <v>0</v>
      </c>
      <c r="AT59" s="29">
        <f t="shared" si="2333"/>
        <v>0</v>
      </c>
      <c r="AU59" s="113">
        <f t="shared" ref="AU59" si="5056">+AS59+AT59</f>
        <v>0</v>
      </c>
      <c r="AV59" s="112"/>
      <c r="AW59" s="29">
        <v>0</v>
      </c>
      <c r="AX59" s="113">
        <f t="shared" ref="AX59" si="5057">+AV59+AW59</f>
        <v>0</v>
      </c>
      <c r="AY59" s="112"/>
      <c r="AZ59" s="29">
        <v>0</v>
      </c>
      <c r="BA59" s="113">
        <f t="shared" ref="BA59" si="5058">+AY59+AZ59</f>
        <v>0</v>
      </c>
      <c r="BB59" s="112"/>
      <c r="BC59" s="29">
        <v>0</v>
      </c>
      <c r="BD59" s="113">
        <f t="shared" ref="BD59" si="5059">+BB59+BC59</f>
        <v>0</v>
      </c>
      <c r="BE59" s="112">
        <f t="shared" si="2338"/>
        <v>0</v>
      </c>
      <c r="BF59" s="29">
        <f t="shared" si="2338"/>
        <v>0</v>
      </c>
      <c r="BG59" s="113">
        <f t="shared" ref="BG59" si="5060">+BE59+BF59</f>
        <v>0</v>
      </c>
      <c r="BH59" s="112"/>
      <c r="BI59" s="29">
        <v>0</v>
      </c>
      <c r="BJ59" s="113">
        <f t="shared" ref="BJ59" si="5061">+BH59+BI59</f>
        <v>0</v>
      </c>
      <c r="BK59" s="112"/>
      <c r="BL59" s="29">
        <v>0</v>
      </c>
      <c r="BM59" s="113">
        <f t="shared" ref="BM59" si="5062">+BK59+BL59</f>
        <v>0</v>
      </c>
      <c r="BN59" s="112">
        <f t="shared" si="2342"/>
        <v>0</v>
      </c>
      <c r="BO59" s="29">
        <f t="shared" si="2342"/>
        <v>0</v>
      </c>
      <c r="BP59" s="113">
        <f t="shared" ref="BP59" si="5063">+BN59+BO59</f>
        <v>0</v>
      </c>
      <c r="BQ59" s="112">
        <f t="shared" si="2344"/>
        <v>0</v>
      </c>
      <c r="BR59" s="29">
        <f t="shared" si="2344"/>
        <v>0</v>
      </c>
      <c r="BS59" s="113">
        <f t="shared" ref="BS59" si="5064">+BQ59+BR59</f>
        <v>0</v>
      </c>
      <c r="BT59" s="112"/>
      <c r="BU59" s="29">
        <v>0</v>
      </c>
      <c r="BV59" s="113">
        <f t="shared" ref="BV59" si="5065">+BT59+BU59</f>
        <v>0</v>
      </c>
      <c r="BW59" s="127">
        <f t="shared" si="2347"/>
        <v>0</v>
      </c>
      <c r="BX59" s="29">
        <f t="shared" si="2347"/>
        <v>0</v>
      </c>
      <c r="BY59" s="113">
        <f t="shared" ref="BY59" si="5066">+BW59+BX59</f>
        <v>0</v>
      </c>
      <c r="BZ59" s="112"/>
      <c r="CA59" s="29">
        <v>0</v>
      </c>
      <c r="CB59" s="113">
        <f t="shared" ref="CB59" si="5067">+BZ59+CA59</f>
        <v>0</v>
      </c>
      <c r="CC59" s="112"/>
      <c r="CD59" s="29">
        <v>0</v>
      </c>
      <c r="CE59" s="113">
        <f t="shared" ref="CE59" si="5068">+CC59+CD59</f>
        <v>0</v>
      </c>
      <c r="CF59" s="112"/>
      <c r="CG59" s="29">
        <v>0</v>
      </c>
      <c r="CH59" s="113">
        <f t="shared" ref="CH59" si="5069">+CF59+CG59</f>
        <v>0</v>
      </c>
      <c r="CI59" s="112"/>
      <c r="CJ59" s="29">
        <v>0</v>
      </c>
      <c r="CK59" s="113">
        <f t="shared" ref="CK59" si="5070">+CI59+CJ59</f>
        <v>0</v>
      </c>
      <c r="CL59" s="112"/>
      <c r="CM59" s="29">
        <v>0</v>
      </c>
      <c r="CN59" s="113">
        <f t="shared" ref="CN59" si="5071">+CL59+CM59</f>
        <v>0</v>
      </c>
      <c r="CO59" s="112"/>
      <c r="CP59" s="29">
        <v>0</v>
      </c>
      <c r="CQ59" s="113">
        <f t="shared" ref="CQ59" si="5072">+CO59+CP59</f>
        <v>0</v>
      </c>
      <c r="CR59" s="112"/>
      <c r="CS59" s="29">
        <v>0</v>
      </c>
      <c r="CT59" s="113">
        <f t="shared" ref="CT59" si="5073">+CR59+CS59</f>
        <v>0</v>
      </c>
      <c r="CU59" s="112"/>
      <c r="CV59" s="29">
        <v>0</v>
      </c>
      <c r="CW59" s="113">
        <f t="shared" ref="CW59" si="5074">+CU59+CV59</f>
        <v>0</v>
      </c>
      <c r="CX59" s="112"/>
      <c r="CY59" s="29">
        <v>0</v>
      </c>
      <c r="CZ59" s="113">
        <f t="shared" ref="CZ59" si="5075">+CX59+CY59</f>
        <v>0</v>
      </c>
      <c r="DA59" s="112"/>
      <c r="DB59" s="29">
        <v>0</v>
      </c>
      <c r="DC59" s="113">
        <f t="shared" ref="DC59" si="5076">+DA59+DB59</f>
        <v>0</v>
      </c>
      <c r="DD59" s="127">
        <f t="shared" si="59"/>
        <v>0</v>
      </c>
      <c r="DE59" s="29">
        <f t="shared" si="59"/>
        <v>0</v>
      </c>
      <c r="DF59" s="113">
        <f t="shared" si="59"/>
        <v>0</v>
      </c>
      <c r="DG59" s="112"/>
      <c r="DH59" s="29">
        <v>0</v>
      </c>
      <c r="DI59" s="113">
        <f t="shared" ref="DI59" si="5077">+DG59+DH59</f>
        <v>0</v>
      </c>
      <c r="DJ59" s="112"/>
      <c r="DK59" s="29">
        <v>0</v>
      </c>
      <c r="DL59" s="113">
        <f t="shared" ref="DL59" si="5078">+DJ59+DK59</f>
        <v>0</v>
      </c>
      <c r="DM59" s="112"/>
      <c r="DN59" s="29">
        <v>0</v>
      </c>
      <c r="DO59" s="113">
        <f t="shared" ref="DO59" si="5079">+DM59+DN59</f>
        <v>0</v>
      </c>
      <c r="DP59" s="112"/>
      <c r="DQ59" s="29">
        <v>0</v>
      </c>
      <c r="DR59" s="113">
        <f t="shared" ref="DR59" si="5080">+DP59+DQ59</f>
        <v>0</v>
      </c>
      <c r="DS59" s="112"/>
      <c r="DT59" s="29">
        <v>0</v>
      </c>
      <c r="DU59" s="113">
        <f t="shared" ref="DU59" si="5081">+DS59+DT59</f>
        <v>0</v>
      </c>
      <c r="DV59" s="112"/>
      <c r="DW59" s="29">
        <v>0</v>
      </c>
      <c r="DX59" s="113">
        <f t="shared" ref="DX59" si="5082">+DV59+DW59</f>
        <v>0</v>
      </c>
      <c r="DY59" s="112"/>
      <c r="DZ59" s="29">
        <v>0</v>
      </c>
      <c r="EA59" s="113">
        <f t="shared" ref="EA59" si="5083">+DY59+DZ59</f>
        <v>0</v>
      </c>
      <c r="EB59" s="112">
        <f t="shared" si="67"/>
        <v>0</v>
      </c>
      <c r="EC59" s="29">
        <f t="shared" si="68"/>
        <v>0</v>
      </c>
      <c r="ED59" s="113">
        <f t="shared" ref="ED59" si="5084">+EB59+EC59</f>
        <v>0</v>
      </c>
      <c r="EE59" s="112"/>
      <c r="EF59" s="29">
        <v>0</v>
      </c>
      <c r="EG59" s="113">
        <f t="shared" ref="EG59" si="5085">+EE59+EF59</f>
        <v>0</v>
      </c>
      <c r="EH59" s="112"/>
      <c r="EI59" s="29">
        <v>0</v>
      </c>
      <c r="EJ59" s="113">
        <f t="shared" ref="EJ59" si="5086">+EH59+EI59</f>
        <v>0</v>
      </c>
      <c r="EK59" s="112"/>
      <c r="EL59" s="29">
        <v>0</v>
      </c>
      <c r="EM59" s="113">
        <f t="shared" ref="EM59" si="5087">+EK59+EL59</f>
        <v>0</v>
      </c>
      <c r="EN59" s="112">
        <f t="shared" si="2492"/>
        <v>0</v>
      </c>
      <c r="EO59" s="29">
        <f t="shared" si="2492"/>
        <v>0</v>
      </c>
      <c r="EP59" s="113">
        <f t="shared" ref="EP59" si="5088">+EN59+EO59</f>
        <v>0</v>
      </c>
      <c r="EQ59" s="112"/>
      <c r="ER59" s="29">
        <v>0</v>
      </c>
      <c r="ES59" s="113">
        <f t="shared" ref="ES59" si="5089">+EQ59+ER59</f>
        <v>0</v>
      </c>
      <c r="ET59" s="112"/>
      <c r="EU59" s="29">
        <v>0</v>
      </c>
      <c r="EV59" s="113">
        <f t="shared" ref="EV59" si="5090">+ET59+EU59</f>
        <v>0</v>
      </c>
      <c r="EW59" s="112"/>
      <c r="EX59" s="29">
        <v>0</v>
      </c>
      <c r="EY59" s="113">
        <f t="shared" ref="EY59" si="5091">+EW59+EX59</f>
        <v>0</v>
      </c>
      <c r="EZ59" s="112"/>
      <c r="FA59" s="29">
        <v>0</v>
      </c>
      <c r="FB59" s="113">
        <f t="shared" ref="FB59" si="5092">+EZ59+FA59</f>
        <v>0</v>
      </c>
      <c r="FC59" s="127">
        <f t="shared" si="2375"/>
        <v>0</v>
      </c>
      <c r="FD59" s="29">
        <f t="shared" si="2375"/>
        <v>0</v>
      </c>
      <c r="FE59" s="94">
        <f t="shared" ref="FE59" si="5093">+FC59+FD59</f>
        <v>0</v>
      </c>
      <c r="FF59" s="112"/>
      <c r="FG59" s="29">
        <v>0</v>
      </c>
      <c r="FH59" s="113">
        <f t="shared" ref="FH59" si="5094">+FF59+FG59</f>
        <v>0</v>
      </c>
      <c r="FI59" s="112"/>
      <c r="FJ59" s="29">
        <v>0</v>
      </c>
      <c r="FK59" s="113">
        <f t="shared" ref="FK59" si="5095">+FI59+FJ59</f>
        <v>0</v>
      </c>
      <c r="FL59" s="112"/>
      <c r="FM59" s="29">
        <v>0</v>
      </c>
      <c r="FN59" s="113">
        <f t="shared" ref="FN59" si="5096">+FL59+FM59</f>
        <v>0</v>
      </c>
      <c r="FO59" s="112"/>
      <c r="FP59" s="29">
        <v>0</v>
      </c>
      <c r="FQ59" s="113">
        <f t="shared" ref="FQ59" si="5097">+FO59+FP59</f>
        <v>0</v>
      </c>
      <c r="FR59" s="112"/>
      <c r="FS59" s="29">
        <v>0</v>
      </c>
      <c r="FT59" s="113">
        <f t="shared" ref="FT59" si="5098">+FR59+FS59</f>
        <v>0</v>
      </c>
      <c r="FU59" s="112"/>
      <c r="FV59" s="29">
        <v>0</v>
      </c>
      <c r="FW59" s="113">
        <f t="shared" ref="FW59" si="5099">+FU59+FV59</f>
        <v>0</v>
      </c>
      <c r="FX59" s="112"/>
      <c r="FY59" s="29">
        <v>0</v>
      </c>
      <c r="FZ59" s="113">
        <f t="shared" ref="FZ59" si="5100">+FX59+FY59</f>
        <v>0</v>
      </c>
      <c r="GA59" s="127">
        <f t="shared" si="10"/>
        <v>0</v>
      </c>
      <c r="GB59" s="29">
        <f t="shared" si="10"/>
        <v>0</v>
      </c>
      <c r="GC59" s="113">
        <f t="shared" ref="GC59" si="5101">+GA59+GB59</f>
        <v>0</v>
      </c>
      <c r="GD59" s="112"/>
      <c r="GE59" s="29">
        <v>0</v>
      </c>
      <c r="GF59" s="113">
        <f t="shared" ref="GF59" si="5102">+GD59+GE59</f>
        <v>0</v>
      </c>
      <c r="GG59" s="112"/>
      <c r="GH59" s="29">
        <v>0</v>
      </c>
      <c r="GI59" s="113">
        <f t="shared" ref="GI59" si="5103">+GG59+GH59</f>
        <v>0</v>
      </c>
      <c r="GJ59" s="112"/>
      <c r="GK59" s="29">
        <v>0</v>
      </c>
      <c r="GL59" s="113">
        <f t="shared" ref="GL59" si="5104">+GJ59+GK59</f>
        <v>0</v>
      </c>
      <c r="GM59" s="112"/>
      <c r="GN59" s="29">
        <v>0</v>
      </c>
      <c r="GO59" s="113">
        <f t="shared" ref="GO59" si="5105">+GM59+GN59</f>
        <v>0</v>
      </c>
      <c r="GP59" s="112"/>
      <c r="GQ59" s="29">
        <v>0</v>
      </c>
      <c r="GR59" s="113">
        <f t="shared" ref="GR59" si="5106">+GP59+GQ59</f>
        <v>0</v>
      </c>
      <c r="GS59" s="112"/>
      <c r="GT59" s="29">
        <v>0</v>
      </c>
      <c r="GU59" s="94">
        <f t="shared" ref="GU59" si="5107">+GS59+GT59</f>
        <v>0</v>
      </c>
      <c r="GV59" s="127">
        <f t="shared" si="93"/>
        <v>0</v>
      </c>
      <c r="GW59" s="29">
        <f t="shared" si="94"/>
        <v>0</v>
      </c>
      <c r="GX59" s="113">
        <f t="shared" ref="GX59" si="5108">+GV59+GW59</f>
        <v>0</v>
      </c>
      <c r="GY59" s="112"/>
      <c r="GZ59" s="29">
        <v>0</v>
      </c>
      <c r="HA59" s="113">
        <f t="shared" ref="HA59" si="5109">+GY59+GZ59</f>
        <v>0</v>
      </c>
      <c r="HB59" s="112"/>
      <c r="HC59" s="29">
        <v>0</v>
      </c>
      <c r="HD59" s="113">
        <f t="shared" ref="HD59" si="5110">+HB59+HC59</f>
        <v>0</v>
      </c>
      <c r="HE59" s="112"/>
      <c r="HF59" s="29">
        <v>0</v>
      </c>
      <c r="HG59" s="113">
        <f t="shared" ref="HG59" si="5111">+HE59+HF59</f>
        <v>0</v>
      </c>
      <c r="HH59" s="112"/>
      <c r="HI59" s="29">
        <v>0</v>
      </c>
      <c r="HJ59" s="113">
        <f t="shared" ref="HJ59" si="5112">+HH59+HI59</f>
        <v>0</v>
      </c>
      <c r="HK59" s="127">
        <f t="shared" si="100"/>
        <v>0</v>
      </c>
      <c r="HL59" s="29">
        <f t="shared" si="101"/>
        <v>0</v>
      </c>
      <c r="HM59" s="113">
        <f t="shared" ref="HM59" si="5113">+HK59+HL59</f>
        <v>0</v>
      </c>
      <c r="HN59" s="112"/>
      <c r="HO59" s="29">
        <v>0</v>
      </c>
      <c r="HP59" s="113">
        <f t="shared" ref="HP59" si="5114">+HN59+HO59</f>
        <v>0</v>
      </c>
      <c r="HQ59" s="112"/>
      <c r="HR59" s="29">
        <v>0</v>
      </c>
      <c r="HS59" s="94">
        <f t="shared" ref="HS59" si="5115">+HQ59+HR59</f>
        <v>0</v>
      </c>
      <c r="HT59" s="127">
        <f t="shared" si="11"/>
        <v>0</v>
      </c>
      <c r="HU59" s="29">
        <f t="shared" si="11"/>
        <v>0</v>
      </c>
      <c r="HV59" s="113">
        <f t="shared" ref="HV59" si="5116">+HT59+HU59</f>
        <v>0</v>
      </c>
      <c r="HW59" s="112">
        <f t="shared" si="106"/>
        <v>0</v>
      </c>
      <c r="HX59" s="29">
        <f t="shared" si="107"/>
        <v>0</v>
      </c>
      <c r="HY59" s="113">
        <f t="shared" ref="HY59" si="5117">+HW59+HX59</f>
        <v>0</v>
      </c>
      <c r="HZ59" s="112"/>
      <c r="IA59" s="29">
        <v>0</v>
      </c>
      <c r="IB59" s="113">
        <f t="shared" ref="IB59" si="5118">+HZ59+IA59</f>
        <v>0</v>
      </c>
      <c r="IC59" s="112"/>
      <c r="ID59" s="29">
        <v>0</v>
      </c>
      <c r="IE59" s="113">
        <f t="shared" ref="IE59" si="5119">+IC59+ID59</f>
        <v>0</v>
      </c>
      <c r="IF59" s="112"/>
      <c r="IG59" s="29">
        <v>0</v>
      </c>
      <c r="IH59" s="113">
        <f t="shared" ref="IH59" si="5120">+IF59+IG59</f>
        <v>0</v>
      </c>
      <c r="II59" s="112"/>
      <c r="IJ59" s="29">
        <v>0</v>
      </c>
      <c r="IK59" s="113">
        <f t="shared" ref="IK59" si="5121">+II59+IJ59</f>
        <v>0</v>
      </c>
      <c r="IL59" s="127">
        <f t="shared" si="113"/>
        <v>0</v>
      </c>
      <c r="IM59" s="29">
        <f t="shared" si="114"/>
        <v>0</v>
      </c>
      <c r="IN59" s="113">
        <f t="shared" ref="IN59" si="5122">+IL59+IM59</f>
        <v>0</v>
      </c>
      <c r="IO59" s="112"/>
      <c r="IP59" s="29">
        <v>0</v>
      </c>
      <c r="IQ59" s="94">
        <f t="shared" ref="IQ59" si="5123">+IO59+IP59</f>
        <v>0</v>
      </c>
      <c r="IR59" s="112"/>
      <c r="IS59" s="29">
        <v>0</v>
      </c>
      <c r="IT59" s="113">
        <f t="shared" ref="IT59" si="5124">+IR59+IS59</f>
        <v>0</v>
      </c>
      <c r="IU59" s="127">
        <f t="shared" si="12"/>
        <v>0</v>
      </c>
      <c r="IV59" s="29">
        <f t="shared" si="12"/>
        <v>0</v>
      </c>
      <c r="IW59" s="113">
        <f t="shared" ref="IW59" si="5125">+IU59+IV59</f>
        <v>0</v>
      </c>
      <c r="IX59" s="112"/>
      <c r="IY59" s="29">
        <v>0</v>
      </c>
      <c r="IZ59" s="113">
        <f t="shared" ref="IZ59" si="5126">+IX59+IY59</f>
        <v>0</v>
      </c>
      <c r="JA59" s="112"/>
      <c r="JB59" s="29">
        <v>0</v>
      </c>
      <c r="JC59" s="113">
        <f t="shared" ref="JC59" si="5127">+JA59+JB59</f>
        <v>0</v>
      </c>
      <c r="JD59" s="112"/>
      <c r="JE59" s="29">
        <v>0</v>
      </c>
      <c r="JF59" s="113">
        <f t="shared" ref="JF59" si="5128">+JD59+JE59</f>
        <v>0</v>
      </c>
      <c r="JG59" s="112"/>
      <c r="JH59" s="29">
        <v>0</v>
      </c>
      <c r="JI59" s="113">
        <f t="shared" ref="JI59" si="5129">+JG59+JH59</f>
        <v>0</v>
      </c>
      <c r="JJ59" s="127">
        <f t="shared" si="13"/>
        <v>0</v>
      </c>
      <c r="JK59" s="29">
        <f t="shared" si="13"/>
        <v>0</v>
      </c>
      <c r="JL59" s="113">
        <f t="shared" ref="JL59" si="5130">+JJ59+JK59</f>
        <v>0</v>
      </c>
      <c r="JM59" s="112"/>
      <c r="JN59" s="29">
        <v>0</v>
      </c>
      <c r="JO59" s="113">
        <f t="shared" ref="JO59" si="5131">+JM59+JN59</f>
        <v>0</v>
      </c>
      <c r="JP59" s="112"/>
      <c r="JQ59" s="29">
        <v>0</v>
      </c>
      <c r="JR59" s="94">
        <f t="shared" ref="JR59" si="5132">+JP59+JQ59</f>
        <v>0</v>
      </c>
      <c r="JS59" s="112"/>
      <c r="JT59" s="29">
        <v>0</v>
      </c>
      <c r="JU59" s="113">
        <f t="shared" ref="JU59" si="5133">+JS59+JT59</f>
        <v>0</v>
      </c>
      <c r="JV59" s="127">
        <f t="shared" si="2493"/>
        <v>0</v>
      </c>
      <c r="JW59" s="29">
        <f t="shared" si="2493"/>
        <v>0</v>
      </c>
      <c r="JX59" s="113">
        <f t="shared" ref="JX59" si="5134">+JV59+JW59</f>
        <v>0</v>
      </c>
      <c r="JY59" s="112"/>
      <c r="JZ59" s="29">
        <v>0</v>
      </c>
      <c r="KA59" s="113">
        <f t="shared" ref="KA59" si="5135">+JY59+JZ59</f>
        <v>0</v>
      </c>
      <c r="KB59" s="112"/>
      <c r="KC59" s="29">
        <v>0</v>
      </c>
      <c r="KD59" s="113">
        <f t="shared" ref="KD59" si="5136">+KB59+KC59</f>
        <v>0</v>
      </c>
      <c r="KE59" s="112"/>
      <c r="KF59" s="29">
        <v>0</v>
      </c>
      <c r="KG59" s="113">
        <f t="shared" ref="KG59" si="5137">+KE59+KF59</f>
        <v>0</v>
      </c>
      <c r="KH59" s="112"/>
      <c r="KI59" s="29">
        <v>0</v>
      </c>
      <c r="KJ59" s="113">
        <f t="shared" ref="KJ59" si="5138">+KH59+KI59</f>
        <v>0</v>
      </c>
      <c r="KK59" s="127">
        <f t="shared" si="2491"/>
        <v>0</v>
      </c>
      <c r="KL59" s="29">
        <f t="shared" si="2491"/>
        <v>0</v>
      </c>
      <c r="KM59" s="94">
        <f t="shared" ref="KM59" si="5139">+KK59+KL59</f>
        <v>0</v>
      </c>
      <c r="KN59" s="112"/>
      <c r="KO59" s="29">
        <v>0</v>
      </c>
      <c r="KP59" s="113">
        <f t="shared" ref="KP59" si="5140">+KN59+KO59</f>
        <v>0</v>
      </c>
      <c r="KQ59" s="112"/>
      <c r="KR59" s="29">
        <v>0</v>
      </c>
      <c r="KS59" s="113">
        <f t="shared" ref="KS59" si="5141">+KQ59+KR59</f>
        <v>0</v>
      </c>
      <c r="KT59" s="112"/>
      <c r="KU59" s="29">
        <v>0</v>
      </c>
      <c r="KV59" s="113">
        <f t="shared" ref="KV59" si="5142">+KT59+KU59</f>
        <v>0</v>
      </c>
      <c r="KW59" s="127">
        <f t="shared" si="211"/>
        <v>0</v>
      </c>
      <c r="KX59" s="29">
        <f t="shared" si="211"/>
        <v>0</v>
      </c>
      <c r="KY59" s="113">
        <f t="shared" ref="KY59" si="5143">+KW59+KX59</f>
        <v>0</v>
      </c>
      <c r="KZ59" s="112"/>
      <c r="LA59" s="29">
        <v>0</v>
      </c>
      <c r="LB59" s="113">
        <f t="shared" ref="LB59" si="5144">+KZ59+LA59</f>
        <v>0</v>
      </c>
      <c r="LC59" s="112"/>
      <c r="LD59" s="29">
        <v>0</v>
      </c>
      <c r="LE59" s="113">
        <f t="shared" ref="LE59" si="5145">+LC59+LD59</f>
        <v>0</v>
      </c>
      <c r="LF59" s="112"/>
      <c r="LG59" s="29">
        <v>0</v>
      </c>
      <c r="LH59" s="113">
        <f t="shared" ref="LH59" si="5146">+LF59+LG59</f>
        <v>0</v>
      </c>
      <c r="LI59" s="112"/>
      <c r="LJ59" s="29">
        <v>0</v>
      </c>
      <c r="LK59" s="94">
        <f t="shared" ref="LK59" si="5147">+LI59+LJ59</f>
        <v>0</v>
      </c>
      <c r="LL59" s="112"/>
      <c r="LM59" s="29">
        <v>0</v>
      </c>
      <c r="LN59" s="113">
        <f t="shared" ref="LN59" si="5148">+LL59+LM59</f>
        <v>0</v>
      </c>
      <c r="LO59" s="112"/>
      <c r="LP59" s="29">
        <v>0</v>
      </c>
      <c r="LQ59" s="113">
        <f t="shared" ref="LQ59" si="5149">+LO59+LP59</f>
        <v>0</v>
      </c>
      <c r="LR59" s="112"/>
      <c r="LS59" s="29">
        <v>0</v>
      </c>
      <c r="LT59" s="113">
        <f t="shared" ref="LT59" si="5150">+LR59+LS59</f>
        <v>0</v>
      </c>
      <c r="LU59" s="112"/>
      <c r="LV59" s="29">
        <v>0</v>
      </c>
      <c r="LW59" s="113">
        <f t="shared" ref="LW59" si="5151">+LU59+LV59</f>
        <v>0</v>
      </c>
      <c r="LX59" s="112"/>
      <c r="LY59" s="29">
        <v>0</v>
      </c>
      <c r="LZ59" s="113">
        <f t="shared" ref="LZ59" si="5152">+LX59+LY59</f>
        <v>0</v>
      </c>
      <c r="MA59" s="127">
        <f t="shared" si="17"/>
        <v>0</v>
      </c>
      <c r="MB59" s="29">
        <f t="shared" si="17"/>
        <v>0</v>
      </c>
      <c r="MC59" s="113">
        <f t="shared" ref="MC59" si="5153">+MA59+MB59</f>
        <v>0</v>
      </c>
      <c r="MD59" s="112"/>
      <c r="ME59" s="29">
        <v>0</v>
      </c>
      <c r="MF59" s="113">
        <f t="shared" ref="MF59" si="5154">+MD59+ME59</f>
        <v>0</v>
      </c>
      <c r="MG59" s="112"/>
      <c r="MH59" s="29">
        <v>0</v>
      </c>
      <c r="MI59" s="94">
        <f t="shared" ref="MI59" si="5155">+MG59+MH59</f>
        <v>0</v>
      </c>
      <c r="MJ59" s="127">
        <f t="shared" si="149"/>
        <v>0</v>
      </c>
      <c r="MK59" s="29">
        <f t="shared" si="150"/>
        <v>0</v>
      </c>
      <c r="ML59" s="113">
        <f t="shared" ref="ML59" si="5156">+MJ59+MK59</f>
        <v>0</v>
      </c>
      <c r="MM59" s="112"/>
      <c r="MN59" s="29">
        <v>0</v>
      </c>
      <c r="MO59" s="113">
        <f t="shared" ref="MO59" si="5157">+MM59+MN59</f>
        <v>0</v>
      </c>
      <c r="MP59" s="127">
        <f t="shared" si="18"/>
        <v>0</v>
      </c>
      <c r="MQ59" s="29">
        <f t="shared" si="18"/>
        <v>0</v>
      </c>
      <c r="MR59" s="113">
        <f t="shared" ref="MR59" si="5158">+MP59+MQ59</f>
        <v>0</v>
      </c>
      <c r="MS59" s="112"/>
      <c r="MT59" s="29">
        <v>0</v>
      </c>
      <c r="MU59" s="113">
        <f t="shared" ref="MU59" si="5159">+MS59+MT59</f>
        <v>0</v>
      </c>
      <c r="MV59" s="112"/>
      <c r="MW59" s="29">
        <v>0</v>
      </c>
      <c r="MX59" s="113">
        <f t="shared" ref="MX59" si="5160">+MV59+MW59</f>
        <v>0</v>
      </c>
      <c r="MY59" s="112"/>
      <c r="MZ59" s="29">
        <v>0</v>
      </c>
      <c r="NA59" s="113">
        <f t="shared" ref="NA59" si="5161">+MY59+MZ59</f>
        <v>0</v>
      </c>
      <c r="NB59" s="112">
        <f t="shared" si="157"/>
        <v>0</v>
      </c>
      <c r="NC59" s="29">
        <f t="shared" si="158"/>
        <v>0</v>
      </c>
      <c r="ND59" s="113">
        <f t="shared" ref="ND59" si="5162">+NB59+NC59</f>
        <v>0</v>
      </c>
      <c r="NE59" s="112"/>
      <c r="NF59" s="29">
        <v>0</v>
      </c>
      <c r="NG59" s="113">
        <f t="shared" ref="NG59" si="5163">+NE59+NF59</f>
        <v>0</v>
      </c>
      <c r="NH59" s="112"/>
      <c r="NI59" s="29">
        <v>0</v>
      </c>
      <c r="NJ59" s="94">
        <f t="shared" ref="NJ59" si="5164">+NH59+NI59</f>
        <v>0</v>
      </c>
      <c r="NK59" s="112"/>
      <c r="NL59" s="29">
        <v>0</v>
      </c>
      <c r="NM59" s="113">
        <f t="shared" ref="NM59" si="5165">+NK59+NL59</f>
        <v>0</v>
      </c>
      <c r="NN59" s="112"/>
      <c r="NO59" s="29">
        <v>0</v>
      </c>
      <c r="NP59" s="113">
        <f t="shared" ref="NP59" si="5166">+NN59+NO59</f>
        <v>0</v>
      </c>
      <c r="NQ59" s="112"/>
      <c r="NR59" s="29">
        <v>0</v>
      </c>
      <c r="NS59" s="113">
        <f t="shared" ref="NS59" si="5167">+NQ59+NR59</f>
        <v>0</v>
      </c>
      <c r="NT59" s="112"/>
      <c r="NU59" s="29">
        <v>0</v>
      </c>
      <c r="NV59" s="113">
        <f t="shared" ref="NV59" si="5168">+NT59+NU59</f>
        <v>0</v>
      </c>
      <c r="NW59" s="112">
        <f t="shared" si="3429"/>
        <v>0</v>
      </c>
      <c r="NX59" s="29">
        <f t="shared" si="2981"/>
        <v>0</v>
      </c>
      <c r="NY59" s="113">
        <f t="shared" ref="NY59" si="5169">+NW59+NX59</f>
        <v>0</v>
      </c>
      <c r="NZ59" s="112"/>
      <c r="OA59" s="29">
        <v>0</v>
      </c>
      <c r="OB59" s="113">
        <f t="shared" ref="OB59" si="5170">+NZ59+OA59</f>
        <v>0</v>
      </c>
      <c r="OC59" s="112"/>
      <c r="OD59" s="29">
        <v>0</v>
      </c>
      <c r="OE59" s="113">
        <f t="shared" ref="OE59" si="5171">+OC59+OD59</f>
        <v>0</v>
      </c>
      <c r="OF59" s="112"/>
      <c r="OG59" s="29">
        <v>0</v>
      </c>
      <c r="OH59" s="94">
        <f t="shared" ref="OH59" si="5172">+OF59+OG59</f>
        <v>0</v>
      </c>
      <c r="OI59" s="112">
        <f t="shared" si="2980"/>
        <v>0</v>
      </c>
      <c r="OJ59" s="29">
        <f t="shared" si="2980"/>
        <v>0</v>
      </c>
      <c r="OK59" s="113">
        <f t="shared" ref="OK59" si="5173">+OI59+OJ59</f>
        <v>0</v>
      </c>
      <c r="OL59" s="112"/>
      <c r="OM59" s="29">
        <v>0</v>
      </c>
      <c r="ON59" s="113">
        <f t="shared" ref="ON59" si="5174">+OL59+OM59</f>
        <v>0</v>
      </c>
      <c r="OO59" s="112"/>
      <c r="OP59" s="29">
        <v>0</v>
      </c>
      <c r="OQ59" s="113">
        <f t="shared" ref="OQ59" si="5175">+OO59+OP59</f>
        <v>0</v>
      </c>
      <c r="OR59" s="112"/>
      <c r="OS59" s="29">
        <v>0</v>
      </c>
      <c r="OT59" s="113">
        <f t="shared" ref="OT59" si="5176">+OR59+OS59</f>
        <v>0</v>
      </c>
      <c r="OU59" s="112"/>
      <c r="OV59" s="29">
        <v>0</v>
      </c>
      <c r="OW59" s="113">
        <f t="shared" ref="OW59" si="5177">+OU59+OV59</f>
        <v>0</v>
      </c>
      <c r="OX59" s="112"/>
      <c r="OY59" s="29">
        <v>0</v>
      </c>
      <c r="OZ59" s="113">
        <f t="shared" ref="OZ59" si="5178">+OX59+OY59</f>
        <v>0</v>
      </c>
      <c r="PA59" s="112"/>
      <c r="PB59" s="29">
        <v>0</v>
      </c>
      <c r="PC59" s="113">
        <f t="shared" ref="PC59" si="5179">+PA59+PB59</f>
        <v>0</v>
      </c>
      <c r="PD59" s="112">
        <v>56113</v>
      </c>
      <c r="PE59" s="29">
        <v>0</v>
      </c>
      <c r="PF59" s="113">
        <f t="shared" ref="PF59" si="5180">+PD59+PE59</f>
        <v>56113</v>
      </c>
      <c r="PG59" s="112"/>
      <c r="PH59" s="29">
        <v>0</v>
      </c>
      <c r="PI59" s="94">
        <f t="shared" ref="PI59" si="5181">+PG59+PH59</f>
        <v>0</v>
      </c>
      <c r="PJ59" s="112"/>
      <c r="PK59" s="29">
        <v>0</v>
      </c>
      <c r="PL59" s="113">
        <f t="shared" ref="PL59" si="5182">+PJ59+PK59</f>
        <v>0</v>
      </c>
      <c r="PM59" s="112"/>
      <c r="PN59" s="29">
        <v>0</v>
      </c>
      <c r="PO59" s="113">
        <f t="shared" ref="PO59" si="5183">+PM59+PN59</f>
        <v>0</v>
      </c>
      <c r="PP59" s="127">
        <f t="shared" si="4231"/>
        <v>56113</v>
      </c>
      <c r="PQ59" s="29">
        <f t="shared" si="4231"/>
        <v>0</v>
      </c>
      <c r="PR59" s="113">
        <f t="shared" ref="PR59" si="5184">+PP59+PQ59</f>
        <v>56113</v>
      </c>
      <c r="PS59" s="112"/>
      <c r="PT59" s="29">
        <v>0</v>
      </c>
      <c r="PU59" s="113">
        <f t="shared" ref="PU59" si="5185">+PS59+PT59</f>
        <v>0</v>
      </c>
      <c r="PV59" s="112"/>
      <c r="PW59" s="29">
        <v>0</v>
      </c>
      <c r="PX59" s="113">
        <f t="shared" ref="PX59" si="5186">+PV59+PW59</f>
        <v>0</v>
      </c>
      <c r="PY59" s="112"/>
      <c r="PZ59" s="29">
        <v>0</v>
      </c>
      <c r="QA59" s="113">
        <f t="shared" ref="QA59" si="5187">+PY59+PZ59</f>
        <v>0</v>
      </c>
      <c r="QB59" s="112"/>
      <c r="QC59" s="29">
        <v>0</v>
      </c>
      <c r="QD59" s="113">
        <f t="shared" ref="QD59" si="5188">+QB59+QC59</f>
        <v>0</v>
      </c>
      <c r="QE59" s="112"/>
      <c r="QF59" s="29">
        <v>0</v>
      </c>
      <c r="QG59" s="94">
        <f t="shared" ref="QG59" si="5189">+QE59+QF59</f>
        <v>0</v>
      </c>
      <c r="QH59" s="112"/>
      <c r="QI59" s="29">
        <v>0</v>
      </c>
      <c r="QJ59" s="113">
        <f t="shared" ref="QJ59" si="5190">+QH59+QI59</f>
        <v>0</v>
      </c>
      <c r="QK59" s="112"/>
      <c r="QL59" s="29">
        <v>0</v>
      </c>
      <c r="QM59" s="113">
        <f t="shared" ref="QM59" si="5191">+QK59+QL59</f>
        <v>0</v>
      </c>
      <c r="QN59" s="112">
        <f t="shared" si="189"/>
        <v>0</v>
      </c>
      <c r="QO59" s="29">
        <f t="shared" si="190"/>
        <v>0</v>
      </c>
      <c r="QP59" s="113">
        <f t="shared" ref="QP59" si="5192">+QN59+QO59</f>
        <v>0</v>
      </c>
      <c r="QQ59" s="112"/>
      <c r="QR59" s="29">
        <v>0</v>
      </c>
      <c r="QS59" s="113">
        <f t="shared" ref="QS59" si="5193">+QQ59+QR59</f>
        <v>0</v>
      </c>
      <c r="QT59" s="112"/>
      <c r="QU59" s="29">
        <v>0</v>
      </c>
      <c r="QV59" s="113">
        <f t="shared" ref="QV59" si="5194">+QT59+QU59</f>
        <v>0</v>
      </c>
      <c r="QW59" s="112"/>
      <c r="QX59" s="29">
        <v>0</v>
      </c>
      <c r="QY59" s="113">
        <f t="shared" ref="QY59" si="5195">+QW59+QX59</f>
        <v>0</v>
      </c>
      <c r="QZ59" s="112"/>
      <c r="RA59" s="29">
        <v>0</v>
      </c>
      <c r="RB59" s="113">
        <f t="shared" ref="RB59" si="5196">+QZ59+RA59</f>
        <v>0</v>
      </c>
      <c r="RC59" s="112"/>
      <c r="RD59" s="29">
        <v>0</v>
      </c>
      <c r="RE59" s="94">
        <f t="shared" ref="RE59" si="5197">+RC59+RD59</f>
        <v>0</v>
      </c>
      <c r="RF59" s="112"/>
      <c r="RG59" s="29">
        <v>0</v>
      </c>
      <c r="RH59" s="113">
        <f t="shared" ref="RH59" si="5198">+RF59+RG59</f>
        <v>0</v>
      </c>
      <c r="RI59" s="112"/>
      <c r="RJ59" s="29">
        <v>0</v>
      </c>
      <c r="RK59" s="113">
        <f t="shared" ref="RK59" si="5199">+RI59+RJ59</f>
        <v>0</v>
      </c>
      <c r="RL59" s="112"/>
      <c r="RM59" s="29">
        <v>0</v>
      </c>
      <c r="RN59" s="113">
        <f t="shared" ref="RN59" si="5200">+RL59+RM59</f>
        <v>0</v>
      </c>
      <c r="RO59" s="112">
        <f t="shared" si="200"/>
        <v>0</v>
      </c>
      <c r="RP59" s="29">
        <f t="shared" si="201"/>
        <v>0</v>
      </c>
      <c r="RQ59" s="113">
        <f t="shared" ref="RQ59" si="5201">+RO59+RP59</f>
        <v>0</v>
      </c>
      <c r="RR59" s="127">
        <f t="shared" si="203"/>
        <v>0</v>
      </c>
      <c r="RS59" s="29">
        <f t="shared" si="204"/>
        <v>0</v>
      </c>
      <c r="RT59" s="113">
        <f t="shared" ref="RT59" si="5202">+RR59+RS59</f>
        <v>0</v>
      </c>
      <c r="RU59" s="112">
        <f t="shared" si="5035"/>
        <v>56113</v>
      </c>
      <c r="RV59" s="29">
        <f t="shared" si="206"/>
        <v>0</v>
      </c>
      <c r="RW59" s="113">
        <f t="shared" ref="RW59" si="5203">+RU59+RV59</f>
        <v>56113</v>
      </c>
      <c r="RX59" s="112"/>
      <c r="RY59" s="29">
        <v>0</v>
      </c>
      <c r="RZ59" s="113">
        <f t="shared" ref="RZ59" si="5204">+RX59+RY59</f>
        <v>0</v>
      </c>
      <c r="SA59" s="112">
        <f t="shared" si="22"/>
        <v>56113</v>
      </c>
      <c r="SB59" s="29">
        <f t="shared" si="22"/>
        <v>0</v>
      </c>
      <c r="SC59" s="113">
        <f t="shared" ref="SC59" si="5205">+SA59+SB59</f>
        <v>56113</v>
      </c>
      <c r="SD59" s="112">
        <f>BW59+SA59+DD59</f>
        <v>56113</v>
      </c>
      <c r="SE59" s="29">
        <f t="shared" si="4232"/>
        <v>0</v>
      </c>
      <c r="SF59" s="113">
        <f t="shared" ref="SF59" si="5206">+SD59+SE59</f>
        <v>56113</v>
      </c>
    </row>
    <row r="60" spans="1:501" s="162" customFormat="1" ht="16.5" thickBot="1" x14ac:dyDescent="0.3">
      <c r="A60" s="157">
        <v>48</v>
      </c>
      <c r="B60" s="158" t="s">
        <v>51</v>
      </c>
      <c r="C60" s="21">
        <f>+C44+C45+C46+C47+C48+C58+C59</f>
        <v>1109982</v>
      </c>
      <c r="D60" s="20">
        <f t="shared" ref="D60:E60" si="5207">+D44+D45+D46+D47+D48+D58+D59</f>
        <v>520</v>
      </c>
      <c r="E60" s="159">
        <f t="shared" si="5207"/>
        <v>1110502</v>
      </c>
      <c r="F60" s="20">
        <f t="shared" ref="F60:G60" si="5208">+F44+F45+F46+F47+F48+F58+F59</f>
        <v>37461</v>
      </c>
      <c r="G60" s="20">
        <f t="shared" si="5208"/>
        <v>0</v>
      </c>
      <c r="H60" s="159">
        <f t="shared" ref="H60" si="5209">+H44+H45+H46+H47+H48+H58+H59</f>
        <v>37461</v>
      </c>
      <c r="I60" s="21">
        <f t="shared" ref="I60" si="5210">+I44+I45+I46+I47+I48+I58+I59</f>
        <v>1147443</v>
      </c>
      <c r="J60" s="20">
        <f t="shared" si="0"/>
        <v>520</v>
      </c>
      <c r="K60" s="159">
        <f t="shared" ref="K60" si="5211">+K44+K45+K46+K47+K48+K58+K59</f>
        <v>1147963</v>
      </c>
      <c r="L60" s="160">
        <f>SUM(L44+L45+L46+L47+L48+L58+L59)</f>
        <v>403696</v>
      </c>
      <c r="M60" s="20">
        <f t="shared" ref="M60" si="5212">+M44+M45+M46+M47+M48+M58+M59</f>
        <v>83</v>
      </c>
      <c r="N60" s="159">
        <f t="shared" ref="N60" si="5213">+N44+N45+N46+N47+N48+N58+N59</f>
        <v>403779</v>
      </c>
      <c r="O60" s="160">
        <f>SUM(O44+O45+O46+O47+O48+O58+O59)</f>
        <v>262586</v>
      </c>
      <c r="P60" s="20">
        <f t="shared" ref="P60" si="5214">+P44+P45+P46+P47+P48+P58+P59</f>
        <v>122</v>
      </c>
      <c r="Q60" s="159">
        <f t="shared" ref="Q60" si="5215">+Q44+Q45+Q46+Q47+Q48+Q58+Q59</f>
        <v>262708</v>
      </c>
      <c r="R60" s="160">
        <f>SUM(R44+R45+R46+R47+R48+R58+R59)</f>
        <v>454766</v>
      </c>
      <c r="S60" s="20">
        <f t="shared" ref="S60" si="5216">+S44+S45+S46+S47+S48+S58+S59</f>
        <v>116</v>
      </c>
      <c r="T60" s="159">
        <f t="shared" ref="T60" si="5217">+T44+T45+T46+T47+T48+T58+T59</f>
        <v>454882</v>
      </c>
      <c r="U60" s="160">
        <f t="shared" ref="U60" si="5218">+U44+U45+U46+U47+U48+U58+U59</f>
        <v>1121048</v>
      </c>
      <c r="V60" s="20">
        <f t="shared" si="2324"/>
        <v>321</v>
      </c>
      <c r="W60" s="161">
        <f t="shared" ref="W60" si="5219">+W44+W45+W46+W47+W48+W58+W59</f>
        <v>1121369</v>
      </c>
      <c r="X60" s="21">
        <f>SUM(X44+X45+X46+X47+X48+X58+X59)</f>
        <v>111277</v>
      </c>
      <c r="Y60" s="20">
        <f t="shared" ref="Y60" si="5220">+Y44+Y45+Y46+Y47+Y48+Y58+Y59</f>
        <v>112</v>
      </c>
      <c r="Z60" s="159">
        <f t="shared" ref="Z60" si="5221">+Z44+Z45+Z46+Z47+Z48+Z58+Z59</f>
        <v>111389</v>
      </c>
      <c r="AA60" s="160">
        <f>SUM(AA44+AA45+AA46+AA47+AA48+AA58+AA59)</f>
        <v>96218</v>
      </c>
      <c r="AB60" s="20">
        <f t="shared" ref="AB60" si="5222">+AB44+AB45+AB46+AB47+AB48+AB58+AB59</f>
        <v>163</v>
      </c>
      <c r="AC60" s="159">
        <f t="shared" ref="AC60" si="5223">+AC44+AC45+AC46+AC47+AC48+AC58+AC59</f>
        <v>96381</v>
      </c>
      <c r="AD60" s="160">
        <f>SUM(AD44+AD45+AD46+AD47+AD48+AD58+AD59)</f>
        <v>55769</v>
      </c>
      <c r="AE60" s="20">
        <f t="shared" ref="AE60" si="5224">+AE44+AE45+AE46+AE47+AE48+AE58+AE59</f>
        <v>291</v>
      </c>
      <c r="AF60" s="159">
        <f t="shared" ref="AF60" si="5225">+AF44+AF45+AF46+AF47+AF48+AF58+AF59</f>
        <v>56060</v>
      </c>
      <c r="AG60" s="21">
        <f>SUM(AG44+AG45+AG46+AG47+AG48+AG58+AG59)</f>
        <v>68246</v>
      </c>
      <c r="AH60" s="20">
        <f t="shared" ref="AH60" si="5226">+AH44+AH45+AH46+AH47+AH48+AH58+AH59</f>
        <v>649</v>
      </c>
      <c r="AI60" s="159">
        <f t="shared" ref="AI60" si="5227">+AI44+AI45+AI46+AI47+AI48+AI58+AI59</f>
        <v>68895</v>
      </c>
      <c r="AJ60" s="160">
        <f>SUM(AJ44+AJ45+AJ46+AJ47+AJ48+AJ58+AJ59)</f>
        <v>105703</v>
      </c>
      <c r="AK60" s="20">
        <f t="shared" ref="AK60" si="5228">+AK44+AK45+AK46+AK47+AK48+AK58+AK59</f>
        <v>311</v>
      </c>
      <c r="AL60" s="159">
        <f t="shared" ref="AL60" si="5229">+AL44+AL45+AL46+AL47+AL48+AL58+AL59</f>
        <v>106014</v>
      </c>
      <c r="AM60" s="160">
        <f>SUM(AM44+AM45+AM46+AM47+AM48+AM58+AM59)</f>
        <v>66740</v>
      </c>
      <c r="AN60" s="20">
        <f t="shared" ref="AN60" si="5230">+AN44+AN45+AN46+AN47+AN48+AN58+AN59</f>
        <v>382</v>
      </c>
      <c r="AO60" s="159">
        <f t="shared" ref="AO60" si="5231">+AO44+AO45+AO46+AO47+AO48+AO58+AO59</f>
        <v>67122</v>
      </c>
      <c r="AP60" s="160">
        <f>SUM(AP44+AP45+AP46+AP47+AP48+AP58+AP59)</f>
        <v>105241</v>
      </c>
      <c r="AQ60" s="20">
        <f t="shared" ref="AQ60" si="5232">+AQ44+AQ45+AQ46+AQ47+AQ48+AQ58+AQ59</f>
        <v>230</v>
      </c>
      <c r="AR60" s="159">
        <f t="shared" ref="AR60" si="5233">+AR44+AR45+AR46+AR47+AR48+AR58+AR59</f>
        <v>105471</v>
      </c>
      <c r="AS60" s="160">
        <f t="shared" ref="AS60" si="5234">+AS44+AS45+AS46+AS47+AS48+AS58+AS59</f>
        <v>609194</v>
      </c>
      <c r="AT60" s="20">
        <f t="shared" si="2333"/>
        <v>2138</v>
      </c>
      <c r="AU60" s="159">
        <f t="shared" ref="AU60" si="5235">+AU44+AU45+AU46+AU47+AU48+AU58+AU59</f>
        <v>611332</v>
      </c>
      <c r="AV60" s="160">
        <f>SUM(AV44+AV45+AV46+AV47+AV48+AV58+AV59)</f>
        <v>117772</v>
      </c>
      <c r="AW60" s="20">
        <f t="shared" ref="AW60" si="5236">+AW44+AW45+AW46+AW47+AW48+AW58+AW59</f>
        <v>0</v>
      </c>
      <c r="AX60" s="159">
        <f t="shared" ref="AX60" si="5237">+AX44+AX45+AX46+AX47+AX48+AX58+AX59</f>
        <v>117772</v>
      </c>
      <c r="AY60" s="160">
        <f>SUM(AY44+AY45+AY46+AY47+AY48+AY58+AY59)</f>
        <v>0</v>
      </c>
      <c r="AZ60" s="20">
        <f t="shared" ref="AZ60" si="5238">+AZ44+AZ45+AZ46+AZ47+AZ48+AZ58+AZ59</f>
        <v>0</v>
      </c>
      <c r="BA60" s="159">
        <f t="shared" ref="BA60" si="5239">+BA44+BA45+BA46+BA47+BA48+BA58+BA59</f>
        <v>0</v>
      </c>
      <c r="BB60" s="160">
        <f>SUM(BB44+BB45+BB46+BB47+BB48+BB58+BB59)</f>
        <v>110013</v>
      </c>
      <c r="BC60" s="20">
        <f t="shared" ref="BC60" si="5240">+BC44+BC45+BC46+BC47+BC48+BC58+BC59</f>
        <v>0</v>
      </c>
      <c r="BD60" s="159">
        <f t="shared" ref="BD60" si="5241">+BD44+BD45+BD46+BD47+BD48+BD58+BD59</f>
        <v>110013</v>
      </c>
      <c r="BE60" s="21">
        <f t="shared" ref="BE60" si="5242">+BE44+BE45+BE46+BE47+BE48+BE58+BE59</f>
        <v>1958027</v>
      </c>
      <c r="BF60" s="20">
        <f t="shared" si="2338"/>
        <v>2459</v>
      </c>
      <c r="BG60" s="159">
        <f t="shared" ref="BG60" si="5243">+BG44+BG45+BG46+BG47+BG48+BG58+BG59</f>
        <v>1960486</v>
      </c>
      <c r="BH60" s="160">
        <f>SUM(BH44+BH45+BH46+BH47+BH48+BH58+BH59)</f>
        <v>20731</v>
      </c>
      <c r="BI60" s="20">
        <f t="shared" ref="BI60" si="5244">+BI44+BI45+BI46+BI47+BI48+BI58+BI59</f>
        <v>0</v>
      </c>
      <c r="BJ60" s="159">
        <f t="shared" ref="BJ60" si="5245">+BJ44+BJ45+BJ46+BJ47+BJ48+BJ58+BJ59</f>
        <v>20731</v>
      </c>
      <c r="BK60" s="160">
        <f>SUM(BK44+BK45+BK46+BK47+BK48+BK58+BK59)</f>
        <v>51422</v>
      </c>
      <c r="BL60" s="20">
        <f t="shared" ref="BL60" si="5246">+BL44+BL45+BL46+BL47+BL48+BL58+BL59</f>
        <v>0</v>
      </c>
      <c r="BM60" s="159">
        <f t="shared" ref="BM60" si="5247">+BM44+BM45+BM46+BM47+BM48+BM58+BM59</f>
        <v>51422</v>
      </c>
      <c r="BN60" s="160">
        <f t="shared" ref="BN60" si="5248">+BN44+BN45+BN46+BN47+BN48+BN58+BN59</f>
        <v>72153</v>
      </c>
      <c r="BO60" s="20">
        <f t="shared" si="2342"/>
        <v>0</v>
      </c>
      <c r="BP60" s="159">
        <f t="shared" ref="BP60" si="5249">+BP44+BP45+BP46+BP47+BP48+BP58+BP59</f>
        <v>72153</v>
      </c>
      <c r="BQ60" s="160">
        <f t="shared" ref="BQ60" si="5250">+BQ44+BQ45+BQ46+BQ47+BQ48+BQ58+BQ59</f>
        <v>2030180</v>
      </c>
      <c r="BR60" s="20">
        <f t="shared" si="2344"/>
        <v>2459</v>
      </c>
      <c r="BS60" s="159">
        <f t="shared" ref="BS60" si="5251">+BS44+BS45+BS46+BS47+BS48+BS58+BS59</f>
        <v>2032639</v>
      </c>
      <c r="BT60" s="21">
        <f>SUM(BT44+BT45+BT46+BT47+BT48+BT58+BT59)</f>
        <v>390972</v>
      </c>
      <c r="BU60" s="20">
        <f t="shared" ref="BU60" si="5252">+BU44+BU45+BU46+BU47+BU48+BU58+BU59</f>
        <v>0</v>
      </c>
      <c r="BV60" s="159">
        <f t="shared" ref="BV60" si="5253">+BV44+BV45+BV46+BV47+BV48+BV58+BV59</f>
        <v>390972</v>
      </c>
      <c r="BW60" s="21">
        <f t="shared" ref="BW60" si="5254">+BW44+BW45+BW46+BW47+BW48+BW58+BW59</f>
        <v>3568595</v>
      </c>
      <c r="BX60" s="20">
        <f t="shared" si="2347"/>
        <v>2979</v>
      </c>
      <c r="BY60" s="159">
        <f t="shared" ref="BY60" si="5255">+BY44+BY45+BY46+BY47+BY48+BY58+BY59</f>
        <v>3571574</v>
      </c>
      <c r="BZ60" s="21">
        <f>SUM(BZ44+BZ45+BZ46+BZ47+BZ48+BZ58+BZ59)</f>
        <v>1959214</v>
      </c>
      <c r="CA60" s="20">
        <f t="shared" ref="CA60" si="5256">+CA44+CA45+CA46+CA47+CA48+CA58+CA59</f>
        <v>426</v>
      </c>
      <c r="CB60" s="159">
        <f t="shared" ref="CB60" si="5257">+CB44+CB45+CB46+CB47+CB48+CB58+CB59</f>
        <v>1959640</v>
      </c>
      <c r="CC60" s="21">
        <f>SUM(CC44+CC45+CC46+CC47+CC48+CC58+CC59)</f>
        <v>40028</v>
      </c>
      <c r="CD60" s="20">
        <f t="shared" ref="CD60" si="5258">+CD44+CD45+CD46+CD47+CD48+CD58+CD59</f>
        <v>0</v>
      </c>
      <c r="CE60" s="159">
        <f t="shared" ref="CE60" si="5259">+CE44+CE45+CE46+CE47+CE48+CE58+CE59</f>
        <v>40028</v>
      </c>
      <c r="CF60" s="21">
        <f>SUM(CF44+CF45+CF46+CF47+CF48+CF58+CF59)</f>
        <v>159100</v>
      </c>
      <c r="CG60" s="20">
        <f t="shared" ref="CG60" si="5260">+CG44+CG45+CG46+CG47+CG48+CG58+CG59</f>
        <v>0</v>
      </c>
      <c r="CH60" s="159">
        <f t="shared" ref="CH60" si="5261">+CH44+CH45+CH46+CH47+CH48+CH58+CH59</f>
        <v>159100</v>
      </c>
      <c r="CI60" s="21">
        <f>SUM(CI44+CI45+CI46+CI47+CI48+CI58+CI59)</f>
        <v>3198</v>
      </c>
      <c r="CJ60" s="20">
        <f t="shared" ref="CJ60:CK60" si="5262">+CJ44+CJ45+CJ46+CJ47+CJ48+CJ58+CJ59</f>
        <v>0</v>
      </c>
      <c r="CK60" s="159">
        <f t="shared" si="5262"/>
        <v>3198</v>
      </c>
      <c r="CL60" s="21">
        <f>SUM(CL44+CL45+CL46+CL47+CL48+CL58+CL59)</f>
        <v>51000</v>
      </c>
      <c r="CM60" s="20">
        <f t="shared" ref="CM60:CN60" si="5263">+CM44+CM45+CM46+CM47+CM48+CM58+CM59</f>
        <v>0</v>
      </c>
      <c r="CN60" s="159">
        <f t="shared" si="5263"/>
        <v>51000</v>
      </c>
      <c r="CO60" s="21">
        <f>SUM(CO44+CO45+CO46+CO47+CO48+CO58+CO59)</f>
        <v>0</v>
      </c>
      <c r="CP60" s="20">
        <f t="shared" ref="CP60:CQ60" si="5264">+CP44+CP45+CP46+CP47+CP48+CP58+CP59</f>
        <v>0</v>
      </c>
      <c r="CQ60" s="159">
        <f t="shared" si="5264"/>
        <v>0</v>
      </c>
      <c r="CR60" s="21">
        <f>SUM(CR44+CR45+CR46+CR47+CR48+CR58+CR59)</f>
        <v>34000</v>
      </c>
      <c r="CS60" s="20">
        <f t="shared" ref="CS60:CT60" si="5265">+CS44+CS45+CS46+CS47+CS48+CS58+CS59</f>
        <v>0</v>
      </c>
      <c r="CT60" s="159">
        <f t="shared" si="5265"/>
        <v>34000</v>
      </c>
      <c r="CU60" s="21">
        <f>SUM(CU44+CU45+CU46+CU47+CU48+CU58+CU59)</f>
        <v>25000</v>
      </c>
      <c r="CV60" s="20">
        <f t="shared" ref="CV60:CW60" si="5266">+CV44+CV45+CV46+CV47+CV48+CV58+CV59</f>
        <v>0</v>
      </c>
      <c r="CW60" s="159">
        <f t="shared" si="5266"/>
        <v>25000</v>
      </c>
      <c r="CX60" s="21">
        <f>SUM(CX44+CX45+CX46+CX47+CX48+CX58+CX59)</f>
        <v>0</v>
      </c>
      <c r="CY60" s="20">
        <f t="shared" ref="CY60:CZ60" si="5267">+CY44+CY45+CY46+CY47+CY48+CY58+CY59</f>
        <v>0</v>
      </c>
      <c r="CZ60" s="159">
        <f t="shared" si="5267"/>
        <v>0</v>
      </c>
      <c r="DA60" s="21">
        <f>SUM(DA44+DA45+DA46+DA47+DA48+DA58+DA59)</f>
        <v>29388</v>
      </c>
      <c r="DB60" s="20">
        <f t="shared" ref="DB60" si="5268">+DB44+DB45+DB46+DB47+DB48+DB58+DB59</f>
        <v>0</v>
      </c>
      <c r="DC60" s="159">
        <f t="shared" ref="DC60" si="5269">+DC44+DC45+DC46+DC47+DC48+DC58+DC59</f>
        <v>29388</v>
      </c>
      <c r="DD60" s="21">
        <f t="shared" si="59"/>
        <v>2300928</v>
      </c>
      <c r="DE60" s="20">
        <f t="shared" si="59"/>
        <v>426</v>
      </c>
      <c r="DF60" s="159">
        <f t="shared" si="59"/>
        <v>2301354</v>
      </c>
      <c r="DG60" s="21">
        <f>SUM(DG44+DG45+DG46+DG47+DG48+DG58+DG59)</f>
        <v>0</v>
      </c>
      <c r="DH60" s="20">
        <f t="shared" ref="DH60" si="5270">+DH44+DH45+DH46+DH47+DH48+DH58+DH59</f>
        <v>0</v>
      </c>
      <c r="DI60" s="159">
        <f t="shared" ref="DI60" si="5271">+DI44+DI45+DI46+DI47+DI48+DI58+DI59</f>
        <v>0</v>
      </c>
      <c r="DJ60" s="21">
        <f>SUM(DJ44+DJ45+DJ46+DJ47+DJ48+DJ58+DJ59)</f>
        <v>0</v>
      </c>
      <c r="DK60" s="20">
        <f t="shared" ref="DK60" si="5272">+DK44+DK45+DK46+DK47+DK48+DK58+DK59</f>
        <v>0</v>
      </c>
      <c r="DL60" s="159">
        <f t="shared" ref="DL60" si="5273">+DL44+DL45+DL46+DL47+DL48+DL58+DL59</f>
        <v>0</v>
      </c>
      <c r="DM60" s="21">
        <f>SUM(DM44+DM45+DM46+DM47+DM48+DM58+DM59)</f>
        <v>0</v>
      </c>
      <c r="DN60" s="20">
        <f t="shared" ref="DN60" si="5274">+DN44+DN45+DN46+DN47+DN48+DN58+DN59</f>
        <v>0</v>
      </c>
      <c r="DO60" s="159">
        <f t="shared" ref="DO60" si="5275">+DO44+DO45+DO46+DO47+DO48+DO58+DO59</f>
        <v>0</v>
      </c>
      <c r="DP60" s="21">
        <f>SUM(DP44+DP45+DP46+DP47+DP48+DP58+DP59)</f>
        <v>0</v>
      </c>
      <c r="DQ60" s="20">
        <f t="shared" ref="DQ60" si="5276">+DQ44+DQ45+DQ46+DQ47+DQ48+DQ58+DQ59</f>
        <v>0</v>
      </c>
      <c r="DR60" s="159">
        <f t="shared" ref="DR60" si="5277">+DR44+DR45+DR46+DR47+DR48+DR58+DR59</f>
        <v>0</v>
      </c>
      <c r="DS60" s="21">
        <f>SUM(DS44+DS45+DS46+DS47+DS48+DS58+DS59)</f>
        <v>0</v>
      </c>
      <c r="DT60" s="20">
        <f t="shared" ref="DT60" si="5278">+DT44+DT45+DT46+DT47+DT48+DT58+DT59</f>
        <v>0</v>
      </c>
      <c r="DU60" s="159">
        <f t="shared" ref="DU60" si="5279">+DU44+DU45+DU46+DU47+DU48+DU58+DU59</f>
        <v>0</v>
      </c>
      <c r="DV60" s="21">
        <f>SUM(DV44+DV45+DV46+DV47+DV48+DV58+DV59)</f>
        <v>0</v>
      </c>
      <c r="DW60" s="20">
        <f t="shared" ref="DW60" si="5280">+DW44+DW45+DW46+DW47+DW48+DW58+DW59</f>
        <v>0</v>
      </c>
      <c r="DX60" s="159">
        <f t="shared" ref="DX60" si="5281">+DX44+DX45+DX46+DX47+DX48+DX58+DX59</f>
        <v>0</v>
      </c>
      <c r="DY60" s="21">
        <f>SUM(DY44+DY45+DY46+DY47+DY48+DY58+DY59)</f>
        <v>0</v>
      </c>
      <c r="DZ60" s="20">
        <f t="shared" ref="DZ60" si="5282">+DZ44+DZ45+DZ46+DZ47+DZ48+DZ58+DZ59</f>
        <v>0</v>
      </c>
      <c r="EA60" s="159">
        <f t="shared" ref="EA60" si="5283">+EA44+EA45+EA46+EA47+EA48+EA58+EA59</f>
        <v>0</v>
      </c>
      <c r="EB60" s="21">
        <f t="shared" ref="EB60" si="5284">+EB44+EB45+EB46+EB47+EB48+EB58+EB59</f>
        <v>0</v>
      </c>
      <c r="EC60" s="20">
        <f t="shared" si="68"/>
        <v>0</v>
      </c>
      <c r="ED60" s="159">
        <f t="shared" ref="ED60" si="5285">+ED44+ED45+ED46+ED47+ED48+ED58+ED59</f>
        <v>0</v>
      </c>
      <c r="EE60" s="21">
        <f>SUM(EE44+EE45+EE46+EE47+EE48+EE58+EE59)</f>
        <v>0</v>
      </c>
      <c r="EF60" s="20">
        <f t="shared" ref="EF60" si="5286">+EF44+EF45+EF46+EF47+EF48+EF58+EF59</f>
        <v>0</v>
      </c>
      <c r="EG60" s="159">
        <f t="shared" ref="EG60" si="5287">+EG44+EG45+EG46+EG47+EG48+EG58+EG59</f>
        <v>0</v>
      </c>
      <c r="EH60" s="21">
        <f>SUM(EH44+EH45+EH46+EH47+EH48+EH58+EH59)</f>
        <v>0</v>
      </c>
      <c r="EI60" s="20">
        <f t="shared" ref="EI60" si="5288">+EI44+EI45+EI46+EI47+EI48+EI58+EI59</f>
        <v>0</v>
      </c>
      <c r="EJ60" s="159">
        <f t="shared" ref="EJ60" si="5289">+EJ44+EJ45+EJ46+EJ47+EJ48+EJ58+EJ59</f>
        <v>0</v>
      </c>
      <c r="EK60" s="21">
        <f>SUM(EK44+EK45+EK46+EK47+EK48+EK58+EK59)</f>
        <v>0</v>
      </c>
      <c r="EL60" s="20">
        <f t="shared" ref="EL60" si="5290">+EL44+EL45+EL46+EL47+EL48+EL58+EL59</f>
        <v>0</v>
      </c>
      <c r="EM60" s="159">
        <f t="shared" ref="EM60" si="5291">+EM44+EM45+EM46+EM47+EM48+EM58+EM59</f>
        <v>0</v>
      </c>
      <c r="EN60" s="21">
        <f t="shared" ref="EN60" si="5292">+EN44+EN45+EN46+EN47+EN48+EN58+EN59</f>
        <v>0</v>
      </c>
      <c r="EO60" s="20">
        <f t="shared" si="2492"/>
        <v>0</v>
      </c>
      <c r="EP60" s="159">
        <f t="shared" ref="EP60" si="5293">+EP44+EP45+EP46+EP47+EP48+EP58+EP59</f>
        <v>0</v>
      </c>
      <c r="EQ60" s="21">
        <f>SUM(EQ44+EQ45+EQ46+EQ47+EQ48+EQ58+EQ59)</f>
        <v>0</v>
      </c>
      <c r="ER60" s="20">
        <f t="shared" ref="ER60" si="5294">+ER44+ER45+ER46+ER47+ER48+ER58+ER59</f>
        <v>0</v>
      </c>
      <c r="ES60" s="159">
        <f t="shared" ref="ES60" si="5295">+ES44+ES45+ES46+ES47+ES48+ES58+ES59</f>
        <v>0</v>
      </c>
      <c r="ET60" s="21">
        <f>SUM(ET44+ET45+ET46+ET47+ET48+ET58+ET59)</f>
        <v>0</v>
      </c>
      <c r="EU60" s="20">
        <f t="shared" ref="EU60" si="5296">+EU44+EU45+EU46+EU47+EU48+EU58+EU59</f>
        <v>0</v>
      </c>
      <c r="EV60" s="159">
        <f t="shared" ref="EV60" si="5297">+EV44+EV45+EV46+EV47+EV48+EV58+EV59</f>
        <v>0</v>
      </c>
      <c r="EW60" s="21">
        <f>SUM(EW44+EW45+EW46+EW47+EW48+EW58+EW59)</f>
        <v>38862</v>
      </c>
      <c r="EX60" s="20">
        <f t="shared" ref="EX60" si="5298">+EX44+EX45+EX46+EX47+EX48+EX58+EX59</f>
        <v>0</v>
      </c>
      <c r="EY60" s="159">
        <f t="shared" ref="EY60" si="5299">+EY44+EY45+EY46+EY47+EY48+EY58+EY59</f>
        <v>38862</v>
      </c>
      <c r="EZ60" s="21">
        <f>SUM(EZ44+EZ45+EZ46+EZ47+EZ48+EZ58+EZ59)</f>
        <v>0</v>
      </c>
      <c r="FA60" s="20">
        <f t="shared" ref="FA60" si="5300">+FA44+FA45+FA46+FA47+FA48+FA58+FA59</f>
        <v>0</v>
      </c>
      <c r="FB60" s="159">
        <f t="shared" ref="FB60" si="5301">+FB44+FB45+FB46+FB47+FB48+FB58+FB59</f>
        <v>0</v>
      </c>
      <c r="FC60" s="21">
        <f t="shared" ref="FC60" si="5302">+FC44+FC45+FC46+FC47+FC48+FC58+FC59</f>
        <v>38862</v>
      </c>
      <c r="FD60" s="20">
        <f t="shared" si="2375"/>
        <v>0</v>
      </c>
      <c r="FE60" s="161">
        <f t="shared" ref="FE60" si="5303">+FE44+FE45+FE46+FE47+FE48+FE58+FE59</f>
        <v>38862</v>
      </c>
      <c r="FF60" s="21">
        <f>SUM(FF44+FF45+FF46+FF47+FF48+FF58+FF59)</f>
        <v>0</v>
      </c>
      <c r="FG60" s="20">
        <f t="shared" ref="FG60" si="5304">+FG44+FG45+FG46+FG47+FG48+FG58+FG59</f>
        <v>0</v>
      </c>
      <c r="FH60" s="159">
        <f t="shared" ref="FH60" si="5305">+FH44+FH45+FH46+FH47+FH48+FH58+FH59</f>
        <v>0</v>
      </c>
      <c r="FI60" s="21">
        <f>SUM(FI44+FI45+FI46+FI47+FI48+FI58+FI59)</f>
        <v>0</v>
      </c>
      <c r="FJ60" s="20">
        <f t="shared" ref="FJ60" si="5306">+FJ44+FJ45+FJ46+FJ47+FJ48+FJ58+FJ59</f>
        <v>0</v>
      </c>
      <c r="FK60" s="159">
        <f t="shared" ref="FK60" si="5307">+FK44+FK45+FK46+FK47+FK48+FK58+FK59</f>
        <v>0</v>
      </c>
      <c r="FL60" s="21">
        <f>SUM(FL44+FL45+FL46+FL47+FL48+FL58+FL59)</f>
        <v>0</v>
      </c>
      <c r="FM60" s="20">
        <f t="shared" ref="FM60" si="5308">+FM44+FM45+FM46+FM47+FM48+FM58+FM59</f>
        <v>0</v>
      </c>
      <c r="FN60" s="159">
        <f t="shared" ref="FN60" si="5309">+FN44+FN45+FN46+FN47+FN48+FN58+FN59</f>
        <v>0</v>
      </c>
      <c r="FO60" s="21">
        <f>SUM(FO44+FO45+FO46+FO47+FO48+FO58+FO59)</f>
        <v>0</v>
      </c>
      <c r="FP60" s="20">
        <f t="shared" ref="FP60" si="5310">+FP44+FP45+FP46+FP47+FP48+FP58+FP59</f>
        <v>0</v>
      </c>
      <c r="FQ60" s="159">
        <f t="shared" ref="FQ60" si="5311">+FQ44+FQ45+FQ46+FQ47+FQ48+FQ58+FQ59</f>
        <v>0</v>
      </c>
      <c r="FR60" s="21">
        <f>SUM(FR44+FR45+FR46+FR47+FR48+FR58+FR59)</f>
        <v>0</v>
      </c>
      <c r="FS60" s="20">
        <f t="shared" ref="FS60" si="5312">+FS44+FS45+FS46+FS47+FS48+FS58+FS59</f>
        <v>0</v>
      </c>
      <c r="FT60" s="159">
        <f t="shared" ref="FT60" si="5313">+FT44+FT45+FT46+FT47+FT48+FT58+FT59</f>
        <v>0</v>
      </c>
      <c r="FU60" s="21">
        <f>SUM(FU44+FU45+FU46+FU47+FU48+FU58+FU59)</f>
        <v>0</v>
      </c>
      <c r="FV60" s="20">
        <f t="shared" ref="FV60" si="5314">+FV44+FV45+FV46+FV47+FV48+FV58+FV59</f>
        <v>0</v>
      </c>
      <c r="FW60" s="159">
        <f t="shared" ref="FW60" si="5315">+FW44+FW45+FW46+FW47+FW48+FW58+FW59</f>
        <v>0</v>
      </c>
      <c r="FX60" s="21">
        <f>SUM(FX44+FX45+FX46+FX47+FX48+FX58+FX59)</f>
        <v>0</v>
      </c>
      <c r="FY60" s="20">
        <f t="shared" ref="FY60" si="5316">+FY44+FY45+FY46+FY47+FY48+FY58+FY59</f>
        <v>0</v>
      </c>
      <c r="FZ60" s="159">
        <f t="shared" ref="FZ60" si="5317">+FZ44+FZ45+FZ46+FZ47+FZ48+FZ58+FZ59</f>
        <v>0</v>
      </c>
      <c r="GA60" s="21">
        <f t="shared" ref="GA60" si="5318">+GA44+GA45+GA46+GA47+GA48+GA58+GA59</f>
        <v>0</v>
      </c>
      <c r="GB60" s="20">
        <f t="shared" si="10"/>
        <v>0</v>
      </c>
      <c r="GC60" s="159">
        <f t="shared" ref="GC60" si="5319">+GC44+GC45+GC46+GC47+GC48+GC58+GC59</f>
        <v>0</v>
      </c>
      <c r="GD60" s="21">
        <f>SUM(GD44+GD45+GD46+GD47+GD48+GD58+GD59)</f>
        <v>0</v>
      </c>
      <c r="GE60" s="20">
        <f t="shared" ref="GE60" si="5320">+GE44+GE45+GE46+GE47+GE48+GE58+GE59</f>
        <v>0</v>
      </c>
      <c r="GF60" s="159">
        <f t="shared" ref="GF60" si="5321">+GF44+GF45+GF46+GF47+GF48+GF58+GF59</f>
        <v>0</v>
      </c>
      <c r="GG60" s="21">
        <f>SUM(GG44+GG45+GG46+GG47+GG48+GG58+GG59)</f>
        <v>0</v>
      </c>
      <c r="GH60" s="20">
        <f t="shared" ref="GH60" si="5322">+GH44+GH45+GH46+GH47+GH48+GH58+GH59</f>
        <v>0</v>
      </c>
      <c r="GI60" s="159">
        <f t="shared" ref="GI60" si="5323">+GI44+GI45+GI46+GI47+GI48+GI58+GI59</f>
        <v>0</v>
      </c>
      <c r="GJ60" s="21">
        <f>SUM(GJ44+GJ45+GJ46+GJ47+GJ48+GJ58+GJ59)</f>
        <v>8890</v>
      </c>
      <c r="GK60" s="20">
        <f t="shared" ref="GK60" si="5324">+GK44+GK45+GK46+GK47+GK48+GK58+GK59</f>
        <v>0</v>
      </c>
      <c r="GL60" s="159">
        <f t="shared" ref="GL60" si="5325">+GL44+GL45+GL46+GL47+GL48+GL58+GL59</f>
        <v>8890</v>
      </c>
      <c r="GM60" s="21">
        <f>SUM(GM44+GM45+GM46+GM47+GM48+GM58+GM59)</f>
        <v>0</v>
      </c>
      <c r="GN60" s="20">
        <f t="shared" ref="GN60" si="5326">+GN44+GN45+GN46+GN47+GN48+GN58+GN59</f>
        <v>0</v>
      </c>
      <c r="GO60" s="159">
        <f t="shared" ref="GO60" si="5327">+GO44+GO45+GO46+GO47+GO48+GO58+GO59</f>
        <v>0</v>
      </c>
      <c r="GP60" s="21">
        <f>SUM(GP44+GP45+GP46+GP47+GP48+GP58+GP59)</f>
        <v>0</v>
      </c>
      <c r="GQ60" s="20">
        <f t="shared" ref="GQ60" si="5328">+GQ44+GQ45+GQ46+GQ47+GQ48+GQ58+GQ59</f>
        <v>0</v>
      </c>
      <c r="GR60" s="159">
        <f t="shared" ref="GR60" si="5329">+GR44+GR45+GR46+GR47+GR48+GR58+GR59</f>
        <v>0</v>
      </c>
      <c r="GS60" s="21">
        <f>SUM(GS44+GS45+GS46+GS47+GS48+GS58+GS59)</f>
        <v>0</v>
      </c>
      <c r="GT60" s="20">
        <f t="shared" ref="GT60" si="5330">+GT44+GT45+GT46+GT47+GT48+GT58+GT59</f>
        <v>0</v>
      </c>
      <c r="GU60" s="161">
        <f t="shared" ref="GU60" si="5331">+GU44+GU45+GU46+GU47+GU48+GU58+GU59</f>
        <v>0</v>
      </c>
      <c r="GV60" s="21">
        <f t="shared" ref="GV60" si="5332">+GV44+GV45+GV46+GV47+GV48+GV58+GV59</f>
        <v>8890</v>
      </c>
      <c r="GW60" s="20">
        <f t="shared" si="94"/>
        <v>0</v>
      </c>
      <c r="GX60" s="159">
        <f t="shared" ref="GX60" si="5333">+GX44+GX45+GX46+GX47+GX48+GX58+GX59</f>
        <v>8890</v>
      </c>
      <c r="GY60" s="21">
        <f>SUM(GY44+GY45+GY46+GY47+GY48+GY58+GY59)</f>
        <v>0</v>
      </c>
      <c r="GZ60" s="20">
        <f t="shared" ref="GZ60" si="5334">+GZ44+GZ45+GZ46+GZ47+GZ48+GZ58+GZ59</f>
        <v>0</v>
      </c>
      <c r="HA60" s="159">
        <f t="shared" ref="HA60" si="5335">+HA44+HA45+HA46+HA47+HA48+HA58+HA59</f>
        <v>0</v>
      </c>
      <c r="HB60" s="21">
        <f>SUM(HB44+HB45+HB46+HB47+HB48+HB58+HB59)</f>
        <v>0</v>
      </c>
      <c r="HC60" s="20">
        <f t="shared" ref="HC60" si="5336">+HC44+HC45+HC46+HC47+HC48+HC58+HC59</f>
        <v>0</v>
      </c>
      <c r="HD60" s="159">
        <f t="shared" ref="HD60" si="5337">+HD44+HD45+HD46+HD47+HD48+HD58+HD59</f>
        <v>0</v>
      </c>
      <c r="HE60" s="21">
        <f>SUM(HE44+HE45+HE46+HE47+HE48+HE58+HE59)</f>
        <v>0</v>
      </c>
      <c r="HF60" s="20">
        <f t="shared" ref="HF60" si="5338">+HF44+HF45+HF46+HF47+HF48+HF58+HF59</f>
        <v>0</v>
      </c>
      <c r="HG60" s="159">
        <f t="shared" ref="HG60" si="5339">+HG44+HG45+HG46+HG47+HG48+HG58+HG59</f>
        <v>0</v>
      </c>
      <c r="HH60" s="21">
        <f>SUM(HH44+HH45+HH46+HH47+HH48+HH58+HH59)</f>
        <v>0</v>
      </c>
      <c r="HI60" s="20">
        <f t="shared" ref="HI60" si="5340">+HI44+HI45+HI46+HI47+HI48+HI58+HI59</f>
        <v>0</v>
      </c>
      <c r="HJ60" s="159">
        <f t="shared" ref="HJ60" si="5341">+HJ44+HJ45+HJ46+HJ47+HJ48+HJ58+HJ59</f>
        <v>0</v>
      </c>
      <c r="HK60" s="21">
        <f t="shared" ref="HK60" si="5342">+HK44+HK45+HK46+HK47+HK48+HK58+HK59</f>
        <v>0</v>
      </c>
      <c r="HL60" s="20">
        <f t="shared" si="101"/>
        <v>0</v>
      </c>
      <c r="HM60" s="159">
        <f t="shared" ref="HM60" si="5343">+HM44+HM45+HM46+HM47+HM48+HM58+HM59</f>
        <v>0</v>
      </c>
      <c r="HN60" s="21">
        <f>SUM(HN44+HN45+HN46+HN47+HN48+HN58+HN59)</f>
        <v>118431</v>
      </c>
      <c r="HO60" s="20">
        <f t="shared" ref="HO60" si="5344">+HO44+HO45+HO46+HO47+HO48+HO58+HO59</f>
        <v>0</v>
      </c>
      <c r="HP60" s="159">
        <f t="shared" ref="HP60" si="5345">+HP44+HP45+HP46+HP47+HP48+HP58+HP59</f>
        <v>118431</v>
      </c>
      <c r="HQ60" s="21">
        <f>SUM(HQ44+HQ45+HQ46+HQ47+HQ48+HQ58+HQ59)</f>
        <v>0</v>
      </c>
      <c r="HR60" s="20">
        <f t="shared" ref="HR60" si="5346">+HR44+HR45+HR46+HR47+HR48+HR58+HR59</f>
        <v>0</v>
      </c>
      <c r="HS60" s="161">
        <f t="shared" ref="HS60" si="5347">+HS44+HS45+HS46+HS47+HS48+HS58+HS59</f>
        <v>0</v>
      </c>
      <c r="HT60" s="21">
        <f t="shared" ref="HT60" si="5348">+HT44+HT45+HT46+HT47+HT48+HT58+HT59</f>
        <v>118431</v>
      </c>
      <c r="HU60" s="20">
        <f t="shared" si="11"/>
        <v>0</v>
      </c>
      <c r="HV60" s="159">
        <f t="shared" ref="HV60" si="5349">+HV44+HV45+HV46+HV47+HV48+HV58+HV59</f>
        <v>118431</v>
      </c>
      <c r="HW60" s="21">
        <f t="shared" ref="HW60" si="5350">+HW44+HW45+HW46+HW47+HW48+HW58+HW59</f>
        <v>166183</v>
      </c>
      <c r="HX60" s="20">
        <f t="shared" si="107"/>
        <v>0</v>
      </c>
      <c r="HY60" s="159">
        <f t="shared" ref="HY60" si="5351">+HY44+HY45+HY46+HY47+HY48+HY58+HY59</f>
        <v>166183</v>
      </c>
      <c r="HZ60" s="21">
        <f>SUM(HZ44+HZ45+HZ46+HZ47+HZ48+HZ58+HZ59)</f>
        <v>0</v>
      </c>
      <c r="IA60" s="20">
        <f t="shared" ref="IA60" si="5352">+IA44+IA45+IA46+IA47+IA48+IA58+IA59</f>
        <v>0</v>
      </c>
      <c r="IB60" s="159">
        <f t="shared" ref="IB60" si="5353">+IB44+IB45+IB46+IB47+IB48+IB58+IB59</f>
        <v>0</v>
      </c>
      <c r="IC60" s="21">
        <f>SUM(IC44+IC45+IC46+IC47+IC48+IC58+IC59)</f>
        <v>0</v>
      </c>
      <c r="ID60" s="20">
        <f t="shared" ref="ID60" si="5354">+ID44+ID45+ID46+ID47+ID48+ID58+ID59</f>
        <v>0</v>
      </c>
      <c r="IE60" s="159">
        <f t="shared" ref="IE60" si="5355">+IE44+IE45+IE46+IE47+IE48+IE58+IE59</f>
        <v>0</v>
      </c>
      <c r="IF60" s="21">
        <f>SUM(IF44+IF45+IF46+IF47+IF48+IF58+IF59)</f>
        <v>0</v>
      </c>
      <c r="IG60" s="20">
        <f t="shared" ref="IG60" si="5356">+IG44+IG45+IG46+IG47+IG48+IG58+IG59</f>
        <v>0</v>
      </c>
      <c r="IH60" s="159">
        <f t="shared" ref="IH60" si="5357">+IH44+IH45+IH46+IH47+IH48+IH58+IH59</f>
        <v>0</v>
      </c>
      <c r="II60" s="21">
        <f>SUM(II44+II45+II46+II47+II48+II58+II59)</f>
        <v>0</v>
      </c>
      <c r="IJ60" s="20">
        <f t="shared" ref="IJ60" si="5358">+IJ44+IJ45+IJ46+IJ47+IJ48+IJ58+IJ59</f>
        <v>0</v>
      </c>
      <c r="IK60" s="159">
        <f t="shared" ref="IK60" si="5359">+IK44+IK45+IK46+IK47+IK48+IK58+IK59</f>
        <v>0</v>
      </c>
      <c r="IL60" s="21">
        <f t="shared" ref="IL60" si="5360">+IL44+IL45+IL46+IL47+IL48+IL58+IL59</f>
        <v>0</v>
      </c>
      <c r="IM60" s="20">
        <f t="shared" si="114"/>
        <v>0</v>
      </c>
      <c r="IN60" s="159">
        <f t="shared" ref="IN60" si="5361">+IN44+IN45+IN46+IN47+IN48+IN58+IN59</f>
        <v>0</v>
      </c>
      <c r="IO60" s="21">
        <f>SUM(IO44+IO45+IO46+IO47+IO48+IO58+IO59)</f>
        <v>0</v>
      </c>
      <c r="IP60" s="20">
        <f t="shared" ref="IP60" si="5362">+IP44+IP45+IP46+IP47+IP48+IP58+IP59</f>
        <v>0</v>
      </c>
      <c r="IQ60" s="161">
        <f t="shared" ref="IQ60" si="5363">+IQ44+IQ45+IQ46+IQ47+IQ48+IQ58+IQ59</f>
        <v>0</v>
      </c>
      <c r="IR60" s="21">
        <f>SUM(IR44+IR45+IR46+IR47+IR48+IR58+IR59)</f>
        <v>0</v>
      </c>
      <c r="IS60" s="20">
        <f t="shared" ref="IS60" si="5364">+IS44+IS45+IS46+IS47+IS48+IS58+IS59</f>
        <v>0</v>
      </c>
      <c r="IT60" s="159">
        <f t="shared" ref="IT60" si="5365">+IT44+IT45+IT46+IT47+IT48+IT58+IT59</f>
        <v>0</v>
      </c>
      <c r="IU60" s="21">
        <f t="shared" ref="IU60" si="5366">+IU44+IU45+IU46+IU47+IU48+IU58+IU59</f>
        <v>0</v>
      </c>
      <c r="IV60" s="20">
        <f t="shared" si="12"/>
        <v>0</v>
      </c>
      <c r="IW60" s="159">
        <f t="shared" ref="IW60" si="5367">+IW44+IW45+IW46+IW47+IW48+IW58+IW59</f>
        <v>0</v>
      </c>
      <c r="IX60" s="21">
        <f>SUM(IX44+IX45+IX46+IX47+IX48+IX58+IX59)</f>
        <v>0</v>
      </c>
      <c r="IY60" s="20">
        <f t="shared" ref="IY60" si="5368">+IY44+IY45+IY46+IY47+IY48+IY58+IY59</f>
        <v>0</v>
      </c>
      <c r="IZ60" s="159">
        <f t="shared" ref="IZ60" si="5369">+IZ44+IZ45+IZ46+IZ47+IZ48+IZ58+IZ59</f>
        <v>0</v>
      </c>
      <c r="JA60" s="21">
        <f>SUM(JA44+JA45+JA46+JA47+JA48+JA58+JA59)</f>
        <v>0</v>
      </c>
      <c r="JB60" s="20">
        <f t="shared" ref="JB60" si="5370">+JB44+JB45+JB46+JB47+JB48+JB58+JB59</f>
        <v>0</v>
      </c>
      <c r="JC60" s="159">
        <f t="shared" ref="JC60" si="5371">+JC44+JC45+JC46+JC47+JC48+JC58+JC59</f>
        <v>0</v>
      </c>
      <c r="JD60" s="21">
        <f>SUM(JD44+JD45+JD46+JD47+JD48+JD58+JD59)</f>
        <v>0</v>
      </c>
      <c r="JE60" s="20">
        <f t="shared" ref="JE60" si="5372">+JE44+JE45+JE46+JE47+JE48+JE58+JE59</f>
        <v>0</v>
      </c>
      <c r="JF60" s="159">
        <f t="shared" ref="JF60" si="5373">+JF44+JF45+JF46+JF47+JF48+JF58+JF59</f>
        <v>0</v>
      </c>
      <c r="JG60" s="21">
        <f>SUM(JG44+JG45+JG46+JG47+JG48+JG58+JG59)</f>
        <v>0</v>
      </c>
      <c r="JH60" s="20">
        <f t="shared" ref="JH60" si="5374">+JH44+JH45+JH46+JH47+JH48+JH58+JH59</f>
        <v>0</v>
      </c>
      <c r="JI60" s="159">
        <f t="shared" ref="JI60" si="5375">+JI44+JI45+JI46+JI47+JI48+JI58+JI59</f>
        <v>0</v>
      </c>
      <c r="JJ60" s="21">
        <f t="shared" ref="JJ60" si="5376">+JJ44+JJ45+JJ46+JJ47+JJ48+JJ58+JJ59</f>
        <v>0</v>
      </c>
      <c r="JK60" s="20">
        <f t="shared" si="13"/>
        <v>0</v>
      </c>
      <c r="JL60" s="159">
        <f t="shared" ref="JL60" si="5377">+JL44+JL45+JL46+JL47+JL48+JL58+JL59</f>
        <v>0</v>
      </c>
      <c r="JM60" s="21">
        <f>SUM(JM44+JM45+JM46+JM47+JM48+JM58+JM59)</f>
        <v>0</v>
      </c>
      <c r="JN60" s="20">
        <f t="shared" ref="JN60" si="5378">+JN44+JN45+JN46+JN47+JN48+JN58+JN59</f>
        <v>0</v>
      </c>
      <c r="JO60" s="159">
        <f t="shared" ref="JO60" si="5379">+JO44+JO45+JO46+JO47+JO48+JO58+JO59</f>
        <v>0</v>
      </c>
      <c r="JP60" s="21">
        <f>SUM(JP44+JP45+JP46+JP47+JP48+JP58+JP59)</f>
        <v>0</v>
      </c>
      <c r="JQ60" s="20">
        <f t="shared" ref="JQ60" si="5380">+JQ44+JQ45+JQ46+JQ47+JQ48+JQ58+JQ59</f>
        <v>0</v>
      </c>
      <c r="JR60" s="161">
        <f t="shared" ref="JR60" si="5381">+JR44+JR45+JR46+JR47+JR48+JR58+JR59</f>
        <v>0</v>
      </c>
      <c r="JS60" s="21">
        <f>SUM(JS44+JS45+JS46+JS47+JS48+JS58+JS59)</f>
        <v>0</v>
      </c>
      <c r="JT60" s="20">
        <f t="shared" ref="JT60" si="5382">+JT44+JT45+JT46+JT47+JT48+JT58+JT59</f>
        <v>0</v>
      </c>
      <c r="JU60" s="159">
        <f t="shared" ref="JU60" si="5383">+JU44+JU45+JU46+JU47+JU48+JU58+JU59</f>
        <v>0</v>
      </c>
      <c r="JV60" s="21">
        <f t="shared" ref="JV60" si="5384">+JV44+JV45+JV46+JV47+JV48+JV58+JV59</f>
        <v>0</v>
      </c>
      <c r="JW60" s="20">
        <f t="shared" si="2493"/>
        <v>0</v>
      </c>
      <c r="JX60" s="159">
        <f t="shared" ref="JX60" si="5385">+JX44+JX45+JX46+JX47+JX48+JX58+JX59</f>
        <v>0</v>
      </c>
      <c r="JY60" s="21">
        <f>SUM(JY44+JY45+JY46+JY47+JY48+JY58+JY59)</f>
        <v>0</v>
      </c>
      <c r="JZ60" s="20">
        <f t="shared" ref="JZ60" si="5386">+JZ44+JZ45+JZ46+JZ47+JZ48+JZ58+JZ59</f>
        <v>0</v>
      </c>
      <c r="KA60" s="159">
        <f t="shared" ref="KA60" si="5387">+KA44+KA45+KA46+KA47+KA48+KA58+KA59</f>
        <v>0</v>
      </c>
      <c r="KB60" s="21">
        <f>SUM(KB44+KB45+KB46+KB47+KB48+KB58+KB59)</f>
        <v>0</v>
      </c>
      <c r="KC60" s="20">
        <f t="shared" ref="KC60" si="5388">+KC44+KC45+KC46+KC47+KC48+KC58+KC59</f>
        <v>0</v>
      </c>
      <c r="KD60" s="159">
        <f t="shared" ref="KD60" si="5389">+KD44+KD45+KD46+KD47+KD48+KD58+KD59</f>
        <v>0</v>
      </c>
      <c r="KE60" s="21">
        <f>SUM(KE44+KE45+KE46+KE47+KE48+KE58+KE59)</f>
        <v>0</v>
      </c>
      <c r="KF60" s="20">
        <f t="shared" ref="KF60" si="5390">+KF44+KF45+KF46+KF47+KF48+KF58+KF59</f>
        <v>0</v>
      </c>
      <c r="KG60" s="159">
        <f t="shared" ref="KG60" si="5391">+KG44+KG45+KG46+KG47+KG48+KG58+KG59</f>
        <v>0</v>
      </c>
      <c r="KH60" s="21">
        <f>SUM(KH44+KH45+KH46+KH47+KH48+KH58+KH59)</f>
        <v>0</v>
      </c>
      <c r="KI60" s="20">
        <f t="shared" ref="KI60" si="5392">+KI44+KI45+KI46+KI47+KI48+KI58+KI59</f>
        <v>0</v>
      </c>
      <c r="KJ60" s="159">
        <f t="shared" ref="KJ60" si="5393">+KJ44+KJ45+KJ46+KJ47+KJ48+KJ58+KJ59</f>
        <v>0</v>
      </c>
      <c r="KK60" s="21">
        <f t="shared" ref="KK60" si="5394">+KK44+KK45+KK46+KK47+KK48+KK58+KK59</f>
        <v>0</v>
      </c>
      <c r="KL60" s="20">
        <f t="shared" si="2491"/>
        <v>0</v>
      </c>
      <c r="KM60" s="161">
        <f t="shared" ref="KM60" si="5395">+KM44+KM45+KM46+KM47+KM48+KM58+KM59</f>
        <v>0</v>
      </c>
      <c r="KN60" s="21">
        <f>SUM(KN44+KN45+KN46+KN47+KN48+KN58+KN59)</f>
        <v>0</v>
      </c>
      <c r="KO60" s="20">
        <f t="shared" ref="KO60" si="5396">+KO44+KO45+KO46+KO47+KO48+KO58+KO59</f>
        <v>0</v>
      </c>
      <c r="KP60" s="159">
        <f t="shared" ref="KP60" si="5397">+KP44+KP45+KP46+KP47+KP48+KP58+KP59</f>
        <v>0</v>
      </c>
      <c r="KQ60" s="21">
        <f>SUM(KQ44+KQ45+KQ46+KQ47+KQ48+KQ58+KQ59)</f>
        <v>0</v>
      </c>
      <c r="KR60" s="20">
        <f t="shared" ref="KR60" si="5398">+KR44+KR45+KR46+KR47+KR48+KR58+KR59</f>
        <v>0</v>
      </c>
      <c r="KS60" s="159">
        <f t="shared" ref="KS60" si="5399">+KS44+KS45+KS46+KS47+KS48+KS58+KS59</f>
        <v>0</v>
      </c>
      <c r="KT60" s="21">
        <f>SUM(KT44+KT45+KT46+KT47+KT48+KT58+KT59)</f>
        <v>0</v>
      </c>
      <c r="KU60" s="20">
        <f t="shared" ref="KU60" si="5400">+KU44+KU45+KU46+KU47+KU48+KU58+KU59</f>
        <v>0</v>
      </c>
      <c r="KV60" s="159">
        <f t="shared" ref="KV60" si="5401">+KV44+KV45+KV46+KV47+KV48+KV58+KV59</f>
        <v>0</v>
      </c>
      <c r="KW60" s="21">
        <f t="shared" ref="KW60" si="5402">+KW44+KW45+KW46+KW47+KW48+KW58+KW59</f>
        <v>0</v>
      </c>
      <c r="KX60" s="20">
        <f t="shared" si="211"/>
        <v>0</v>
      </c>
      <c r="KY60" s="159">
        <f t="shared" ref="KY60" si="5403">+KY44+KY45+KY46+KY47+KY48+KY58+KY59</f>
        <v>0</v>
      </c>
      <c r="KZ60" s="21">
        <f>SUM(KZ44+KZ45+KZ46+KZ47+KZ48+KZ58+KZ59)</f>
        <v>0</v>
      </c>
      <c r="LA60" s="20">
        <f t="shared" ref="LA60" si="5404">+LA44+LA45+LA46+LA47+LA48+LA58+LA59</f>
        <v>0</v>
      </c>
      <c r="LB60" s="159">
        <f t="shared" ref="LB60" si="5405">+LB44+LB45+LB46+LB47+LB48+LB58+LB59</f>
        <v>0</v>
      </c>
      <c r="LC60" s="21">
        <f>SUM(LC44+LC45+LC46+LC47+LC48+LC58+LC59)</f>
        <v>0</v>
      </c>
      <c r="LD60" s="20">
        <f t="shared" ref="LD60" si="5406">+LD44+LD45+LD46+LD47+LD48+LD58+LD59</f>
        <v>0</v>
      </c>
      <c r="LE60" s="159">
        <f t="shared" ref="LE60" si="5407">+LE44+LE45+LE46+LE47+LE48+LE58+LE59</f>
        <v>0</v>
      </c>
      <c r="LF60" s="21">
        <f>SUM(LF44+LF45+LF46+LF47+LF48+LF58+LF59)</f>
        <v>0</v>
      </c>
      <c r="LG60" s="20">
        <f t="shared" ref="LG60" si="5408">+LG44+LG45+LG46+LG47+LG48+LG58+LG59</f>
        <v>0</v>
      </c>
      <c r="LH60" s="159">
        <f t="shared" ref="LH60" si="5409">+LH44+LH45+LH46+LH47+LH48+LH58+LH59</f>
        <v>0</v>
      </c>
      <c r="LI60" s="21">
        <f>SUM(LI44+LI45+LI46+LI47+LI48+LI58+LI59)</f>
        <v>0</v>
      </c>
      <c r="LJ60" s="20">
        <f t="shared" ref="LJ60" si="5410">+LJ44+LJ45+LJ46+LJ47+LJ48+LJ58+LJ59</f>
        <v>0</v>
      </c>
      <c r="LK60" s="161">
        <f t="shared" ref="LK60" si="5411">+LK44+LK45+LK46+LK47+LK48+LK58+LK59</f>
        <v>0</v>
      </c>
      <c r="LL60" s="21">
        <f>SUM(LL44+LL45+LL46+LL47+LL48+LL58+LL59)</f>
        <v>0</v>
      </c>
      <c r="LM60" s="20">
        <f t="shared" ref="LM60" si="5412">+LM44+LM45+LM46+LM47+LM48+LM58+LM59</f>
        <v>0</v>
      </c>
      <c r="LN60" s="159">
        <f t="shared" ref="LN60" si="5413">+LN44+LN45+LN46+LN47+LN48+LN58+LN59</f>
        <v>0</v>
      </c>
      <c r="LO60" s="21">
        <f>SUM(LO44+LO45+LO46+LO47+LO48+LO58+LO59)</f>
        <v>0</v>
      </c>
      <c r="LP60" s="20">
        <f t="shared" ref="LP60" si="5414">+LP44+LP45+LP46+LP47+LP48+LP58+LP59</f>
        <v>0</v>
      </c>
      <c r="LQ60" s="159">
        <f t="shared" ref="LQ60" si="5415">+LQ44+LQ45+LQ46+LQ47+LQ48+LQ58+LQ59</f>
        <v>0</v>
      </c>
      <c r="LR60" s="21">
        <f>SUM(LR44+LR45+LR46+LR47+LR48+LR58+LR59)</f>
        <v>0</v>
      </c>
      <c r="LS60" s="20">
        <f t="shared" ref="LS60" si="5416">+LS44+LS45+LS46+LS47+LS48+LS58+LS59</f>
        <v>0</v>
      </c>
      <c r="LT60" s="159">
        <f t="shared" ref="LT60" si="5417">+LT44+LT45+LT46+LT47+LT48+LT58+LT59</f>
        <v>0</v>
      </c>
      <c r="LU60" s="21">
        <f>SUM(LU44+LU45+LU46+LU47+LU48+LU58+LU59)</f>
        <v>0</v>
      </c>
      <c r="LV60" s="20">
        <f t="shared" ref="LV60" si="5418">+LV44+LV45+LV46+LV47+LV48+LV58+LV59</f>
        <v>0</v>
      </c>
      <c r="LW60" s="159">
        <f t="shared" ref="LW60" si="5419">+LW44+LW45+LW46+LW47+LW48+LW58+LW59</f>
        <v>0</v>
      </c>
      <c r="LX60" s="21">
        <f>SUM(LX44+LX45+LX46+LX47+LX48+LX58+LX59)</f>
        <v>0</v>
      </c>
      <c r="LY60" s="20">
        <f t="shared" ref="LY60" si="5420">+LY44+LY45+LY46+LY47+LY48+LY58+LY59</f>
        <v>0</v>
      </c>
      <c r="LZ60" s="159">
        <f t="shared" ref="LZ60" si="5421">+LZ44+LZ45+LZ46+LZ47+LZ48+LZ58+LZ59</f>
        <v>0</v>
      </c>
      <c r="MA60" s="21">
        <f t="shared" ref="MA60" si="5422">+MA44+MA45+MA46+MA47+MA48+MA58+MA59</f>
        <v>0</v>
      </c>
      <c r="MB60" s="20">
        <f t="shared" si="17"/>
        <v>0</v>
      </c>
      <c r="MC60" s="159">
        <f t="shared" ref="MC60" si="5423">+MC44+MC45+MC46+MC47+MC48+MC58+MC59</f>
        <v>0</v>
      </c>
      <c r="MD60" s="21">
        <f>SUM(MD44+MD45+MD46+MD47+MD48+MD58+MD59)</f>
        <v>0</v>
      </c>
      <c r="ME60" s="20">
        <f t="shared" ref="ME60" si="5424">+ME44+ME45+ME46+ME47+ME48+ME58+ME59</f>
        <v>0</v>
      </c>
      <c r="MF60" s="159">
        <f t="shared" ref="MF60" si="5425">+MF44+MF45+MF46+MF47+MF48+MF58+MF59</f>
        <v>0</v>
      </c>
      <c r="MG60" s="21">
        <f>SUM(MG44+MG45+MG46+MG47+MG48+MG58+MG59)</f>
        <v>0</v>
      </c>
      <c r="MH60" s="20">
        <f t="shared" ref="MH60" si="5426">+MH44+MH45+MH46+MH47+MH48+MH58+MH59</f>
        <v>0</v>
      </c>
      <c r="MI60" s="161">
        <f t="shared" ref="MI60" si="5427">+MI44+MI45+MI46+MI47+MI48+MI58+MI59</f>
        <v>0</v>
      </c>
      <c r="MJ60" s="21">
        <f t="shared" ref="MJ60" si="5428">+MJ44+MJ45+MJ46+MJ47+MJ48+MJ58+MJ59</f>
        <v>0</v>
      </c>
      <c r="MK60" s="20">
        <f t="shared" si="150"/>
        <v>0</v>
      </c>
      <c r="ML60" s="159">
        <f t="shared" ref="ML60" si="5429">+ML44+ML45+ML46+ML47+ML48+ML58+ML59</f>
        <v>0</v>
      </c>
      <c r="MM60" s="21">
        <f>SUM(MM44+MM45+MM46+MM47+MM48+MM58+MM59)</f>
        <v>0</v>
      </c>
      <c r="MN60" s="20">
        <f t="shared" ref="MN60" si="5430">+MN44+MN45+MN46+MN47+MN48+MN58+MN59</f>
        <v>0</v>
      </c>
      <c r="MO60" s="159">
        <f t="shared" ref="MO60" si="5431">+MO44+MO45+MO46+MO47+MO48+MO58+MO59</f>
        <v>0</v>
      </c>
      <c r="MP60" s="21">
        <f t="shared" ref="MP60" si="5432">+MP44+MP45+MP46+MP47+MP48+MP58+MP59</f>
        <v>0</v>
      </c>
      <c r="MQ60" s="20">
        <f t="shared" si="18"/>
        <v>0</v>
      </c>
      <c r="MR60" s="159">
        <f t="shared" ref="MR60" si="5433">+MR44+MR45+MR46+MR47+MR48+MR58+MR59</f>
        <v>0</v>
      </c>
      <c r="MS60" s="21">
        <f>SUM(MS44+MS45+MS46+MS47+MS48+MS58+MS59)</f>
        <v>0</v>
      </c>
      <c r="MT60" s="20">
        <f t="shared" ref="MT60" si="5434">+MT44+MT45+MT46+MT47+MT48+MT58+MT59</f>
        <v>0</v>
      </c>
      <c r="MU60" s="159">
        <f t="shared" ref="MU60" si="5435">+MU44+MU45+MU46+MU47+MU48+MU58+MU59</f>
        <v>0</v>
      </c>
      <c r="MV60" s="21">
        <f>SUM(MV44+MV45+MV46+MV47+MV48+MV58+MV59)</f>
        <v>0</v>
      </c>
      <c r="MW60" s="20">
        <f t="shared" ref="MW60" si="5436">+MW44+MW45+MW46+MW47+MW48+MW58+MW59</f>
        <v>0</v>
      </c>
      <c r="MX60" s="159">
        <f t="shared" ref="MX60" si="5437">+MX44+MX45+MX46+MX47+MX48+MX58+MX59</f>
        <v>0</v>
      </c>
      <c r="MY60" s="21">
        <f>SUM(MY44+MY45+MY46+MY47+MY48+MY58+MY59)</f>
        <v>0</v>
      </c>
      <c r="MZ60" s="20">
        <f t="shared" ref="MZ60" si="5438">+MZ44+MZ45+MZ46+MZ47+MZ48+MZ58+MZ59</f>
        <v>0</v>
      </c>
      <c r="NA60" s="159">
        <f t="shared" ref="NA60" si="5439">+NA44+NA45+NA46+NA47+NA48+NA58+NA59</f>
        <v>0</v>
      </c>
      <c r="NB60" s="21">
        <f t="shared" ref="NB60" si="5440">+NB44+NB45+NB46+NB47+NB48+NB58+NB59</f>
        <v>0</v>
      </c>
      <c r="NC60" s="20">
        <f t="shared" si="158"/>
        <v>0</v>
      </c>
      <c r="ND60" s="159">
        <f t="shared" ref="ND60" si="5441">+ND44+ND45+ND46+ND47+ND48+ND58+ND59</f>
        <v>0</v>
      </c>
      <c r="NE60" s="21">
        <f>SUM(NE44+NE45+NE46+NE47+NE48+NE58+NE59)</f>
        <v>0</v>
      </c>
      <c r="NF60" s="20">
        <f t="shared" ref="NF60" si="5442">+NF44+NF45+NF46+NF47+NF48+NF58+NF59</f>
        <v>0</v>
      </c>
      <c r="NG60" s="159">
        <f t="shared" ref="NG60" si="5443">+NG44+NG45+NG46+NG47+NG48+NG58+NG59</f>
        <v>0</v>
      </c>
      <c r="NH60" s="21">
        <f>SUM(NH44+NH45+NH46+NH47+NH48+NH58+NH59)</f>
        <v>0</v>
      </c>
      <c r="NI60" s="20">
        <f t="shared" ref="NI60" si="5444">+NI44+NI45+NI46+NI47+NI48+NI58+NI59</f>
        <v>0</v>
      </c>
      <c r="NJ60" s="161">
        <f t="shared" ref="NJ60" si="5445">+NJ44+NJ45+NJ46+NJ47+NJ48+NJ58+NJ59</f>
        <v>0</v>
      </c>
      <c r="NK60" s="21">
        <f>SUM(NK44+NK45+NK46+NK47+NK48+NK58+NK59)</f>
        <v>0</v>
      </c>
      <c r="NL60" s="20">
        <f t="shared" ref="NL60" si="5446">+NL44+NL45+NL46+NL47+NL48+NL58+NL59</f>
        <v>0</v>
      </c>
      <c r="NM60" s="159">
        <f t="shared" ref="NM60" si="5447">+NM44+NM45+NM46+NM47+NM48+NM58+NM59</f>
        <v>0</v>
      </c>
      <c r="NN60" s="21">
        <f>SUM(NN44+NN45+NN46+NN47+NN48+NN58+NN59)</f>
        <v>0</v>
      </c>
      <c r="NO60" s="20">
        <f t="shared" ref="NO60" si="5448">+NO44+NO45+NO46+NO47+NO48+NO58+NO59</f>
        <v>0</v>
      </c>
      <c r="NP60" s="159">
        <f t="shared" ref="NP60" si="5449">+NP44+NP45+NP46+NP47+NP48+NP58+NP59</f>
        <v>0</v>
      </c>
      <c r="NQ60" s="21">
        <f>SUM(NQ44+NQ45+NQ46+NQ47+NQ48+NQ58+NQ59)</f>
        <v>0</v>
      </c>
      <c r="NR60" s="20">
        <f t="shared" ref="NR60" si="5450">+NR44+NR45+NR46+NR47+NR48+NR58+NR59</f>
        <v>0</v>
      </c>
      <c r="NS60" s="159">
        <f t="shared" ref="NS60" si="5451">+NS44+NS45+NS46+NS47+NS48+NS58+NS59</f>
        <v>0</v>
      </c>
      <c r="NT60" s="21">
        <f>SUM(NT44+NT45+NT46+NT47+NT48+NT58+NT59)</f>
        <v>0</v>
      </c>
      <c r="NU60" s="20">
        <f t="shared" ref="NU60" si="5452">+NU44+NU45+NU46+NU47+NU48+NU58+NU59</f>
        <v>0</v>
      </c>
      <c r="NV60" s="159">
        <f t="shared" ref="NV60" si="5453">+NV44+NV45+NV46+NV47+NV48+NV58+NV59</f>
        <v>0</v>
      </c>
      <c r="NW60" s="21">
        <f t="shared" ref="NW60" si="5454">+NW44+NW45+NW46+NW47+NW48+NW58+NW59</f>
        <v>0</v>
      </c>
      <c r="NX60" s="20">
        <f t="shared" si="2981"/>
        <v>0</v>
      </c>
      <c r="NY60" s="159">
        <f t="shared" ref="NY60" si="5455">+NY44+NY45+NY46+NY47+NY48+NY58+NY59</f>
        <v>0</v>
      </c>
      <c r="NZ60" s="21">
        <f>SUM(NZ44+NZ45+NZ46+NZ47+NZ48+NZ58+NZ59)</f>
        <v>0</v>
      </c>
      <c r="OA60" s="20">
        <f t="shared" ref="OA60" si="5456">+OA44+OA45+OA46+OA47+OA48+OA58+OA59</f>
        <v>0</v>
      </c>
      <c r="OB60" s="159">
        <f t="shared" ref="OB60" si="5457">+OB44+OB45+OB46+OB47+OB48+OB58+OB59</f>
        <v>0</v>
      </c>
      <c r="OC60" s="21">
        <f>SUM(OC44+OC45+OC46+OC47+OC48+OC58+OC59)</f>
        <v>0</v>
      </c>
      <c r="OD60" s="20">
        <f t="shared" ref="OD60" si="5458">+OD44+OD45+OD46+OD47+OD48+OD58+OD59</f>
        <v>0</v>
      </c>
      <c r="OE60" s="159">
        <f t="shared" ref="OE60" si="5459">+OE44+OE45+OE46+OE47+OE48+OE58+OE59</f>
        <v>0</v>
      </c>
      <c r="OF60" s="21">
        <f>SUM(OF44+OF45+OF46+OF47+OF48+OF58+OF59)</f>
        <v>0</v>
      </c>
      <c r="OG60" s="20">
        <f t="shared" ref="OG60" si="5460">+OG44+OG45+OG46+OG47+OG48+OG58+OG59</f>
        <v>0</v>
      </c>
      <c r="OH60" s="161">
        <f t="shared" ref="OH60" si="5461">+OH44+OH45+OH46+OH47+OH48+OH58+OH59</f>
        <v>0</v>
      </c>
      <c r="OI60" s="21">
        <f t="shared" ref="OI60" si="5462">+OI44+OI45+OI46+OI47+OI48+OI58+OI59</f>
        <v>0</v>
      </c>
      <c r="OJ60" s="20">
        <f t="shared" si="2980"/>
        <v>0</v>
      </c>
      <c r="OK60" s="159">
        <f t="shared" ref="OK60" si="5463">+OK44+OK45+OK46+OK47+OK48+OK58+OK59</f>
        <v>0</v>
      </c>
      <c r="OL60" s="21">
        <f>SUM(OL44+OL45+OL46+OL47+OL48+OL58+OL59)</f>
        <v>6873712</v>
      </c>
      <c r="OM60" s="20">
        <f t="shared" ref="OM60" si="5464">+OM44+OM45+OM46+OM47+OM48+OM58+OM59</f>
        <v>0</v>
      </c>
      <c r="ON60" s="159">
        <f t="shared" ref="ON60" si="5465">+ON44+ON45+ON46+ON47+ON48+ON58+ON59</f>
        <v>6873712</v>
      </c>
      <c r="OO60" s="21">
        <f>SUM(OO44+OO45+OO46+OO47+OO48+OO58+OO59)</f>
        <v>892560</v>
      </c>
      <c r="OP60" s="20">
        <f t="shared" ref="OP60" si="5466">+OP44+OP45+OP46+OP47+OP48+OP58+OP59</f>
        <v>0</v>
      </c>
      <c r="OQ60" s="159">
        <f t="shared" ref="OQ60" si="5467">+OQ44+OQ45+OQ46+OQ47+OQ48+OQ58+OQ59</f>
        <v>892560</v>
      </c>
      <c r="OR60" s="21">
        <f>SUM(OR44+OR45+OR46+OR47+OR48+OR58+OR59)</f>
        <v>1595053</v>
      </c>
      <c r="OS60" s="20">
        <f t="shared" ref="OS60" si="5468">+OS44+OS45+OS46+OS47+OS48+OS58+OS59</f>
        <v>0</v>
      </c>
      <c r="OT60" s="159">
        <f t="shared" ref="OT60" si="5469">+OT44+OT45+OT46+OT47+OT48+OT58+OT59</f>
        <v>1595053</v>
      </c>
      <c r="OU60" s="21">
        <f>SUM(OU44+OU45+OU46+OU47+OU48+OU58+OU59)</f>
        <v>17485</v>
      </c>
      <c r="OV60" s="20">
        <f t="shared" ref="OV60" si="5470">+OV44+OV45+OV46+OV47+OV48+OV58+OV59</f>
        <v>0</v>
      </c>
      <c r="OW60" s="159">
        <f t="shared" ref="OW60" si="5471">+OW44+OW45+OW46+OW47+OW48+OW58+OW59</f>
        <v>17485</v>
      </c>
      <c r="OX60" s="21">
        <f>SUM(OX44+OX45+OX46+OX47+OX48+OX58+OX59)</f>
        <v>0</v>
      </c>
      <c r="OY60" s="20">
        <f t="shared" ref="OY60" si="5472">+OY44+OY45+OY46+OY47+OY48+OY58+OY59</f>
        <v>0</v>
      </c>
      <c r="OZ60" s="159">
        <f t="shared" ref="OZ60" si="5473">+OZ44+OZ45+OZ46+OZ47+OZ48+OZ58+OZ59</f>
        <v>0</v>
      </c>
      <c r="PA60" s="21">
        <f>SUM(PA44+PA45+PA46+PA47+PA48+PA58+PA59)</f>
        <v>0</v>
      </c>
      <c r="PB60" s="20">
        <f t="shared" ref="PB60" si="5474">+PB44+PB45+PB46+PB47+PB48+PB58+PB59</f>
        <v>0</v>
      </c>
      <c r="PC60" s="159">
        <f t="shared" ref="PC60" si="5475">+PC44+PC45+PC46+PC47+PC48+PC58+PC59</f>
        <v>0</v>
      </c>
      <c r="PD60" s="21">
        <f>SUM(PD44+PD45+PD46+PD47+PD48+PD58+PD59)</f>
        <v>56113</v>
      </c>
      <c r="PE60" s="20">
        <f t="shared" ref="PE60" si="5476">+PE44+PE45+PE46+PE47+PE48+PE58+PE59</f>
        <v>0</v>
      </c>
      <c r="PF60" s="159">
        <f t="shared" ref="PF60" si="5477">+PF44+PF45+PF46+PF47+PF48+PF58+PF59</f>
        <v>56113</v>
      </c>
      <c r="PG60" s="21">
        <f>SUM(PG44+PG45+PG46+PG47+PG48+PG58+PG59)</f>
        <v>6741345</v>
      </c>
      <c r="PH60" s="20">
        <f t="shared" ref="PH60" si="5478">+PH44+PH45+PH46+PH47+PH48+PH58+PH59</f>
        <v>0</v>
      </c>
      <c r="PI60" s="161">
        <f t="shared" ref="PI60" si="5479">+PI44+PI45+PI46+PI47+PI48+PI58+PI59</f>
        <v>6741345</v>
      </c>
      <c r="PJ60" s="21">
        <f>SUM(PJ44+PJ45+PJ46+PJ47+PJ48+PJ58+PJ59)</f>
        <v>400000</v>
      </c>
      <c r="PK60" s="20">
        <f t="shared" ref="PK60" si="5480">+PK44+PK45+PK46+PK47+PK48+PK58+PK59</f>
        <v>0</v>
      </c>
      <c r="PL60" s="159">
        <f t="shared" ref="PL60" si="5481">+PL44+PL45+PL46+PL47+PL48+PL58+PL59</f>
        <v>400000</v>
      </c>
      <c r="PM60" s="21">
        <f>SUM(PM44+PM45+PM46+PM47+PM48+PM58+PM59)</f>
        <v>0</v>
      </c>
      <c r="PN60" s="20">
        <f t="shared" ref="PN60" si="5482">+PN44+PN45+PN46+PN47+PN48+PN58+PN59</f>
        <v>0</v>
      </c>
      <c r="PO60" s="159">
        <f t="shared" ref="PO60" si="5483">+PO44+PO45+PO46+PO47+PO48+PO58+PO59</f>
        <v>0</v>
      </c>
      <c r="PP60" s="21">
        <f t="shared" ref="PP60" si="5484">+PP44+PP45+PP46+PP47+PP48+PP58+PP59</f>
        <v>16576268</v>
      </c>
      <c r="PQ60" s="20">
        <f t="shared" si="4231"/>
        <v>0</v>
      </c>
      <c r="PR60" s="159">
        <f t="shared" ref="PR60" si="5485">+PR44+PR45+PR46+PR47+PR48+PR58+PR59</f>
        <v>16576268</v>
      </c>
      <c r="PS60" s="21">
        <f>SUM(PS44+PS45+PS46+PS47+PS48+PS58+PS59)</f>
        <v>199115</v>
      </c>
      <c r="PT60" s="20">
        <f t="shared" ref="PT60" si="5486">+PT44+PT45+PT46+PT47+PT48+PT58+PT59</f>
        <v>0</v>
      </c>
      <c r="PU60" s="159">
        <f t="shared" ref="PU60" si="5487">+PU44+PU45+PU46+PU47+PU48+PU58+PU59</f>
        <v>199115</v>
      </c>
      <c r="PV60" s="21">
        <f>SUM(PV44+PV45+PV46+PV47+PV48+PV58+PV59)</f>
        <v>0</v>
      </c>
      <c r="PW60" s="20">
        <f t="shared" ref="PW60" si="5488">+PW44+PW45+PW46+PW47+PW48+PW58+PW59</f>
        <v>0</v>
      </c>
      <c r="PX60" s="159">
        <f t="shared" ref="PX60" si="5489">+PX44+PX45+PX46+PX47+PX48+PX58+PX59</f>
        <v>0</v>
      </c>
      <c r="PY60" s="21">
        <f>SUM(PY44+PY45+PY46+PY47+PY48+PY58+PY59)</f>
        <v>2581</v>
      </c>
      <c r="PZ60" s="20">
        <f t="shared" ref="PZ60" si="5490">+PZ44+PZ45+PZ46+PZ47+PZ48+PZ58+PZ59</f>
        <v>0</v>
      </c>
      <c r="QA60" s="159">
        <f t="shared" ref="QA60" si="5491">+QA44+QA45+QA46+QA47+QA48+QA58+QA59</f>
        <v>2581</v>
      </c>
      <c r="QB60" s="21">
        <f>SUM(QB44+QB45+QB46+QB47+QB48+QB58+QB59)</f>
        <v>13330</v>
      </c>
      <c r="QC60" s="20">
        <f t="shared" ref="QC60" si="5492">+QC44+QC45+QC46+QC47+QC48+QC58+QC59</f>
        <v>0</v>
      </c>
      <c r="QD60" s="159">
        <f t="shared" ref="QD60" si="5493">+QD44+QD45+QD46+QD47+QD48+QD58+QD59</f>
        <v>13330</v>
      </c>
      <c r="QE60" s="21">
        <f>SUM(QE44+QE45+QE46+QE47+QE48+QE58+QE59)</f>
        <v>20523</v>
      </c>
      <c r="QF60" s="20">
        <f t="shared" ref="QF60" si="5494">+QF44+QF45+QF46+QF47+QF48+QF58+QF59</f>
        <v>0</v>
      </c>
      <c r="QG60" s="161">
        <f t="shared" ref="QG60" si="5495">+QG44+QG45+QG46+QG47+QG48+QG58+QG59</f>
        <v>20523</v>
      </c>
      <c r="QH60" s="21">
        <f>SUM(QH44+QH45+QH46+QH47+QH48+QH58+QH59)</f>
        <v>25000</v>
      </c>
      <c r="QI60" s="20">
        <f t="shared" ref="QI60" si="5496">+QI44+QI45+QI46+QI47+QI48+QI58+QI59</f>
        <v>0</v>
      </c>
      <c r="QJ60" s="159">
        <f t="shared" ref="QJ60" si="5497">+QJ44+QJ45+QJ46+QJ47+QJ48+QJ58+QJ59</f>
        <v>25000</v>
      </c>
      <c r="QK60" s="21">
        <f>SUM(QK44+QK45+QK46+QK47+QK48+QK58+QK59)</f>
        <v>150000</v>
      </c>
      <c r="QL60" s="20">
        <f t="shared" ref="QL60" si="5498">+QL44+QL45+QL46+QL47+QL48+QL58+QL59</f>
        <v>0</v>
      </c>
      <c r="QM60" s="159">
        <f t="shared" ref="QM60" si="5499">+QM44+QM45+QM46+QM47+QM48+QM58+QM59</f>
        <v>150000</v>
      </c>
      <c r="QN60" s="21">
        <f t="shared" ref="QN60" si="5500">+QN44+QN45+QN46+QN47+QN48+QN58+QN59</f>
        <v>410549</v>
      </c>
      <c r="QO60" s="20">
        <f t="shared" si="190"/>
        <v>0</v>
      </c>
      <c r="QP60" s="159">
        <f t="shared" ref="QP60" si="5501">+QP44+QP45+QP46+QP47+QP48+QP58+QP59</f>
        <v>410549</v>
      </c>
      <c r="QQ60" s="21">
        <f>SUM(QQ44+QQ45+QQ46+QQ47+QQ48+QQ58+QQ59)</f>
        <v>0</v>
      </c>
      <c r="QR60" s="20">
        <f t="shared" ref="QR60" si="5502">+QR44+QR45+QR46+QR47+QR48+QR58+QR59</f>
        <v>0</v>
      </c>
      <c r="QS60" s="159">
        <f t="shared" ref="QS60" si="5503">+QS44+QS45+QS46+QS47+QS48+QS58+QS59</f>
        <v>0</v>
      </c>
      <c r="QT60" s="21">
        <f>SUM(QT44+QT45+QT46+QT47+QT48+QT58+QT59)</f>
        <v>0</v>
      </c>
      <c r="QU60" s="20">
        <f t="shared" ref="QU60" si="5504">+QU44+QU45+QU46+QU47+QU48+QU58+QU59</f>
        <v>0</v>
      </c>
      <c r="QV60" s="159">
        <f t="shared" ref="QV60" si="5505">+QV44+QV45+QV46+QV47+QV48+QV58+QV59</f>
        <v>0</v>
      </c>
      <c r="QW60" s="21">
        <f>SUM(QW44+QW45+QW46+QW47+QW48+QW58+QW59)</f>
        <v>434</v>
      </c>
      <c r="QX60" s="20">
        <f t="shared" ref="QX60" si="5506">+QX44+QX45+QX46+QX47+QX48+QX58+QX59</f>
        <v>0</v>
      </c>
      <c r="QY60" s="159">
        <f t="shared" ref="QY60" si="5507">+QY44+QY45+QY46+QY47+QY48+QY58+QY59</f>
        <v>434</v>
      </c>
      <c r="QZ60" s="21">
        <f>SUM(QZ44+QZ45+QZ46+QZ47+QZ48+QZ58+QZ59)</f>
        <v>514</v>
      </c>
      <c r="RA60" s="20">
        <f t="shared" ref="RA60" si="5508">+RA44+RA45+RA46+RA47+RA48+RA58+RA59</f>
        <v>0</v>
      </c>
      <c r="RB60" s="159">
        <f t="shared" ref="RB60" si="5509">+RB44+RB45+RB46+RB47+RB48+RB58+RB59</f>
        <v>514</v>
      </c>
      <c r="RC60" s="21">
        <f>SUM(RC44+RC45+RC46+RC47+RC48+RC58+RC59)</f>
        <v>0</v>
      </c>
      <c r="RD60" s="20">
        <f t="shared" ref="RD60" si="5510">+RD44+RD45+RD46+RD47+RD48+RD58+RD59</f>
        <v>0</v>
      </c>
      <c r="RE60" s="161">
        <f t="shared" ref="RE60" si="5511">+RE44+RE45+RE46+RE47+RE48+RE58+RE59</f>
        <v>0</v>
      </c>
      <c r="RF60" s="21">
        <f>SUM(RF44+RF45+RF46+RF47+RF48+RF58+RF59)</f>
        <v>450</v>
      </c>
      <c r="RG60" s="20">
        <f t="shared" ref="RG60" si="5512">+RG44+RG45+RG46+RG47+RG48+RG58+RG59</f>
        <v>0</v>
      </c>
      <c r="RH60" s="159">
        <f t="shared" ref="RH60" si="5513">+RH44+RH45+RH46+RH47+RH48+RH58+RH59</f>
        <v>450</v>
      </c>
      <c r="RI60" s="21">
        <f>SUM(RI44+RI45+RI46+RI47+RI48+RI58+RI59)</f>
        <v>0</v>
      </c>
      <c r="RJ60" s="20">
        <f t="shared" ref="RJ60" si="5514">+RJ44+RJ45+RJ46+RJ47+RJ48+RJ58+RJ59</f>
        <v>0</v>
      </c>
      <c r="RK60" s="159">
        <f t="shared" ref="RK60" si="5515">+RK44+RK45+RK46+RK47+RK48+RK58+RK59</f>
        <v>0</v>
      </c>
      <c r="RL60" s="21">
        <f>SUM(RL44+RL45+RL46+RL47+RL48+RL58+RL59)</f>
        <v>0</v>
      </c>
      <c r="RM60" s="20">
        <f t="shared" ref="RM60" si="5516">+RM44+RM45+RM46+RM47+RM48+RM58+RM59</f>
        <v>0</v>
      </c>
      <c r="RN60" s="159">
        <f t="shared" ref="RN60" si="5517">+RN44+RN45+RN46+RN47+RN48+RN58+RN59</f>
        <v>0</v>
      </c>
      <c r="RO60" s="21">
        <f t="shared" ref="RO60" si="5518">+RO44+RO45+RO46+RO47+RO48+RO58+RO59</f>
        <v>1398</v>
      </c>
      <c r="RP60" s="20">
        <f t="shared" si="201"/>
        <v>0</v>
      </c>
      <c r="RQ60" s="159">
        <f t="shared" ref="RQ60" si="5519">+RQ44+RQ45+RQ46+RQ47+RQ48+RQ58+RQ59</f>
        <v>1398</v>
      </c>
      <c r="RR60" s="21">
        <f t="shared" ref="RR60" si="5520">+RR44+RR45+RR46+RR47+RR48+RR58+RR59</f>
        <v>411947</v>
      </c>
      <c r="RS60" s="20">
        <f t="shared" si="204"/>
        <v>0</v>
      </c>
      <c r="RT60" s="159">
        <f t="shared" ref="RT60" si="5521">+RT44+RT45+RT46+RT47+RT48+RT58+RT59</f>
        <v>411947</v>
      </c>
      <c r="RU60" s="21">
        <f t="shared" si="5035"/>
        <v>17154398</v>
      </c>
      <c r="RV60" s="20">
        <f t="shared" si="206"/>
        <v>0</v>
      </c>
      <c r="RW60" s="159">
        <f t="shared" ref="RW60" si="5522">+RW44+RW45+RW46+RW47+RW48+RW58+RW59</f>
        <v>17154398</v>
      </c>
      <c r="RX60" s="21">
        <f>SUM(RX44+RX45+RX46+RX47+RX48+RX58+RX59)</f>
        <v>-5152352</v>
      </c>
      <c r="RY60" s="20">
        <f t="shared" ref="RY60" si="5523">+RY44+RY45+RY46+RY47+RY48+RY58+RY59</f>
        <v>-3405</v>
      </c>
      <c r="RZ60" s="159">
        <f t="shared" ref="RZ60" si="5524">+RZ44+RZ45+RZ46+RZ47+RZ48+RZ58+RZ59</f>
        <v>-5155757</v>
      </c>
      <c r="SA60" s="21">
        <f t="shared" ref="SA60" si="5525">+SA44+SA45+SA46+SA47+SA48+SA58+SA59</f>
        <v>12002046</v>
      </c>
      <c r="SB60" s="20">
        <f t="shared" si="22"/>
        <v>-3405</v>
      </c>
      <c r="SC60" s="159">
        <f t="shared" ref="SC60" si="5526">+SC44+SC45+SC46+SC47+SC48+SC58+SC59</f>
        <v>11998641</v>
      </c>
      <c r="SD60" s="21">
        <f t="shared" ref="SD60" si="5527">+SD44+SD45+SD46+SD47+SD48+SD58+SD59</f>
        <v>17871569</v>
      </c>
      <c r="SE60" s="20">
        <f t="shared" si="4232"/>
        <v>0</v>
      </c>
      <c r="SF60" s="159">
        <f t="shared" ref="SF60" si="5528">+SF44+SF45+SF46+SF47+SF48+SF58+SF59</f>
        <v>17871569</v>
      </c>
    </row>
    <row r="61" spans="1:501" s="32" customFormat="1" ht="31.5" customHeight="1" x14ac:dyDescent="0.25">
      <c r="A61" s="85">
        <v>49</v>
      </c>
      <c r="B61" s="83" t="s">
        <v>27</v>
      </c>
      <c r="C61" s="114">
        <v>45801</v>
      </c>
      <c r="D61" s="31"/>
      <c r="E61" s="115">
        <f t="shared" si="24"/>
        <v>45801</v>
      </c>
      <c r="F61" s="114"/>
      <c r="G61" s="31">
        <v>0</v>
      </c>
      <c r="H61" s="115">
        <f t="shared" ref="H61:H63" si="5529">+F61+G61</f>
        <v>0</v>
      </c>
      <c r="I61" s="114">
        <f t="shared" si="0"/>
        <v>45801</v>
      </c>
      <c r="J61" s="31">
        <f t="shared" si="0"/>
        <v>0</v>
      </c>
      <c r="K61" s="115">
        <f t="shared" ref="K61:K63" si="5530">+I61+J61</f>
        <v>45801</v>
      </c>
      <c r="L61" s="114">
        <v>29382</v>
      </c>
      <c r="M61" s="31"/>
      <c r="N61" s="115">
        <f t="shared" ref="N61:N63" si="5531">+L61+M61</f>
        <v>29382</v>
      </c>
      <c r="O61" s="114">
        <v>17335</v>
      </c>
      <c r="P61" s="31"/>
      <c r="Q61" s="115">
        <f t="shared" ref="Q61:Q63" si="5532">+O61+P61</f>
        <v>17335</v>
      </c>
      <c r="R61" s="114">
        <v>8120</v>
      </c>
      <c r="S61" s="31"/>
      <c r="T61" s="115">
        <f t="shared" ref="T61:T63" si="5533">+R61+S61</f>
        <v>8120</v>
      </c>
      <c r="U61" s="114">
        <f t="shared" si="2324"/>
        <v>54837</v>
      </c>
      <c r="V61" s="31">
        <f t="shared" si="2324"/>
        <v>0</v>
      </c>
      <c r="W61" s="95">
        <f t="shared" ref="W61:W63" si="5534">+U61+V61</f>
        <v>54837</v>
      </c>
      <c r="X61" s="114">
        <v>1263</v>
      </c>
      <c r="Y61" s="31"/>
      <c r="Z61" s="115">
        <f t="shared" ref="Z61:Z63" si="5535">+X61+Y61</f>
        <v>1263</v>
      </c>
      <c r="AA61" s="114">
        <v>1480</v>
      </c>
      <c r="AB61" s="31"/>
      <c r="AC61" s="115">
        <f t="shared" ref="AC61:AC63" si="5536">+AA61+AB61</f>
        <v>1480</v>
      </c>
      <c r="AD61" s="114">
        <v>2192</v>
      </c>
      <c r="AE61" s="31"/>
      <c r="AF61" s="115">
        <f t="shared" ref="AF61:AF63" si="5537">+AD61+AE61</f>
        <v>2192</v>
      </c>
      <c r="AG61" s="114">
        <v>432</v>
      </c>
      <c r="AH61" s="31"/>
      <c r="AI61" s="115">
        <f t="shared" ref="AI61:AI63" si="5538">+AG61+AH61</f>
        <v>432</v>
      </c>
      <c r="AJ61" s="114">
        <v>3088</v>
      </c>
      <c r="AK61" s="31"/>
      <c r="AL61" s="115">
        <f t="shared" ref="AL61:AL63" si="5539">+AJ61+AK61</f>
        <v>3088</v>
      </c>
      <c r="AM61" s="114">
        <v>2363</v>
      </c>
      <c r="AN61" s="31"/>
      <c r="AO61" s="115">
        <f t="shared" ref="AO61:AO63" si="5540">+AM61+AN61</f>
        <v>2363</v>
      </c>
      <c r="AP61" s="114">
        <v>1205</v>
      </c>
      <c r="AQ61" s="31"/>
      <c r="AR61" s="115">
        <f t="shared" ref="AR61:AR63" si="5541">+AP61+AQ61</f>
        <v>1205</v>
      </c>
      <c r="AS61" s="114">
        <f t="shared" si="2333"/>
        <v>12023</v>
      </c>
      <c r="AT61" s="31">
        <f t="shared" si="2333"/>
        <v>0</v>
      </c>
      <c r="AU61" s="115">
        <f t="shared" ref="AU61:AU63" si="5542">+AS61+AT61</f>
        <v>12023</v>
      </c>
      <c r="AV61" s="114">
        <v>41</v>
      </c>
      <c r="AW61" s="31"/>
      <c r="AX61" s="115">
        <f t="shared" ref="AX61:AX63" si="5543">+AV61+AW61</f>
        <v>41</v>
      </c>
      <c r="AY61" s="114"/>
      <c r="AZ61" s="31">
        <v>0</v>
      </c>
      <c r="BA61" s="115">
        <f t="shared" ref="BA61:BA63" si="5544">+AY61+AZ61</f>
        <v>0</v>
      </c>
      <c r="BB61" s="114">
        <v>151</v>
      </c>
      <c r="BC61" s="31"/>
      <c r="BD61" s="115">
        <f t="shared" ref="BD61:BD63" si="5545">+BB61+BC61</f>
        <v>151</v>
      </c>
      <c r="BE61" s="114">
        <f t="shared" si="2338"/>
        <v>67052</v>
      </c>
      <c r="BF61" s="31">
        <f t="shared" si="2338"/>
        <v>0</v>
      </c>
      <c r="BG61" s="115">
        <f t="shared" ref="BG61:BG63" si="5546">+BE61+BF61</f>
        <v>67052</v>
      </c>
      <c r="BH61" s="114">
        <v>356</v>
      </c>
      <c r="BI61" s="31"/>
      <c r="BJ61" s="115">
        <f t="shared" ref="BJ61:BJ63" si="5547">+BH61+BI61</f>
        <v>356</v>
      </c>
      <c r="BK61" s="114">
        <v>1319</v>
      </c>
      <c r="BL61" s="31"/>
      <c r="BM61" s="115">
        <f t="shared" ref="BM61:BM63" si="5548">+BK61+BL61</f>
        <v>1319</v>
      </c>
      <c r="BN61" s="114">
        <f t="shared" si="2342"/>
        <v>1675</v>
      </c>
      <c r="BO61" s="31">
        <f t="shared" si="2342"/>
        <v>0</v>
      </c>
      <c r="BP61" s="115">
        <f t="shared" ref="BP61:BP63" si="5549">+BN61+BO61</f>
        <v>1675</v>
      </c>
      <c r="BQ61" s="114">
        <f t="shared" si="2344"/>
        <v>68727</v>
      </c>
      <c r="BR61" s="31">
        <f t="shared" si="2344"/>
        <v>0</v>
      </c>
      <c r="BS61" s="115">
        <f t="shared" ref="BS61:BS63" si="5550">+BQ61+BR61</f>
        <v>68727</v>
      </c>
      <c r="BT61" s="114">
        <v>18166</v>
      </c>
      <c r="BU61" s="31"/>
      <c r="BV61" s="115">
        <f t="shared" ref="BV61:BV63" si="5551">+BT61+BU61</f>
        <v>18166</v>
      </c>
      <c r="BW61" s="128">
        <f t="shared" si="2347"/>
        <v>132694</v>
      </c>
      <c r="BX61" s="31">
        <f t="shared" si="2347"/>
        <v>0</v>
      </c>
      <c r="BY61" s="115">
        <f t="shared" ref="BY61:BY63" si="5552">+BW61+BX61</f>
        <v>132694</v>
      </c>
      <c r="BZ61" s="114">
        <v>256439</v>
      </c>
      <c r="CA61" s="31"/>
      <c r="CB61" s="115">
        <f t="shared" ref="CB61:CB63" si="5553">+BZ61+CA61</f>
        <v>256439</v>
      </c>
      <c r="CC61" s="114"/>
      <c r="CD61" s="31">
        <v>0</v>
      </c>
      <c r="CE61" s="115">
        <f t="shared" ref="CE61:CE63" si="5554">+CC61+CD61</f>
        <v>0</v>
      </c>
      <c r="CF61" s="114"/>
      <c r="CG61" s="31">
        <v>0</v>
      </c>
      <c r="CH61" s="115">
        <f t="shared" ref="CH61:CH63" si="5555">+CF61+CG61</f>
        <v>0</v>
      </c>
      <c r="CI61" s="114">
        <v>355</v>
      </c>
      <c r="CJ61" s="31"/>
      <c r="CK61" s="115">
        <f t="shared" ref="CK61:CK63" si="5556">+CI61+CJ61</f>
        <v>355</v>
      </c>
      <c r="CL61" s="114"/>
      <c r="CM61" s="31">
        <v>0</v>
      </c>
      <c r="CN61" s="115">
        <f t="shared" ref="CN61:CN63" si="5557">+CL61+CM61</f>
        <v>0</v>
      </c>
      <c r="CO61" s="114"/>
      <c r="CP61" s="31">
        <v>0</v>
      </c>
      <c r="CQ61" s="115">
        <f t="shared" ref="CQ61:CQ63" si="5558">+CO61+CP61</f>
        <v>0</v>
      </c>
      <c r="CR61" s="114"/>
      <c r="CS61" s="31">
        <v>0</v>
      </c>
      <c r="CT61" s="115">
        <f t="shared" ref="CT61:CT63" si="5559">+CR61+CS61</f>
        <v>0</v>
      </c>
      <c r="CU61" s="114"/>
      <c r="CV61" s="31">
        <f>457-457</f>
        <v>0</v>
      </c>
      <c r="CW61" s="115">
        <f t="shared" ref="CW61:CW63" si="5560">+CU61+CV61</f>
        <v>0</v>
      </c>
      <c r="CX61" s="114"/>
      <c r="CY61" s="31">
        <v>0</v>
      </c>
      <c r="CZ61" s="115">
        <f t="shared" ref="CZ61:CZ63" si="5561">+CX61+CY61</f>
        <v>0</v>
      </c>
      <c r="DA61" s="114"/>
      <c r="DB61" s="31">
        <v>0</v>
      </c>
      <c r="DC61" s="115">
        <f t="shared" ref="DC61:DC63" si="5562">+DA61+DB61</f>
        <v>0</v>
      </c>
      <c r="DD61" s="128">
        <f t="shared" si="59"/>
        <v>256794</v>
      </c>
      <c r="DE61" s="31">
        <f t="shared" si="59"/>
        <v>0</v>
      </c>
      <c r="DF61" s="115">
        <f t="shared" si="59"/>
        <v>256794</v>
      </c>
      <c r="DG61" s="114"/>
      <c r="DH61" s="31">
        <v>0</v>
      </c>
      <c r="DI61" s="115">
        <f t="shared" ref="DI61:DI63" si="5563">+DG61+DH61</f>
        <v>0</v>
      </c>
      <c r="DJ61" s="114"/>
      <c r="DK61" s="31">
        <v>0</v>
      </c>
      <c r="DL61" s="115">
        <f t="shared" ref="DL61:DL63" si="5564">+DJ61+DK61</f>
        <v>0</v>
      </c>
      <c r="DM61" s="114"/>
      <c r="DN61" s="31">
        <v>0</v>
      </c>
      <c r="DO61" s="115">
        <f t="shared" ref="DO61:DO63" si="5565">+DM61+DN61</f>
        <v>0</v>
      </c>
      <c r="DP61" s="114"/>
      <c r="DQ61" s="31">
        <v>0</v>
      </c>
      <c r="DR61" s="115">
        <f t="shared" ref="DR61:DR63" si="5566">+DP61+DQ61</f>
        <v>0</v>
      </c>
      <c r="DS61" s="114"/>
      <c r="DT61" s="31">
        <v>0</v>
      </c>
      <c r="DU61" s="115">
        <f t="shared" ref="DU61:DU63" si="5567">+DS61+DT61</f>
        <v>0</v>
      </c>
      <c r="DV61" s="114"/>
      <c r="DW61" s="31">
        <v>0</v>
      </c>
      <c r="DX61" s="115">
        <f t="shared" ref="DX61:DX63" si="5568">+DV61+DW61</f>
        <v>0</v>
      </c>
      <c r="DY61" s="114"/>
      <c r="DZ61" s="31">
        <v>0</v>
      </c>
      <c r="EA61" s="115">
        <f t="shared" ref="EA61:EA63" si="5569">+DY61+DZ61</f>
        <v>0</v>
      </c>
      <c r="EB61" s="131">
        <f t="shared" si="67"/>
        <v>0</v>
      </c>
      <c r="EC61" s="31">
        <f t="shared" si="68"/>
        <v>0</v>
      </c>
      <c r="ED61" s="115">
        <f t="shared" ref="ED61:ED63" si="5570">+EB61+EC61</f>
        <v>0</v>
      </c>
      <c r="EE61" s="114"/>
      <c r="EF61" s="31">
        <v>0</v>
      </c>
      <c r="EG61" s="115">
        <f t="shared" ref="EG61:EG63" si="5571">+EE61+EF61</f>
        <v>0</v>
      </c>
      <c r="EH61" s="114"/>
      <c r="EI61" s="31">
        <v>0</v>
      </c>
      <c r="EJ61" s="115">
        <f t="shared" ref="EJ61:EJ63" si="5572">+EH61+EI61</f>
        <v>0</v>
      </c>
      <c r="EK61" s="114"/>
      <c r="EL61" s="31">
        <v>0</v>
      </c>
      <c r="EM61" s="115">
        <f t="shared" ref="EM61:EM63" si="5573">+EK61+EL61</f>
        <v>0</v>
      </c>
      <c r="EN61" s="131">
        <f t="shared" si="2492"/>
        <v>0</v>
      </c>
      <c r="EO61" s="31">
        <f t="shared" si="2492"/>
        <v>0</v>
      </c>
      <c r="EP61" s="115">
        <f t="shared" ref="EP61:EP63" si="5574">+EN61+EO61</f>
        <v>0</v>
      </c>
      <c r="EQ61" s="114"/>
      <c r="ER61" s="31">
        <v>0</v>
      </c>
      <c r="ES61" s="115">
        <f t="shared" ref="ES61:ES63" si="5575">+EQ61+ER61</f>
        <v>0</v>
      </c>
      <c r="ET61" s="114"/>
      <c r="EU61" s="31">
        <v>0</v>
      </c>
      <c r="EV61" s="115">
        <f t="shared" ref="EV61:EV63" si="5576">+ET61+EU61</f>
        <v>0</v>
      </c>
      <c r="EW61" s="114"/>
      <c r="EX61" s="31">
        <v>0</v>
      </c>
      <c r="EY61" s="115">
        <f t="shared" ref="EY61:EY63" si="5577">+EW61+EX61</f>
        <v>0</v>
      </c>
      <c r="EZ61" s="114"/>
      <c r="FA61" s="31">
        <v>0</v>
      </c>
      <c r="FB61" s="115">
        <f t="shared" ref="FB61:FB63" si="5578">+EZ61+FA61</f>
        <v>0</v>
      </c>
      <c r="FC61" s="128">
        <f t="shared" si="2375"/>
        <v>0</v>
      </c>
      <c r="FD61" s="31">
        <f t="shared" si="2375"/>
        <v>0</v>
      </c>
      <c r="FE61" s="95">
        <f t="shared" ref="FE61:FE63" si="5579">+FC61+FD61</f>
        <v>0</v>
      </c>
      <c r="FF61" s="114"/>
      <c r="FG61" s="31">
        <v>0</v>
      </c>
      <c r="FH61" s="115">
        <f t="shared" ref="FH61:FH63" si="5580">+FF61+FG61</f>
        <v>0</v>
      </c>
      <c r="FI61" s="114"/>
      <c r="FJ61" s="31">
        <v>0</v>
      </c>
      <c r="FK61" s="115">
        <f t="shared" ref="FK61:FK63" si="5581">+FI61+FJ61</f>
        <v>0</v>
      </c>
      <c r="FL61" s="114"/>
      <c r="FM61" s="31">
        <v>0</v>
      </c>
      <c r="FN61" s="115">
        <f t="shared" ref="FN61:FN63" si="5582">+FL61+FM61</f>
        <v>0</v>
      </c>
      <c r="FO61" s="114"/>
      <c r="FP61" s="31">
        <v>0</v>
      </c>
      <c r="FQ61" s="115">
        <f t="shared" ref="FQ61:FQ63" si="5583">+FO61+FP61</f>
        <v>0</v>
      </c>
      <c r="FR61" s="114"/>
      <c r="FS61" s="31">
        <v>0</v>
      </c>
      <c r="FT61" s="115">
        <f t="shared" ref="FT61:FT63" si="5584">+FR61+FS61</f>
        <v>0</v>
      </c>
      <c r="FU61" s="114"/>
      <c r="FV61" s="31">
        <v>0</v>
      </c>
      <c r="FW61" s="115">
        <f t="shared" ref="FW61:FW63" si="5585">+FU61+FV61</f>
        <v>0</v>
      </c>
      <c r="FX61" s="114"/>
      <c r="FY61" s="31">
        <v>0</v>
      </c>
      <c r="FZ61" s="115">
        <f t="shared" ref="FZ61:FZ63" si="5586">+FX61+FY61</f>
        <v>0</v>
      </c>
      <c r="GA61" s="128">
        <f t="shared" si="10"/>
        <v>0</v>
      </c>
      <c r="GB61" s="31">
        <f t="shared" si="10"/>
        <v>0</v>
      </c>
      <c r="GC61" s="115">
        <f t="shared" ref="GC61:GC63" si="5587">+GA61+GB61</f>
        <v>0</v>
      </c>
      <c r="GD61" s="114"/>
      <c r="GE61" s="31">
        <v>0</v>
      </c>
      <c r="GF61" s="115">
        <f t="shared" ref="GF61:GF63" si="5588">+GD61+GE61</f>
        <v>0</v>
      </c>
      <c r="GG61" s="114"/>
      <c r="GH61" s="31">
        <v>0</v>
      </c>
      <c r="GI61" s="115">
        <f t="shared" ref="GI61:GI63" si="5589">+GG61+GH61</f>
        <v>0</v>
      </c>
      <c r="GJ61" s="114"/>
      <c r="GK61" s="31">
        <v>0</v>
      </c>
      <c r="GL61" s="115">
        <f t="shared" ref="GL61:GL63" si="5590">+GJ61+GK61</f>
        <v>0</v>
      </c>
      <c r="GM61" s="114"/>
      <c r="GN61" s="31">
        <v>0</v>
      </c>
      <c r="GO61" s="115">
        <f t="shared" ref="GO61:GO63" si="5591">+GM61+GN61</f>
        <v>0</v>
      </c>
      <c r="GP61" s="114"/>
      <c r="GQ61" s="31">
        <v>0</v>
      </c>
      <c r="GR61" s="115">
        <f t="shared" ref="GR61:GR63" si="5592">+GP61+GQ61</f>
        <v>0</v>
      </c>
      <c r="GS61" s="114"/>
      <c r="GT61" s="31">
        <v>0</v>
      </c>
      <c r="GU61" s="95">
        <f t="shared" ref="GU61:GU63" si="5593">+GS61+GT61</f>
        <v>0</v>
      </c>
      <c r="GV61" s="128">
        <f t="shared" si="93"/>
        <v>0</v>
      </c>
      <c r="GW61" s="31">
        <f t="shared" si="94"/>
        <v>0</v>
      </c>
      <c r="GX61" s="115">
        <f t="shared" ref="GX61:GX63" si="5594">+GV61+GW61</f>
        <v>0</v>
      </c>
      <c r="GY61" s="114"/>
      <c r="GZ61" s="31">
        <v>0</v>
      </c>
      <c r="HA61" s="115">
        <f t="shared" ref="HA61:HA63" si="5595">+GY61+GZ61</f>
        <v>0</v>
      </c>
      <c r="HB61" s="114"/>
      <c r="HC61" s="31">
        <v>0</v>
      </c>
      <c r="HD61" s="115">
        <f t="shared" ref="HD61:HD63" si="5596">+HB61+HC61</f>
        <v>0</v>
      </c>
      <c r="HE61" s="114"/>
      <c r="HF61" s="31">
        <v>0</v>
      </c>
      <c r="HG61" s="115">
        <f t="shared" ref="HG61:HG63" si="5597">+HE61+HF61</f>
        <v>0</v>
      </c>
      <c r="HH61" s="114"/>
      <c r="HI61" s="31">
        <v>0</v>
      </c>
      <c r="HJ61" s="115">
        <f t="shared" ref="HJ61:HJ63" si="5598">+HH61+HI61</f>
        <v>0</v>
      </c>
      <c r="HK61" s="128">
        <f t="shared" si="100"/>
        <v>0</v>
      </c>
      <c r="HL61" s="31">
        <f t="shared" si="101"/>
        <v>0</v>
      </c>
      <c r="HM61" s="115">
        <f t="shared" ref="HM61:HM63" si="5599">+HK61+HL61</f>
        <v>0</v>
      </c>
      <c r="HN61" s="114"/>
      <c r="HO61" s="31">
        <v>0</v>
      </c>
      <c r="HP61" s="115">
        <f t="shared" ref="HP61:HP63" si="5600">+HN61+HO61</f>
        <v>0</v>
      </c>
      <c r="HQ61" s="114"/>
      <c r="HR61" s="31">
        <v>0</v>
      </c>
      <c r="HS61" s="95">
        <f t="shared" ref="HS61:HS63" si="5601">+HQ61+HR61</f>
        <v>0</v>
      </c>
      <c r="HT61" s="128">
        <f t="shared" si="11"/>
        <v>0</v>
      </c>
      <c r="HU61" s="31">
        <f t="shared" si="11"/>
        <v>0</v>
      </c>
      <c r="HV61" s="115">
        <f t="shared" ref="HV61:HV63" si="5602">+HT61+HU61</f>
        <v>0</v>
      </c>
      <c r="HW61" s="131">
        <f t="shared" si="106"/>
        <v>0</v>
      </c>
      <c r="HX61" s="31">
        <f t="shared" si="107"/>
        <v>0</v>
      </c>
      <c r="HY61" s="115">
        <f t="shared" ref="HY61:HY63" si="5603">+HW61+HX61</f>
        <v>0</v>
      </c>
      <c r="HZ61" s="114"/>
      <c r="IA61" s="31">
        <v>0</v>
      </c>
      <c r="IB61" s="115">
        <f t="shared" ref="IB61:IB63" si="5604">+HZ61+IA61</f>
        <v>0</v>
      </c>
      <c r="IC61" s="114"/>
      <c r="ID61" s="31">
        <v>0</v>
      </c>
      <c r="IE61" s="115">
        <f t="shared" ref="IE61:IE63" si="5605">+IC61+ID61</f>
        <v>0</v>
      </c>
      <c r="IF61" s="114"/>
      <c r="IG61" s="31">
        <v>0</v>
      </c>
      <c r="IH61" s="115">
        <f t="shared" ref="IH61:IH63" si="5606">+IF61+IG61</f>
        <v>0</v>
      </c>
      <c r="II61" s="114"/>
      <c r="IJ61" s="31">
        <v>0</v>
      </c>
      <c r="IK61" s="115">
        <f t="shared" ref="IK61:IK63" si="5607">+II61+IJ61</f>
        <v>0</v>
      </c>
      <c r="IL61" s="128">
        <f t="shared" si="113"/>
        <v>0</v>
      </c>
      <c r="IM61" s="31">
        <f t="shared" si="114"/>
        <v>0</v>
      </c>
      <c r="IN61" s="115">
        <f t="shared" ref="IN61:IN63" si="5608">+IL61+IM61</f>
        <v>0</v>
      </c>
      <c r="IO61" s="114"/>
      <c r="IP61" s="31">
        <v>0</v>
      </c>
      <c r="IQ61" s="95">
        <f t="shared" ref="IQ61:IQ63" si="5609">+IO61+IP61</f>
        <v>0</v>
      </c>
      <c r="IR61" s="114"/>
      <c r="IS61" s="31">
        <v>0</v>
      </c>
      <c r="IT61" s="115">
        <f t="shared" ref="IT61:IT63" si="5610">+IR61+IS61</f>
        <v>0</v>
      </c>
      <c r="IU61" s="128">
        <f t="shared" si="12"/>
        <v>0</v>
      </c>
      <c r="IV61" s="31">
        <f t="shared" si="12"/>
        <v>0</v>
      </c>
      <c r="IW61" s="115">
        <f t="shared" ref="IW61:IW63" si="5611">+IU61+IV61</f>
        <v>0</v>
      </c>
      <c r="IX61" s="114"/>
      <c r="IY61" s="31">
        <v>0</v>
      </c>
      <c r="IZ61" s="115">
        <f t="shared" ref="IZ61:IZ63" si="5612">+IX61+IY61</f>
        <v>0</v>
      </c>
      <c r="JA61" s="114"/>
      <c r="JB61" s="31">
        <v>0</v>
      </c>
      <c r="JC61" s="115">
        <f t="shared" ref="JC61:JC63" si="5613">+JA61+JB61</f>
        <v>0</v>
      </c>
      <c r="JD61" s="114"/>
      <c r="JE61" s="31">
        <v>0</v>
      </c>
      <c r="JF61" s="115">
        <f t="shared" ref="JF61:JF63" si="5614">+JD61+JE61</f>
        <v>0</v>
      </c>
      <c r="JG61" s="114"/>
      <c r="JH61" s="31">
        <v>0</v>
      </c>
      <c r="JI61" s="115">
        <f t="shared" ref="JI61:JI63" si="5615">+JG61+JH61</f>
        <v>0</v>
      </c>
      <c r="JJ61" s="128">
        <f t="shared" si="13"/>
        <v>0</v>
      </c>
      <c r="JK61" s="31">
        <f t="shared" si="13"/>
        <v>0</v>
      </c>
      <c r="JL61" s="115">
        <f t="shared" ref="JL61:JL63" si="5616">+JJ61+JK61</f>
        <v>0</v>
      </c>
      <c r="JM61" s="114"/>
      <c r="JN61" s="31">
        <v>0</v>
      </c>
      <c r="JO61" s="115">
        <f t="shared" ref="JO61:JO63" si="5617">+JM61+JN61</f>
        <v>0</v>
      </c>
      <c r="JP61" s="114"/>
      <c r="JQ61" s="31">
        <v>0</v>
      </c>
      <c r="JR61" s="95">
        <f t="shared" ref="JR61:JR63" si="5618">+JP61+JQ61</f>
        <v>0</v>
      </c>
      <c r="JS61" s="114"/>
      <c r="JT61" s="31">
        <v>0</v>
      </c>
      <c r="JU61" s="115">
        <f t="shared" ref="JU61:JU63" si="5619">+JS61+JT61</f>
        <v>0</v>
      </c>
      <c r="JV61" s="128">
        <f t="shared" si="2493"/>
        <v>0</v>
      </c>
      <c r="JW61" s="31">
        <f t="shared" si="2493"/>
        <v>0</v>
      </c>
      <c r="JX61" s="115">
        <f t="shared" ref="JX61:JX63" si="5620">+JV61+JW61</f>
        <v>0</v>
      </c>
      <c r="JY61" s="114"/>
      <c r="JZ61" s="31">
        <v>0</v>
      </c>
      <c r="KA61" s="115">
        <f t="shared" ref="KA61:KA63" si="5621">+JY61+JZ61</f>
        <v>0</v>
      </c>
      <c r="KB61" s="114"/>
      <c r="KC61" s="31">
        <v>0</v>
      </c>
      <c r="KD61" s="115">
        <f t="shared" ref="KD61:KD63" si="5622">+KB61+KC61</f>
        <v>0</v>
      </c>
      <c r="KE61" s="114"/>
      <c r="KF61" s="31">
        <v>0</v>
      </c>
      <c r="KG61" s="115">
        <f t="shared" ref="KG61:KG63" si="5623">+KE61+KF61</f>
        <v>0</v>
      </c>
      <c r="KH61" s="114"/>
      <c r="KI61" s="31">
        <v>0</v>
      </c>
      <c r="KJ61" s="115">
        <f t="shared" ref="KJ61:KJ63" si="5624">+KH61+KI61</f>
        <v>0</v>
      </c>
      <c r="KK61" s="128">
        <f t="shared" si="2491"/>
        <v>0</v>
      </c>
      <c r="KL61" s="31">
        <f t="shared" si="2491"/>
        <v>0</v>
      </c>
      <c r="KM61" s="95">
        <f t="shared" ref="KM61:KM63" si="5625">+KK61+KL61</f>
        <v>0</v>
      </c>
      <c r="KN61" s="114"/>
      <c r="KO61" s="31">
        <v>0</v>
      </c>
      <c r="KP61" s="115">
        <f t="shared" ref="KP61:KP63" si="5626">+KN61+KO61</f>
        <v>0</v>
      </c>
      <c r="KQ61" s="114"/>
      <c r="KR61" s="31">
        <v>0</v>
      </c>
      <c r="KS61" s="115">
        <f t="shared" ref="KS61:KS63" si="5627">+KQ61+KR61</f>
        <v>0</v>
      </c>
      <c r="KT61" s="114"/>
      <c r="KU61" s="31">
        <v>0</v>
      </c>
      <c r="KV61" s="115">
        <f t="shared" ref="KV61:KV63" si="5628">+KT61+KU61</f>
        <v>0</v>
      </c>
      <c r="KW61" s="128">
        <f t="shared" si="211"/>
        <v>0</v>
      </c>
      <c r="KX61" s="31">
        <f t="shared" si="211"/>
        <v>0</v>
      </c>
      <c r="KY61" s="115">
        <f t="shared" ref="KY61:KY63" si="5629">+KW61+KX61</f>
        <v>0</v>
      </c>
      <c r="KZ61" s="114"/>
      <c r="LA61" s="31">
        <v>0</v>
      </c>
      <c r="LB61" s="115">
        <f t="shared" ref="LB61:LB63" si="5630">+KZ61+LA61</f>
        <v>0</v>
      </c>
      <c r="LC61" s="114"/>
      <c r="LD61" s="31">
        <v>0</v>
      </c>
      <c r="LE61" s="115">
        <f t="shared" ref="LE61:LE63" si="5631">+LC61+LD61</f>
        <v>0</v>
      </c>
      <c r="LF61" s="114"/>
      <c r="LG61" s="31">
        <v>0</v>
      </c>
      <c r="LH61" s="115">
        <f t="shared" ref="LH61:LH63" si="5632">+LF61+LG61</f>
        <v>0</v>
      </c>
      <c r="LI61" s="114"/>
      <c r="LJ61" s="31">
        <v>0</v>
      </c>
      <c r="LK61" s="95">
        <f t="shared" ref="LK61:LK63" si="5633">+LI61+LJ61</f>
        <v>0</v>
      </c>
      <c r="LL61" s="114"/>
      <c r="LM61" s="31">
        <v>0</v>
      </c>
      <c r="LN61" s="115">
        <f t="shared" ref="LN61:LN63" si="5634">+LL61+LM61</f>
        <v>0</v>
      </c>
      <c r="LO61" s="114"/>
      <c r="LP61" s="31">
        <v>0</v>
      </c>
      <c r="LQ61" s="115">
        <f t="shared" ref="LQ61:LQ63" si="5635">+LO61+LP61</f>
        <v>0</v>
      </c>
      <c r="LR61" s="114"/>
      <c r="LS61" s="31">
        <v>0</v>
      </c>
      <c r="LT61" s="115">
        <f t="shared" ref="LT61:LT63" si="5636">+LR61+LS61</f>
        <v>0</v>
      </c>
      <c r="LU61" s="114"/>
      <c r="LV61" s="31">
        <v>0</v>
      </c>
      <c r="LW61" s="115">
        <f t="shared" ref="LW61:LW63" si="5637">+LU61+LV61</f>
        <v>0</v>
      </c>
      <c r="LX61" s="114"/>
      <c r="LY61" s="31">
        <v>0</v>
      </c>
      <c r="LZ61" s="115">
        <f t="shared" ref="LZ61:LZ63" si="5638">+LX61+LY61</f>
        <v>0</v>
      </c>
      <c r="MA61" s="128">
        <f t="shared" si="17"/>
        <v>0</v>
      </c>
      <c r="MB61" s="31">
        <f t="shared" si="17"/>
        <v>0</v>
      </c>
      <c r="MC61" s="115">
        <f t="shared" ref="MC61:MC63" si="5639">+MA61+MB61</f>
        <v>0</v>
      </c>
      <c r="MD61" s="114"/>
      <c r="ME61" s="31">
        <v>0</v>
      </c>
      <c r="MF61" s="115">
        <f t="shared" ref="MF61:MF63" si="5640">+MD61+ME61</f>
        <v>0</v>
      </c>
      <c r="MG61" s="114"/>
      <c r="MH61" s="31">
        <v>0</v>
      </c>
      <c r="MI61" s="95">
        <f t="shared" ref="MI61:MI63" si="5641">+MG61+MH61</f>
        <v>0</v>
      </c>
      <c r="MJ61" s="128">
        <f t="shared" si="149"/>
        <v>0</v>
      </c>
      <c r="MK61" s="31">
        <f t="shared" si="150"/>
        <v>0</v>
      </c>
      <c r="ML61" s="115">
        <f t="shared" ref="ML61:ML63" si="5642">+MJ61+MK61</f>
        <v>0</v>
      </c>
      <c r="MM61" s="114"/>
      <c r="MN61" s="31">
        <v>0</v>
      </c>
      <c r="MO61" s="115">
        <f t="shared" ref="MO61:MO63" si="5643">+MM61+MN61</f>
        <v>0</v>
      </c>
      <c r="MP61" s="128">
        <f t="shared" si="18"/>
        <v>0</v>
      </c>
      <c r="MQ61" s="31">
        <f t="shared" si="18"/>
        <v>0</v>
      </c>
      <c r="MR61" s="115">
        <f t="shared" ref="MR61:MR63" si="5644">+MP61+MQ61</f>
        <v>0</v>
      </c>
      <c r="MS61" s="114"/>
      <c r="MT61" s="31">
        <v>0</v>
      </c>
      <c r="MU61" s="115">
        <f t="shared" ref="MU61:MU63" si="5645">+MS61+MT61</f>
        <v>0</v>
      </c>
      <c r="MV61" s="114"/>
      <c r="MW61" s="31">
        <v>0</v>
      </c>
      <c r="MX61" s="115">
        <f t="shared" ref="MX61:MX63" si="5646">+MV61+MW61</f>
        <v>0</v>
      </c>
      <c r="MY61" s="114"/>
      <c r="MZ61" s="31">
        <v>0</v>
      </c>
      <c r="NA61" s="115">
        <f t="shared" ref="NA61:NA63" si="5647">+MY61+MZ61</f>
        <v>0</v>
      </c>
      <c r="NB61" s="131">
        <f t="shared" si="157"/>
        <v>0</v>
      </c>
      <c r="NC61" s="31">
        <f t="shared" si="158"/>
        <v>0</v>
      </c>
      <c r="ND61" s="115">
        <f t="shared" ref="ND61:ND63" si="5648">+NB61+NC61</f>
        <v>0</v>
      </c>
      <c r="NE61" s="114"/>
      <c r="NF61" s="31">
        <v>0</v>
      </c>
      <c r="NG61" s="115">
        <f t="shared" ref="NG61:NG63" si="5649">+NE61+NF61</f>
        <v>0</v>
      </c>
      <c r="NH61" s="114"/>
      <c r="NI61" s="31">
        <v>0</v>
      </c>
      <c r="NJ61" s="95">
        <f t="shared" ref="NJ61:NJ63" si="5650">+NH61+NI61</f>
        <v>0</v>
      </c>
      <c r="NK61" s="114"/>
      <c r="NL61" s="31">
        <v>0</v>
      </c>
      <c r="NM61" s="115">
        <f t="shared" ref="NM61:NM63" si="5651">+NK61+NL61</f>
        <v>0</v>
      </c>
      <c r="NN61" s="114"/>
      <c r="NO61" s="31">
        <v>0</v>
      </c>
      <c r="NP61" s="115">
        <f t="shared" ref="NP61:NP63" si="5652">+NN61+NO61</f>
        <v>0</v>
      </c>
      <c r="NQ61" s="114"/>
      <c r="NR61" s="31">
        <v>0</v>
      </c>
      <c r="NS61" s="115">
        <f t="shared" ref="NS61:NS63" si="5653">+NQ61+NR61</f>
        <v>0</v>
      </c>
      <c r="NT61" s="114"/>
      <c r="NU61" s="31">
        <v>0</v>
      </c>
      <c r="NV61" s="115">
        <f t="shared" ref="NV61:NV63" si="5654">+NT61+NU61</f>
        <v>0</v>
      </c>
      <c r="NW61" s="131">
        <f t="shared" si="3429"/>
        <v>0</v>
      </c>
      <c r="NX61" s="31">
        <f t="shared" si="2981"/>
        <v>0</v>
      </c>
      <c r="NY61" s="115">
        <f t="shared" ref="NY61:NY63" si="5655">+NW61+NX61</f>
        <v>0</v>
      </c>
      <c r="NZ61" s="114"/>
      <c r="OA61" s="31">
        <v>0</v>
      </c>
      <c r="OB61" s="115">
        <f t="shared" ref="OB61:OB63" si="5656">+NZ61+OA61</f>
        <v>0</v>
      </c>
      <c r="OC61" s="114"/>
      <c r="OD61" s="31">
        <v>0</v>
      </c>
      <c r="OE61" s="115">
        <f t="shared" ref="OE61:OE63" si="5657">+OC61+OD61</f>
        <v>0</v>
      </c>
      <c r="OF61" s="114"/>
      <c r="OG61" s="31">
        <v>0</v>
      </c>
      <c r="OH61" s="95">
        <f t="shared" ref="OH61:OH63" si="5658">+OF61+OG61</f>
        <v>0</v>
      </c>
      <c r="OI61" s="131">
        <f t="shared" si="2980"/>
        <v>0</v>
      </c>
      <c r="OJ61" s="31">
        <f t="shared" si="2980"/>
        <v>0</v>
      </c>
      <c r="OK61" s="115">
        <f t="shared" ref="OK61:OK63" si="5659">+OI61+OJ61</f>
        <v>0</v>
      </c>
      <c r="OL61" s="114"/>
      <c r="OM61" s="31">
        <v>0</v>
      </c>
      <c r="ON61" s="115">
        <f t="shared" ref="ON61:ON63" si="5660">+OL61+OM61</f>
        <v>0</v>
      </c>
      <c r="OO61" s="114"/>
      <c r="OP61" s="31">
        <v>0</v>
      </c>
      <c r="OQ61" s="115">
        <f t="shared" ref="OQ61:OQ63" si="5661">+OO61+OP61</f>
        <v>0</v>
      </c>
      <c r="OR61" s="114"/>
      <c r="OS61" s="31">
        <v>0</v>
      </c>
      <c r="OT61" s="115">
        <f t="shared" ref="OT61:OT63" si="5662">+OR61+OS61</f>
        <v>0</v>
      </c>
      <c r="OU61" s="114"/>
      <c r="OV61" s="31">
        <v>0</v>
      </c>
      <c r="OW61" s="115">
        <f t="shared" ref="OW61:OW63" si="5663">+OU61+OV61</f>
        <v>0</v>
      </c>
      <c r="OX61" s="114"/>
      <c r="OY61" s="31">
        <v>0</v>
      </c>
      <c r="OZ61" s="115">
        <f t="shared" ref="OZ61:OZ63" si="5664">+OX61+OY61</f>
        <v>0</v>
      </c>
      <c r="PA61" s="114"/>
      <c r="PB61" s="31">
        <v>0</v>
      </c>
      <c r="PC61" s="115">
        <f t="shared" ref="PC61:PC63" si="5665">+PA61+PB61</f>
        <v>0</v>
      </c>
      <c r="PD61" s="114"/>
      <c r="PE61" s="31">
        <v>0</v>
      </c>
      <c r="PF61" s="115">
        <f t="shared" ref="PF61:PF63" si="5666">+PD61+PE61</f>
        <v>0</v>
      </c>
      <c r="PG61" s="114">
        <f>22505-22505</f>
        <v>0</v>
      </c>
      <c r="PH61" s="31"/>
      <c r="PI61" s="95">
        <f t="shared" ref="PI61:PI63" si="5667">+PG61+PH61</f>
        <v>0</v>
      </c>
      <c r="PJ61" s="114"/>
      <c r="PK61" s="31">
        <v>0</v>
      </c>
      <c r="PL61" s="115">
        <f t="shared" ref="PL61:PL63" si="5668">+PJ61+PK61</f>
        <v>0</v>
      </c>
      <c r="PM61" s="114"/>
      <c r="PN61" s="31">
        <v>0</v>
      </c>
      <c r="PO61" s="115">
        <f t="shared" ref="PO61:PO63" si="5669">+PM61+PN61</f>
        <v>0</v>
      </c>
      <c r="PP61" s="128">
        <f t="shared" si="4231"/>
        <v>0</v>
      </c>
      <c r="PQ61" s="31">
        <f t="shared" si="4231"/>
        <v>0</v>
      </c>
      <c r="PR61" s="115">
        <f t="shared" ref="PR61:PR63" si="5670">+PP61+PQ61</f>
        <v>0</v>
      </c>
      <c r="PS61" s="114"/>
      <c r="PT61" s="31">
        <v>0</v>
      </c>
      <c r="PU61" s="115">
        <f t="shared" ref="PU61:PU63" si="5671">+PS61+PT61</f>
        <v>0</v>
      </c>
      <c r="PV61" s="114"/>
      <c r="PW61" s="31">
        <v>0</v>
      </c>
      <c r="PX61" s="115">
        <f t="shared" ref="PX61:PX63" si="5672">+PV61+PW61</f>
        <v>0</v>
      </c>
      <c r="PY61" s="114">
        <v>0</v>
      </c>
      <c r="PZ61" s="31">
        <v>0</v>
      </c>
      <c r="QA61" s="115">
        <f t="shared" ref="QA61:QA63" si="5673">+PY61+PZ61</f>
        <v>0</v>
      </c>
      <c r="QB61" s="114"/>
      <c r="QC61" s="31">
        <v>0</v>
      </c>
      <c r="QD61" s="115">
        <f t="shared" ref="QD61:QD63" si="5674">+QB61+QC61</f>
        <v>0</v>
      </c>
      <c r="QE61" s="114">
        <f>3995-3995</f>
        <v>0</v>
      </c>
      <c r="QF61" s="31"/>
      <c r="QG61" s="95">
        <f t="shared" ref="QG61:QG63" si="5675">+QE61+QF61</f>
        <v>0</v>
      </c>
      <c r="QH61" s="114"/>
      <c r="QI61" s="31">
        <v>0</v>
      </c>
      <c r="QJ61" s="115">
        <f t="shared" ref="QJ61:QJ63" si="5676">+QH61+QI61</f>
        <v>0</v>
      </c>
      <c r="QK61" s="114"/>
      <c r="QL61" s="31">
        <v>0</v>
      </c>
      <c r="QM61" s="115">
        <f t="shared" ref="QM61:QM63" si="5677">+QK61+QL61</f>
        <v>0</v>
      </c>
      <c r="QN61" s="131">
        <f t="shared" si="189"/>
        <v>0</v>
      </c>
      <c r="QO61" s="31">
        <f t="shared" si="190"/>
        <v>0</v>
      </c>
      <c r="QP61" s="115">
        <f t="shared" ref="QP61:QP63" si="5678">+QN61+QO61</f>
        <v>0</v>
      </c>
      <c r="QQ61" s="114">
        <v>0</v>
      </c>
      <c r="QR61" s="31">
        <v>0</v>
      </c>
      <c r="QS61" s="115">
        <f t="shared" ref="QS61:QS63" si="5679">+QQ61+QR61</f>
        <v>0</v>
      </c>
      <c r="QT61" s="114">
        <v>0</v>
      </c>
      <c r="QU61" s="31">
        <v>0</v>
      </c>
      <c r="QV61" s="115">
        <f t="shared" ref="QV61:QV63" si="5680">+QT61+QU61</f>
        <v>0</v>
      </c>
      <c r="QW61" s="114"/>
      <c r="QX61" s="31">
        <v>0</v>
      </c>
      <c r="QY61" s="115">
        <f t="shared" ref="QY61:QY63" si="5681">+QW61+QX61</f>
        <v>0</v>
      </c>
      <c r="QZ61" s="114"/>
      <c r="RA61" s="31">
        <v>0</v>
      </c>
      <c r="RB61" s="115">
        <f t="shared" ref="RB61:RB63" si="5682">+QZ61+RA61</f>
        <v>0</v>
      </c>
      <c r="RC61" s="114"/>
      <c r="RD61" s="31">
        <v>0</v>
      </c>
      <c r="RE61" s="95">
        <f t="shared" ref="RE61:RE63" si="5683">+RC61+RD61</f>
        <v>0</v>
      </c>
      <c r="RF61" s="114"/>
      <c r="RG61" s="31">
        <v>0</v>
      </c>
      <c r="RH61" s="115">
        <f t="shared" ref="RH61:RH63" si="5684">+RF61+RG61</f>
        <v>0</v>
      </c>
      <c r="RI61" s="114"/>
      <c r="RJ61" s="31">
        <v>0</v>
      </c>
      <c r="RK61" s="115">
        <f t="shared" ref="RK61:RK63" si="5685">+RI61+RJ61</f>
        <v>0</v>
      </c>
      <c r="RL61" s="114"/>
      <c r="RM61" s="31">
        <v>0</v>
      </c>
      <c r="RN61" s="115">
        <f t="shared" ref="RN61:RN63" si="5686">+RL61+RM61</f>
        <v>0</v>
      </c>
      <c r="RO61" s="131">
        <f t="shared" si="200"/>
        <v>0</v>
      </c>
      <c r="RP61" s="31">
        <f t="shared" si="201"/>
        <v>0</v>
      </c>
      <c r="RQ61" s="115">
        <f t="shared" ref="RQ61:RQ63" si="5687">+RO61+RP61</f>
        <v>0</v>
      </c>
      <c r="RR61" s="128">
        <f t="shared" si="203"/>
        <v>0</v>
      </c>
      <c r="RS61" s="31">
        <f t="shared" si="204"/>
        <v>0</v>
      </c>
      <c r="RT61" s="115">
        <f t="shared" ref="RT61:RT63" si="5688">+RR61+RS61</f>
        <v>0</v>
      </c>
      <c r="RU61" s="114">
        <f t="shared" si="5035"/>
        <v>0</v>
      </c>
      <c r="RV61" s="31">
        <f t="shared" si="206"/>
        <v>0</v>
      </c>
      <c r="RW61" s="115">
        <f t="shared" ref="RW61:RW63" si="5689">+RU61+RV61</f>
        <v>0</v>
      </c>
      <c r="RX61" s="114"/>
      <c r="RY61" s="31">
        <v>0</v>
      </c>
      <c r="RZ61" s="115">
        <f t="shared" ref="RZ61:RZ63" si="5690">+RX61+RY61</f>
        <v>0</v>
      </c>
      <c r="SA61" s="114">
        <f t="shared" si="22"/>
        <v>0</v>
      </c>
      <c r="SB61" s="31">
        <f t="shared" si="22"/>
        <v>0</v>
      </c>
      <c r="SC61" s="115">
        <f t="shared" ref="SC61:SC63" si="5691">+SA61+SB61</f>
        <v>0</v>
      </c>
      <c r="SD61" s="114">
        <f>BW61+SA61+DD61</f>
        <v>389488</v>
      </c>
      <c r="SE61" s="31">
        <f t="shared" si="4232"/>
        <v>0</v>
      </c>
      <c r="SF61" s="115">
        <f t="shared" ref="SF61:SF63" si="5692">+SD61+SE61</f>
        <v>389488</v>
      </c>
      <c r="SG61" s="68"/>
    </row>
    <row r="62" spans="1:501" s="34" customFormat="1" ht="31.5" x14ac:dyDescent="0.25">
      <c r="A62" s="86">
        <v>50</v>
      </c>
      <c r="B62" s="103" t="s">
        <v>28</v>
      </c>
      <c r="C62" s="116">
        <v>0</v>
      </c>
      <c r="D62" s="33"/>
      <c r="E62" s="117">
        <f t="shared" si="24"/>
        <v>0</v>
      </c>
      <c r="F62" s="116">
        <v>756</v>
      </c>
      <c r="G62" s="33"/>
      <c r="H62" s="117">
        <f t="shared" si="5529"/>
        <v>756</v>
      </c>
      <c r="I62" s="116">
        <f t="shared" si="0"/>
        <v>756</v>
      </c>
      <c r="J62" s="33">
        <f t="shared" si="0"/>
        <v>0</v>
      </c>
      <c r="K62" s="117">
        <f t="shared" si="5530"/>
        <v>756</v>
      </c>
      <c r="L62" s="116">
        <v>125</v>
      </c>
      <c r="M62" s="33"/>
      <c r="N62" s="117">
        <f t="shared" si="5531"/>
        <v>125</v>
      </c>
      <c r="O62" s="116"/>
      <c r="P62" s="33">
        <v>0</v>
      </c>
      <c r="Q62" s="117">
        <f t="shared" si="5532"/>
        <v>0</v>
      </c>
      <c r="R62" s="116"/>
      <c r="S62" s="33">
        <v>0</v>
      </c>
      <c r="T62" s="117">
        <f t="shared" si="5533"/>
        <v>0</v>
      </c>
      <c r="U62" s="116">
        <f t="shared" si="2324"/>
        <v>125</v>
      </c>
      <c r="V62" s="33">
        <f t="shared" si="2324"/>
        <v>0</v>
      </c>
      <c r="W62" s="96">
        <f t="shared" si="5534"/>
        <v>125</v>
      </c>
      <c r="X62" s="116"/>
      <c r="Y62" s="33">
        <v>0</v>
      </c>
      <c r="Z62" s="117">
        <f t="shared" si="5535"/>
        <v>0</v>
      </c>
      <c r="AA62" s="116"/>
      <c r="AB62" s="33">
        <v>0</v>
      </c>
      <c r="AC62" s="117">
        <f t="shared" si="5536"/>
        <v>0</v>
      </c>
      <c r="AD62" s="116"/>
      <c r="AE62" s="33">
        <v>0</v>
      </c>
      <c r="AF62" s="117">
        <f t="shared" si="5537"/>
        <v>0</v>
      </c>
      <c r="AG62" s="116"/>
      <c r="AH62" s="33">
        <v>0</v>
      </c>
      <c r="AI62" s="117">
        <f t="shared" si="5538"/>
        <v>0</v>
      </c>
      <c r="AJ62" s="116"/>
      <c r="AK62" s="33">
        <v>0</v>
      </c>
      <c r="AL62" s="117">
        <f t="shared" si="5539"/>
        <v>0</v>
      </c>
      <c r="AM62" s="116"/>
      <c r="AN62" s="33">
        <v>0</v>
      </c>
      <c r="AO62" s="117">
        <f t="shared" si="5540"/>
        <v>0</v>
      </c>
      <c r="AP62" s="116">
        <v>633</v>
      </c>
      <c r="AQ62" s="33"/>
      <c r="AR62" s="117">
        <f t="shared" si="5541"/>
        <v>633</v>
      </c>
      <c r="AS62" s="116">
        <f t="shared" si="2333"/>
        <v>633</v>
      </c>
      <c r="AT62" s="33">
        <f t="shared" si="2333"/>
        <v>0</v>
      </c>
      <c r="AU62" s="117">
        <f t="shared" si="5542"/>
        <v>633</v>
      </c>
      <c r="AV62" s="116"/>
      <c r="AW62" s="33">
        <v>0</v>
      </c>
      <c r="AX62" s="117">
        <f t="shared" si="5543"/>
        <v>0</v>
      </c>
      <c r="AY62" s="116"/>
      <c r="AZ62" s="33">
        <v>0</v>
      </c>
      <c r="BA62" s="117">
        <f t="shared" si="5544"/>
        <v>0</v>
      </c>
      <c r="BB62" s="116"/>
      <c r="BC62" s="33">
        <v>0</v>
      </c>
      <c r="BD62" s="117">
        <f t="shared" si="5545"/>
        <v>0</v>
      </c>
      <c r="BE62" s="116">
        <f t="shared" si="2338"/>
        <v>758</v>
      </c>
      <c r="BF62" s="33">
        <f t="shared" si="2338"/>
        <v>0</v>
      </c>
      <c r="BG62" s="117">
        <f t="shared" si="5546"/>
        <v>758</v>
      </c>
      <c r="BH62" s="116"/>
      <c r="BI62" s="33">
        <v>0</v>
      </c>
      <c r="BJ62" s="117">
        <f t="shared" si="5547"/>
        <v>0</v>
      </c>
      <c r="BK62" s="116"/>
      <c r="BL62" s="33">
        <v>0</v>
      </c>
      <c r="BM62" s="117">
        <f t="shared" si="5548"/>
        <v>0</v>
      </c>
      <c r="BN62" s="116">
        <f t="shared" si="2342"/>
        <v>0</v>
      </c>
      <c r="BO62" s="33">
        <f t="shared" si="2342"/>
        <v>0</v>
      </c>
      <c r="BP62" s="117">
        <f t="shared" si="5549"/>
        <v>0</v>
      </c>
      <c r="BQ62" s="116">
        <f t="shared" si="2344"/>
        <v>758</v>
      </c>
      <c r="BR62" s="33">
        <f t="shared" si="2344"/>
        <v>0</v>
      </c>
      <c r="BS62" s="117">
        <f t="shared" si="5550"/>
        <v>758</v>
      </c>
      <c r="BT62" s="116">
        <v>3791</v>
      </c>
      <c r="BU62" s="33"/>
      <c r="BV62" s="117">
        <f t="shared" si="5551"/>
        <v>3791</v>
      </c>
      <c r="BW62" s="129">
        <f t="shared" si="2347"/>
        <v>5305</v>
      </c>
      <c r="BX62" s="33">
        <f t="shared" si="2347"/>
        <v>0</v>
      </c>
      <c r="BY62" s="117">
        <f t="shared" si="5552"/>
        <v>5305</v>
      </c>
      <c r="BZ62" s="116">
        <v>6357365</v>
      </c>
      <c r="CA62" s="33"/>
      <c r="CB62" s="117">
        <f t="shared" si="5553"/>
        <v>6357365</v>
      </c>
      <c r="CC62" s="116"/>
      <c r="CD62" s="33">
        <v>0</v>
      </c>
      <c r="CE62" s="117">
        <f t="shared" si="5554"/>
        <v>0</v>
      </c>
      <c r="CF62" s="116"/>
      <c r="CG62" s="33">
        <v>0</v>
      </c>
      <c r="CH62" s="117">
        <f t="shared" si="5555"/>
        <v>0</v>
      </c>
      <c r="CI62" s="116"/>
      <c r="CJ62" s="33">
        <v>0</v>
      </c>
      <c r="CK62" s="117">
        <f t="shared" si="5556"/>
        <v>0</v>
      </c>
      <c r="CL62" s="116"/>
      <c r="CM62" s="33">
        <v>0</v>
      </c>
      <c r="CN62" s="117">
        <f t="shared" si="5557"/>
        <v>0</v>
      </c>
      <c r="CO62" s="116"/>
      <c r="CP62" s="33">
        <v>0</v>
      </c>
      <c r="CQ62" s="117">
        <f t="shared" si="5558"/>
        <v>0</v>
      </c>
      <c r="CR62" s="116"/>
      <c r="CS62" s="33">
        <v>0</v>
      </c>
      <c r="CT62" s="117">
        <f t="shared" si="5559"/>
        <v>0</v>
      </c>
      <c r="CU62" s="116"/>
      <c r="CV62" s="33">
        <v>0</v>
      </c>
      <c r="CW62" s="117">
        <f t="shared" si="5560"/>
        <v>0</v>
      </c>
      <c r="CX62" s="116"/>
      <c r="CY62" s="33">
        <v>0</v>
      </c>
      <c r="CZ62" s="117">
        <f t="shared" si="5561"/>
        <v>0</v>
      </c>
      <c r="DA62" s="116"/>
      <c r="DB62" s="33">
        <v>0</v>
      </c>
      <c r="DC62" s="117">
        <f t="shared" si="5562"/>
        <v>0</v>
      </c>
      <c r="DD62" s="129">
        <f t="shared" si="59"/>
        <v>6357365</v>
      </c>
      <c r="DE62" s="33">
        <f t="shared" si="59"/>
        <v>0</v>
      </c>
      <c r="DF62" s="117">
        <f t="shared" si="59"/>
        <v>6357365</v>
      </c>
      <c r="DG62" s="116"/>
      <c r="DH62" s="33">
        <v>0</v>
      </c>
      <c r="DI62" s="117">
        <f t="shared" si="5563"/>
        <v>0</v>
      </c>
      <c r="DJ62" s="116"/>
      <c r="DK62" s="33">
        <v>0</v>
      </c>
      <c r="DL62" s="117">
        <f t="shared" si="5564"/>
        <v>0</v>
      </c>
      <c r="DM62" s="116"/>
      <c r="DN62" s="33">
        <v>0</v>
      </c>
      <c r="DO62" s="117">
        <f t="shared" si="5565"/>
        <v>0</v>
      </c>
      <c r="DP62" s="116"/>
      <c r="DQ62" s="33">
        <v>0</v>
      </c>
      <c r="DR62" s="117">
        <f t="shared" si="5566"/>
        <v>0</v>
      </c>
      <c r="DS62" s="116"/>
      <c r="DT62" s="33">
        <v>0</v>
      </c>
      <c r="DU62" s="117">
        <f t="shared" si="5567"/>
        <v>0</v>
      </c>
      <c r="DV62" s="116"/>
      <c r="DW62" s="33">
        <v>0</v>
      </c>
      <c r="DX62" s="117">
        <f t="shared" si="5568"/>
        <v>0</v>
      </c>
      <c r="DY62" s="116"/>
      <c r="DZ62" s="33">
        <v>0</v>
      </c>
      <c r="EA62" s="117">
        <f t="shared" si="5569"/>
        <v>0</v>
      </c>
      <c r="EB62" s="132">
        <f t="shared" si="67"/>
        <v>0</v>
      </c>
      <c r="EC62" s="33">
        <f t="shared" si="68"/>
        <v>0</v>
      </c>
      <c r="ED62" s="117">
        <f t="shared" si="5570"/>
        <v>0</v>
      </c>
      <c r="EE62" s="116"/>
      <c r="EF62" s="33">
        <v>0</v>
      </c>
      <c r="EG62" s="117">
        <f t="shared" si="5571"/>
        <v>0</v>
      </c>
      <c r="EH62" s="116"/>
      <c r="EI62" s="33">
        <v>0</v>
      </c>
      <c r="EJ62" s="117">
        <f t="shared" si="5572"/>
        <v>0</v>
      </c>
      <c r="EK62" s="116"/>
      <c r="EL62" s="33">
        <v>0</v>
      </c>
      <c r="EM62" s="117">
        <f t="shared" si="5573"/>
        <v>0</v>
      </c>
      <c r="EN62" s="132">
        <f t="shared" si="2492"/>
        <v>0</v>
      </c>
      <c r="EO62" s="33">
        <f t="shared" si="2492"/>
        <v>0</v>
      </c>
      <c r="EP62" s="117">
        <f t="shared" si="5574"/>
        <v>0</v>
      </c>
      <c r="EQ62" s="116"/>
      <c r="ER62" s="33">
        <v>0</v>
      </c>
      <c r="ES62" s="117">
        <f t="shared" si="5575"/>
        <v>0</v>
      </c>
      <c r="ET62" s="116"/>
      <c r="EU62" s="33">
        <v>0</v>
      </c>
      <c r="EV62" s="117">
        <f t="shared" si="5576"/>
        <v>0</v>
      </c>
      <c r="EW62" s="116"/>
      <c r="EX62" s="33">
        <v>0</v>
      </c>
      <c r="EY62" s="117">
        <f t="shared" si="5577"/>
        <v>0</v>
      </c>
      <c r="EZ62" s="116"/>
      <c r="FA62" s="33">
        <v>0</v>
      </c>
      <c r="FB62" s="117">
        <f t="shared" si="5578"/>
        <v>0</v>
      </c>
      <c r="FC62" s="129">
        <f t="shared" si="2375"/>
        <v>0</v>
      </c>
      <c r="FD62" s="33">
        <f t="shared" si="2375"/>
        <v>0</v>
      </c>
      <c r="FE62" s="96">
        <f t="shared" si="5579"/>
        <v>0</v>
      </c>
      <c r="FF62" s="116"/>
      <c r="FG62" s="33">
        <v>0</v>
      </c>
      <c r="FH62" s="117">
        <f t="shared" si="5580"/>
        <v>0</v>
      </c>
      <c r="FI62" s="116"/>
      <c r="FJ62" s="33">
        <v>0</v>
      </c>
      <c r="FK62" s="117">
        <f t="shared" si="5581"/>
        <v>0</v>
      </c>
      <c r="FL62" s="116"/>
      <c r="FM62" s="33">
        <v>0</v>
      </c>
      <c r="FN62" s="117">
        <f t="shared" si="5582"/>
        <v>0</v>
      </c>
      <c r="FO62" s="116"/>
      <c r="FP62" s="33">
        <v>0</v>
      </c>
      <c r="FQ62" s="117">
        <f t="shared" si="5583"/>
        <v>0</v>
      </c>
      <c r="FR62" s="116"/>
      <c r="FS62" s="33">
        <v>0</v>
      </c>
      <c r="FT62" s="117">
        <f t="shared" si="5584"/>
        <v>0</v>
      </c>
      <c r="FU62" s="116"/>
      <c r="FV62" s="33">
        <v>0</v>
      </c>
      <c r="FW62" s="117">
        <f t="shared" si="5585"/>
        <v>0</v>
      </c>
      <c r="FX62" s="116"/>
      <c r="FY62" s="33">
        <v>0</v>
      </c>
      <c r="FZ62" s="117">
        <f t="shared" si="5586"/>
        <v>0</v>
      </c>
      <c r="GA62" s="129">
        <f t="shared" si="10"/>
        <v>0</v>
      </c>
      <c r="GB62" s="33">
        <f t="shared" si="10"/>
        <v>0</v>
      </c>
      <c r="GC62" s="117">
        <f t="shared" si="5587"/>
        <v>0</v>
      </c>
      <c r="GD62" s="116"/>
      <c r="GE62" s="33">
        <v>0</v>
      </c>
      <c r="GF62" s="117">
        <f t="shared" si="5588"/>
        <v>0</v>
      </c>
      <c r="GG62" s="116"/>
      <c r="GH62" s="33">
        <v>0</v>
      </c>
      <c r="GI62" s="117">
        <f t="shared" si="5589"/>
        <v>0</v>
      </c>
      <c r="GJ62" s="116"/>
      <c r="GK62" s="33">
        <v>0</v>
      </c>
      <c r="GL62" s="117">
        <f t="shared" si="5590"/>
        <v>0</v>
      </c>
      <c r="GM62" s="116"/>
      <c r="GN62" s="33">
        <v>0</v>
      </c>
      <c r="GO62" s="117">
        <f t="shared" si="5591"/>
        <v>0</v>
      </c>
      <c r="GP62" s="116"/>
      <c r="GQ62" s="33">
        <v>0</v>
      </c>
      <c r="GR62" s="117">
        <f t="shared" si="5592"/>
        <v>0</v>
      </c>
      <c r="GS62" s="116"/>
      <c r="GT62" s="33">
        <v>0</v>
      </c>
      <c r="GU62" s="96">
        <f t="shared" si="5593"/>
        <v>0</v>
      </c>
      <c r="GV62" s="129">
        <f t="shared" si="93"/>
        <v>0</v>
      </c>
      <c r="GW62" s="33">
        <f t="shared" si="94"/>
        <v>0</v>
      </c>
      <c r="GX62" s="117">
        <f t="shared" si="5594"/>
        <v>0</v>
      </c>
      <c r="GY62" s="116"/>
      <c r="GZ62" s="33">
        <v>0</v>
      </c>
      <c r="HA62" s="117">
        <f t="shared" si="5595"/>
        <v>0</v>
      </c>
      <c r="HB62" s="116"/>
      <c r="HC62" s="33">
        <v>0</v>
      </c>
      <c r="HD62" s="117">
        <f t="shared" si="5596"/>
        <v>0</v>
      </c>
      <c r="HE62" s="116"/>
      <c r="HF62" s="33">
        <v>0</v>
      </c>
      <c r="HG62" s="117">
        <f t="shared" si="5597"/>
        <v>0</v>
      </c>
      <c r="HH62" s="116"/>
      <c r="HI62" s="33">
        <v>0</v>
      </c>
      <c r="HJ62" s="117">
        <f t="shared" si="5598"/>
        <v>0</v>
      </c>
      <c r="HK62" s="129">
        <f t="shared" si="100"/>
        <v>0</v>
      </c>
      <c r="HL62" s="33">
        <f t="shared" si="101"/>
        <v>0</v>
      </c>
      <c r="HM62" s="117">
        <f t="shared" si="5599"/>
        <v>0</v>
      </c>
      <c r="HN62" s="116"/>
      <c r="HO62" s="33">
        <v>0</v>
      </c>
      <c r="HP62" s="117">
        <f t="shared" si="5600"/>
        <v>0</v>
      </c>
      <c r="HQ62" s="116"/>
      <c r="HR62" s="33">
        <v>0</v>
      </c>
      <c r="HS62" s="96">
        <f t="shared" si="5601"/>
        <v>0</v>
      </c>
      <c r="HT62" s="129">
        <f t="shared" si="11"/>
        <v>0</v>
      </c>
      <c r="HU62" s="33">
        <f t="shared" si="11"/>
        <v>0</v>
      </c>
      <c r="HV62" s="117">
        <f t="shared" si="5602"/>
        <v>0</v>
      </c>
      <c r="HW62" s="132">
        <f t="shared" si="106"/>
        <v>0</v>
      </c>
      <c r="HX62" s="33">
        <f t="shared" si="107"/>
        <v>0</v>
      </c>
      <c r="HY62" s="117">
        <f t="shared" si="5603"/>
        <v>0</v>
      </c>
      <c r="HZ62" s="116"/>
      <c r="IA62" s="33">
        <v>0</v>
      </c>
      <c r="IB62" s="117">
        <f t="shared" si="5604"/>
        <v>0</v>
      </c>
      <c r="IC62" s="116"/>
      <c r="ID62" s="33">
        <v>0</v>
      </c>
      <c r="IE62" s="117">
        <f t="shared" si="5605"/>
        <v>0</v>
      </c>
      <c r="IF62" s="116"/>
      <c r="IG62" s="33">
        <v>0</v>
      </c>
      <c r="IH62" s="117">
        <f t="shared" si="5606"/>
        <v>0</v>
      </c>
      <c r="II62" s="116"/>
      <c r="IJ62" s="33">
        <v>0</v>
      </c>
      <c r="IK62" s="117">
        <f t="shared" si="5607"/>
        <v>0</v>
      </c>
      <c r="IL62" s="129">
        <f t="shared" si="113"/>
        <v>0</v>
      </c>
      <c r="IM62" s="33">
        <f t="shared" si="114"/>
        <v>0</v>
      </c>
      <c r="IN62" s="117">
        <f t="shared" si="5608"/>
        <v>0</v>
      </c>
      <c r="IO62" s="116"/>
      <c r="IP62" s="33">
        <v>0</v>
      </c>
      <c r="IQ62" s="96">
        <f t="shared" si="5609"/>
        <v>0</v>
      </c>
      <c r="IR62" s="116"/>
      <c r="IS62" s="33">
        <v>0</v>
      </c>
      <c r="IT62" s="117">
        <f t="shared" si="5610"/>
        <v>0</v>
      </c>
      <c r="IU62" s="129">
        <f t="shared" si="12"/>
        <v>0</v>
      </c>
      <c r="IV62" s="33">
        <f t="shared" si="12"/>
        <v>0</v>
      </c>
      <c r="IW62" s="117">
        <f t="shared" si="5611"/>
        <v>0</v>
      </c>
      <c r="IX62" s="116"/>
      <c r="IY62" s="33">
        <v>0</v>
      </c>
      <c r="IZ62" s="117">
        <f t="shared" si="5612"/>
        <v>0</v>
      </c>
      <c r="JA62" s="116"/>
      <c r="JB62" s="33">
        <v>0</v>
      </c>
      <c r="JC62" s="117">
        <f t="shared" si="5613"/>
        <v>0</v>
      </c>
      <c r="JD62" s="116"/>
      <c r="JE62" s="33">
        <v>0</v>
      </c>
      <c r="JF62" s="117">
        <f t="shared" si="5614"/>
        <v>0</v>
      </c>
      <c r="JG62" s="116"/>
      <c r="JH62" s="33">
        <v>0</v>
      </c>
      <c r="JI62" s="117">
        <f t="shared" si="5615"/>
        <v>0</v>
      </c>
      <c r="JJ62" s="129">
        <f t="shared" si="13"/>
        <v>0</v>
      </c>
      <c r="JK62" s="33">
        <f t="shared" si="13"/>
        <v>0</v>
      </c>
      <c r="JL62" s="117">
        <f t="shared" si="5616"/>
        <v>0</v>
      </c>
      <c r="JM62" s="116"/>
      <c r="JN62" s="33">
        <v>0</v>
      </c>
      <c r="JO62" s="117">
        <f t="shared" si="5617"/>
        <v>0</v>
      </c>
      <c r="JP62" s="116"/>
      <c r="JQ62" s="33">
        <v>0</v>
      </c>
      <c r="JR62" s="96">
        <f t="shared" si="5618"/>
        <v>0</v>
      </c>
      <c r="JS62" s="116"/>
      <c r="JT62" s="33">
        <v>0</v>
      </c>
      <c r="JU62" s="117">
        <f t="shared" si="5619"/>
        <v>0</v>
      </c>
      <c r="JV62" s="129">
        <f t="shared" si="2493"/>
        <v>0</v>
      </c>
      <c r="JW62" s="33">
        <f t="shared" si="2493"/>
        <v>0</v>
      </c>
      <c r="JX62" s="117">
        <f t="shared" si="5620"/>
        <v>0</v>
      </c>
      <c r="JY62" s="116"/>
      <c r="JZ62" s="33">
        <v>0</v>
      </c>
      <c r="KA62" s="117">
        <f t="shared" si="5621"/>
        <v>0</v>
      </c>
      <c r="KB62" s="116"/>
      <c r="KC62" s="33">
        <v>0</v>
      </c>
      <c r="KD62" s="117">
        <f t="shared" si="5622"/>
        <v>0</v>
      </c>
      <c r="KE62" s="116"/>
      <c r="KF62" s="33">
        <v>0</v>
      </c>
      <c r="KG62" s="117">
        <f t="shared" si="5623"/>
        <v>0</v>
      </c>
      <c r="KH62" s="116"/>
      <c r="KI62" s="33">
        <v>0</v>
      </c>
      <c r="KJ62" s="117">
        <f t="shared" si="5624"/>
        <v>0</v>
      </c>
      <c r="KK62" s="129">
        <f t="shared" si="2491"/>
        <v>0</v>
      </c>
      <c r="KL62" s="33">
        <f t="shared" si="2491"/>
        <v>0</v>
      </c>
      <c r="KM62" s="96">
        <f t="shared" si="5625"/>
        <v>0</v>
      </c>
      <c r="KN62" s="116"/>
      <c r="KO62" s="33">
        <v>0</v>
      </c>
      <c r="KP62" s="117">
        <f t="shared" si="5626"/>
        <v>0</v>
      </c>
      <c r="KQ62" s="116"/>
      <c r="KR62" s="33">
        <v>0</v>
      </c>
      <c r="KS62" s="117">
        <f t="shared" si="5627"/>
        <v>0</v>
      </c>
      <c r="KT62" s="116"/>
      <c r="KU62" s="33">
        <v>0</v>
      </c>
      <c r="KV62" s="117">
        <f t="shared" si="5628"/>
        <v>0</v>
      </c>
      <c r="KW62" s="129">
        <f t="shared" si="211"/>
        <v>0</v>
      </c>
      <c r="KX62" s="33">
        <f t="shared" si="211"/>
        <v>0</v>
      </c>
      <c r="KY62" s="117">
        <f t="shared" si="5629"/>
        <v>0</v>
      </c>
      <c r="KZ62" s="116"/>
      <c r="LA62" s="33">
        <v>0</v>
      </c>
      <c r="LB62" s="117">
        <f t="shared" si="5630"/>
        <v>0</v>
      </c>
      <c r="LC62" s="116"/>
      <c r="LD62" s="33">
        <v>0</v>
      </c>
      <c r="LE62" s="117">
        <f t="shared" si="5631"/>
        <v>0</v>
      </c>
      <c r="LF62" s="116"/>
      <c r="LG62" s="33">
        <v>0</v>
      </c>
      <c r="LH62" s="117">
        <f t="shared" si="5632"/>
        <v>0</v>
      </c>
      <c r="LI62" s="116"/>
      <c r="LJ62" s="33">
        <v>0</v>
      </c>
      <c r="LK62" s="96">
        <f t="shared" si="5633"/>
        <v>0</v>
      </c>
      <c r="LL62" s="116"/>
      <c r="LM62" s="33">
        <v>0</v>
      </c>
      <c r="LN62" s="117">
        <f t="shared" si="5634"/>
        <v>0</v>
      </c>
      <c r="LO62" s="116"/>
      <c r="LP62" s="33">
        <v>0</v>
      </c>
      <c r="LQ62" s="117">
        <f t="shared" si="5635"/>
        <v>0</v>
      </c>
      <c r="LR62" s="116"/>
      <c r="LS62" s="33">
        <v>0</v>
      </c>
      <c r="LT62" s="117">
        <f t="shared" si="5636"/>
        <v>0</v>
      </c>
      <c r="LU62" s="116"/>
      <c r="LV62" s="33">
        <v>0</v>
      </c>
      <c r="LW62" s="117">
        <f t="shared" si="5637"/>
        <v>0</v>
      </c>
      <c r="LX62" s="116"/>
      <c r="LY62" s="33">
        <v>0</v>
      </c>
      <c r="LZ62" s="117">
        <f t="shared" si="5638"/>
        <v>0</v>
      </c>
      <c r="MA62" s="129">
        <f t="shared" si="17"/>
        <v>0</v>
      </c>
      <c r="MB62" s="33">
        <f t="shared" si="17"/>
        <v>0</v>
      </c>
      <c r="MC62" s="117">
        <f t="shared" si="5639"/>
        <v>0</v>
      </c>
      <c r="MD62" s="116"/>
      <c r="ME62" s="33">
        <v>0</v>
      </c>
      <c r="MF62" s="117">
        <f t="shared" si="5640"/>
        <v>0</v>
      </c>
      <c r="MG62" s="116"/>
      <c r="MH62" s="33">
        <v>0</v>
      </c>
      <c r="MI62" s="96">
        <f t="shared" si="5641"/>
        <v>0</v>
      </c>
      <c r="MJ62" s="129">
        <f t="shared" si="149"/>
        <v>0</v>
      </c>
      <c r="MK62" s="33">
        <f t="shared" si="150"/>
        <v>0</v>
      </c>
      <c r="ML62" s="117">
        <f t="shared" si="5642"/>
        <v>0</v>
      </c>
      <c r="MM62" s="116"/>
      <c r="MN62" s="33">
        <v>0</v>
      </c>
      <c r="MO62" s="117">
        <f t="shared" si="5643"/>
        <v>0</v>
      </c>
      <c r="MP62" s="129">
        <f t="shared" si="18"/>
        <v>0</v>
      </c>
      <c r="MQ62" s="33">
        <f t="shared" si="18"/>
        <v>0</v>
      </c>
      <c r="MR62" s="117">
        <f t="shared" si="5644"/>
        <v>0</v>
      </c>
      <c r="MS62" s="116"/>
      <c r="MT62" s="33">
        <v>0</v>
      </c>
      <c r="MU62" s="117">
        <f t="shared" si="5645"/>
        <v>0</v>
      </c>
      <c r="MV62" s="116"/>
      <c r="MW62" s="33">
        <v>0</v>
      </c>
      <c r="MX62" s="117">
        <f t="shared" si="5646"/>
        <v>0</v>
      </c>
      <c r="MY62" s="116"/>
      <c r="MZ62" s="33">
        <v>0</v>
      </c>
      <c r="NA62" s="117">
        <f t="shared" si="5647"/>
        <v>0</v>
      </c>
      <c r="NB62" s="132">
        <f t="shared" si="157"/>
        <v>0</v>
      </c>
      <c r="NC62" s="33">
        <f t="shared" si="158"/>
        <v>0</v>
      </c>
      <c r="ND62" s="117">
        <f t="shared" si="5648"/>
        <v>0</v>
      </c>
      <c r="NE62" s="116"/>
      <c r="NF62" s="33">
        <v>0</v>
      </c>
      <c r="NG62" s="117">
        <f t="shared" si="5649"/>
        <v>0</v>
      </c>
      <c r="NH62" s="116"/>
      <c r="NI62" s="33">
        <v>0</v>
      </c>
      <c r="NJ62" s="96">
        <f t="shared" si="5650"/>
        <v>0</v>
      </c>
      <c r="NK62" s="116"/>
      <c r="NL62" s="33">
        <v>0</v>
      </c>
      <c r="NM62" s="117">
        <f t="shared" si="5651"/>
        <v>0</v>
      </c>
      <c r="NN62" s="116"/>
      <c r="NO62" s="33">
        <v>0</v>
      </c>
      <c r="NP62" s="117">
        <f t="shared" si="5652"/>
        <v>0</v>
      </c>
      <c r="NQ62" s="116"/>
      <c r="NR62" s="33">
        <v>0</v>
      </c>
      <c r="NS62" s="117">
        <f t="shared" si="5653"/>
        <v>0</v>
      </c>
      <c r="NT62" s="116"/>
      <c r="NU62" s="33">
        <v>0</v>
      </c>
      <c r="NV62" s="117">
        <f t="shared" si="5654"/>
        <v>0</v>
      </c>
      <c r="NW62" s="132">
        <f t="shared" si="3429"/>
        <v>0</v>
      </c>
      <c r="NX62" s="33">
        <f t="shared" si="2981"/>
        <v>0</v>
      </c>
      <c r="NY62" s="117">
        <f t="shared" si="5655"/>
        <v>0</v>
      </c>
      <c r="NZ62" s="116"/>
      <c r="OA62" s="33">
        <v>0</v>
      </c>
      <c r="OB62" s="117">
        <f t="shared" si="5656"/>
        <v>0</v>
      </c>
      <c r="OC62" s="116"/>
      <c r="OD62" s="33">
        <v>0</v>
      </c>
      <c r="OE62" s="117">
        <f t="shared" si="5657"/>
        <v>0</v>
      </c>
      <c r="OF62" s="116"/>
      <c r="OG62" s="33">
        <v>0</v>
      </c>
      <c r="OH62" s="96">
        <f t="shared" si="5658"/>
        <v>0</v>
      </c>
      <c r="OI62" s="132">
        <f t="shared" si="2980"/>
        <v>0</v>
      </c>
      <c r="OJ62" s="33">
        <f t="shared" si="2980"/>
        <v>0</v>
      </c>
      <c r="OK62" s="117">
        <f t="shared" si="5659"/>
        <v>0</v>
      </c>
      <c r="OL62" s="116"/>
      <c r="OM62" s="33">
        <v>0</v>
      </c>
      <c r="ON62" s="117">
        <f t="shared" si="5660"/>
        <v>0</v>
      </c>
      <c r="OO62" s="116"/>
      <c r="OP62" s="33">
        <v>0</v>
      </c>
      <c r="OQ62" s="117">
        <f t="shared" si="5661"/>
        <v>0</v>
      </c>
      <c r="OR62" s="116"/>
      <c r="OS62" s="33">
        <v>0</v>
      </c>
      <c r="OT62" s="117">
        <f t="shared" si="5662"/>
        <v>0</v>
      </c>
      <c r="OU62" s="116"/>
      <c r="OV62" s="33">
        <v>0</v>
      </c>
      <c r="OW62" s="117">
        <f t="shared" si="5663"/>
        <v>0</v>
      </c>
      <c r="OX62" s="116"/>
      <c r="OY62" s="33">
        <v>0</v>
      </c>
      <c r="OZ62" s="117">
        <f t="shared" si="5664"/>
        <v>0</v>
      </c>
      <c r="PA62" s="116"/>
      <c r="PB62" s="33">
        <v>0</v>
      </c>
      <c r="PC62" s="117">
        <f t="shared" si="5665"/>
        <v>0</v>
      </c>
      <c r="PD62" s="116"/>
      <c r="PE62" s="33">
        <v>0</v>
      </c>
      <c r="PF62" s="117">
        <f t="shared" si="5666"/>
        <v>0</v>
      </c>
      <c r="PG62" s="116">
        <f>5962713-5962713</f>
        <v>0</v>
      </c>
      <c r="PH62" s="33"/>
      <c r="PI62" s="96">
        <f t="shared" si="5667"/>
        <v>0</v>
      </c>
      <c r="PJ62" s="116"/>
      <c r="PK62" s="33">
        <v>0</v>
      </c>
      <c r="PL62" s="117">
        <f t="shared" si="5668"/>
        <v>0</v>
      </c>
      <c r="PM62" s="116"/>
      <c r="PN62" s="33">
        <v>0</v>
      </c>
      <c r="PO62" s="117">
        <f t="shared" si="5669"/>
        <v>0</v>
      </c>
      <c r="PP62" s="129">
        <f t="shared" si="4231"/>
        <v>0</v>
      </c>
      <c r="PQ62" s="33">
        <f t="shared" si="4231"/>
        <v>0</v>
      </c>
      <c r="PR62" s="117">
        <f t="shared" si="5670"/>
        <v>0</v>
      </c>
      <c r="PS62" s="116"/>
      <c r="PT62" s="33">
        <v>0</v>
      </c>
      <c r="PU62" s="117">
        <f t="shared" si="5671"/>
        <v>0</v>
      </c>
      <c r="PV62" s="116"/>
      <c r="PW62" s="33">
        <v>0</v>
      </c>
      <c r="PX62" s="117">
        <f t="shared" si="5672"/>
        <v>0</v>
      </c>
      <c r="PY62" s="116"/>
      <c r="PZ62" s="33">
        <v>0</v>
      </c>
      <c r="QA62" s="117">
        <f t="shared" si="5673"/>
        <v>0</v>
      </c>
      <c r="QB62" s="116">
        <f>2540-2540</f>
        <v>0</v>
      </c>
      <c r="QC62" s="33"/>
      <c r="QD62" s="117">
        <f t="shared" si="5674"/>
        <v>0</v>
      </c>
      <c r="QE62" s="116"/>
      <c r="QF62" s="33">
        <v>0</v>
      </c>
      <c r="QG62" s="96">
        <f t="shared" si="5675"/>
        <v>0</v>
      </c>
      <c r="QH62" s="116"/>
      <c r="QI62" s="33">
        <v>0</v>
      </c>
      <c r="QJ62" s="117">
        <f t="shared" si="5676"/>
        <v>0</v>
      </c>
      <c r="QK62" s="116"/>
      <c r="QL62" s="33">
        <v>0</v>
      </c>
      <c r="QM62" s="117">
        <f t="shared" si="5677"/>
        <v>0</v>
      </c>
      <c r="QN62" s="132">
        <f t="shared" si="189"/>
        <v>0</v>
      </c>
      <c r="QO62" s="33">
        <f t="shared" si="190"/>
        <v>0</v>
      </c>
      <c r="QP62" s="117">
        <f t="shared" si="5678"/>
        <v>0</v>
      </c>
      <c r="QQ62" s="116"/>
      <c r="QR62" s="33">
        <v>0</v>
      </c>
      <c r="QS62" s="117">
        <f t="shared" si="5679"/>
        <v>0</v>
      </c>
      <c r="QT62" s="116"/>
      <c r="QU62" s="33">
        <v>0</v>
      </c>
      <c r="QV62" s="117">
        <f t="shared" si="5680"/>
        <v>0</v>
      </c>
      <c r="QW62" s="116"/>
      <c r="QX62" s="33">
        <v>0</v>
      </c>
      <c r="QY62" s="117">
        <f t="shared" si="5681"/>
        <v>0</v>
      </c>
      <c r="QZ62" s="116"/>
      <c r="RA62" s="33">
        <v>0</v>
      </c>
      <c r="RB62" s="117">
        <f t="shared" si="5682"/>
        <v>0</v>
      </c>
      <c r="RC62" s="116"/>
      <c r="RD62" s="33">
        <v>0</v>
      </c>
      <c r="RE62" s="96">
        <f t="shared" si="5683"/>
        <v>0</v>
      </c>
      <c r="RF62" s="116"/>
      <c r="RG62" s="33">
        <v>0</v>
      </c>
      <c r="RH62" s="117">
        <f t="shared" si="5684"/>
        <v>0</v>
      </c>
      <c r="RI62" s="116"/>
      <c r="RJ62" s="33">
        <v>0</v>
      </c>
      <c r="RK62" s="117">
        <f t="shared" si="5685"/>
        <v>0</v>
      </c>
      <c r="RL62" s="116"/>
      <c r="RM62" s="33">
        <v>0</v>
      </c>
      <c r="RN62" s="117">
        <f t="shared" si="5686"/>
        <v>0</v>
      </c>
      <c r="RO62" s="132">
        <f t="shared" si="200"/>
        <v>0</v>
      </c>
      <c r="RP62" s="33">
        <f t="shared" si="201"/>
        <v>0</v>
      </c>
      <c r="RQ62" s="117">
        <f t="shared" si="5687"/>
        <v>0</v>
      </c>
      <c r="RR62" s="129">
        <f t="shared" si="203"/>
        <v>0</v>
      </c>
      <c r="RS62" s="33">
        <f t="shared" si="204"/>
        <v>0</v>
      </c>
      <c r="RT62" s="117">
        <f t="shared" si="5688"/>
        <v>0</v>
      </c>
      <c r="RU62" s="116">
        <f t="shared" si="5035"/>
        <v>0</v>
      </c>
      <c r="RV62" s="33">
        <f t="shared" si="206"/>
        <v>0</v>
      </c>
      <c r="RW62" s="117">
        <f t="shared" si="5689"/>
        <v>0</v>
      </c>
      <c r="RX62" s="116"/>
      <c r="RY62" s="33">
        <v>0</v>
      </c>
      <c r="RZ62" s="117">
        <f t="shared" si="5690"/>
        <v>0</v>
      </c>
      <c r="SA62" s="116">
        <f t="shared" si="22"/>
        <v>0</v>
      </c>
      <c r="SB62" s="33">
        <f t="shared" si="22"/>
        <v>0</v>
      </c>
      <c r="SC62" s="117">
        <f t="shared" si="5691"/>
        <v>0</v>
      </c>
      <c r="SD62" s="116">
        <f>BW62+SA62+DD62</f>
        <v>6362670</v>
      </c>
      <c r="SE62" s="33">
        <f t="shared" si="4232"/>
        <v>0</v>
      </c>
      <c r="SF62" s="117">
        <f t="shared" si="5692"/>
        <v>6362670</v>
      </c>
      <c r="SG62" s="69"/>
    </row>
    <row r="63" spans="1:501" s="10" customFormat="1" ht="16.5" thickBot="1" x14ac:dyDescent="0.3">
      <c r="A63" s="23">
        <v>51</v>
      </c>
      <c r="B63" s="59" t="s">
        <v>20</v>
      </c>
      <c r="C63" s="18">
        <v>0</v>
      </c>
      <c r="D63" s="9">
        <v>0</v>
      </c>
      <c r="E63" s="107">
        <f t="shared" si="24"/>
        <v>0</v>
      </c>
      <c r="F63" s="18"/>
      <c r="G63" s="9">
        <v>0</v>
      </c>
      <c r="H63" s="107">
        <f t="shared" si="5529"/>
        <v>0</v>
      </c>
      <c r="I63" s="18">
        <f t="shared" si="0"/>
        <v>0</v>
      </c>
      <c r="J63" s="9">
        <f t="shared" si="0"/>
        <v>0</v>
      </c>
      <c r="K63" s="107">
        <f t="shared" si="5530"/>
        <v>0</v>
      </c>
      <c r="L63" s="18"/>
      <c r="M63" s="9">
        <v>0</v>
      </c>
      <c r="N63" s="107">
        <f t="shared" si="5531"/>
        <v>0</v>
      </c>
      <c r="O63" s="18"/>
      <c r="P63" s="9">
        <v>0</v>
      </c>
      <c r="Q63" s="107">
        <f t="shared" si="5532"/>
        <v>0</v>
      </c>
      <c r="R63" s="18"/>
      <c r="S63" s="9">
        <v>0</v>
      </c>
      <c r="T63" s="107">
        <f t="shared" si="5533"/>
        <v>0</v>
      </c>
      <c r="U63" s="18">
        <f t="shared" si="2324"/>
        <v>0</v>
      </c>
      <c r="V63" s="9">
        <f t="shared" si="2324"/>
        <v>0</v>
      </c>
      <c r="W63" s="91">
        <f t="shared" si="5534"/>
        <v>0</v>
      </c>
      <c r="X63" s="18"/>
      <c r="Y63" s="9">
        <v>0</v>
      </c>
      <c r="Z63" s="107">
        <f t="shared" si="5535"/>
        <v>0</v>
      </c>
      <c r="AA63" s="18"/>
      <c r="AB63" s="9">
        <v>0</v>
      </c>
      <c r="AC63" s="107">
        <f t="shared" si="5536"/>
        <v>0</v>
      </c>
      <c r="AD63" s="18"/>
      <c r="AE63" s="9">
        <v>0</v>
      </c>
      <c r="AF63" s="107">
        <f t="shared" si="5537"/>
        <v>0</v>
      </c>
      <c r="AG63" s="18"/>
      <c r="AH63" s="9">
        <v>0</v>
      </c>
      <c r="AI63" s="107">
        <f t="shared" si="5538"/>
        <v>0</v>
      </c>
      <c r="AJ63" s="18"/>
      <c r="AK63" s="9">
        <v>0</v>
      </c>
      <c r="AL63" s="107">
        <f t="shared" si="5539"/>
        <v>0</v>
      </c>
      <c r="AM63" s="18"/>
      <c r="AN63" s="9">
        <v>0</v>
      </c>
      <c r="AO63" s="107">
        <f t="shared" si="5540"/>
        <v>0</v>
      </c>
      <c r="AP63" s="18"/>
      <c r="AQ63" s="9">
        <v>0</v>
      </c>
      <c r="AR63" s="107">
        <f t="shared" si="5541"/>
        <v>0</v>
      </c>
      <c r="AS63" s="18">
        <f t="shared" si="2333"/>
        <v>0</v>
      </c>
      <c r="AT63" s="9">
        <f t="shared" si="2333"/>
        <v>0</v>
      </c>
      <c r="AU63" s="107">
        <f t="shared" si="5542"/>
        <v>0</v>
      </c>
      <c r="AV63" s="18"/>
      <c r="AW63" s="9">
        <v>0</v>
      </c>
      <c r="AX63" s="107">
        <f t="shared" si="5543"/>
        <v>0</v>
      </c>
      <c r="AY63" s="18"/>
      <c r="AZ63" s="9">
        <v>0</v>
      </c>
      <c r="BA63" s="107">
        <f t="shared" si="5544"/>
        <v>0</v>
      </c>
      <c r="BB63" s="18"/>
      <c r="BC63" s="9">
        <v>0</v>
      </c>
      <c r="BD63" s="107">
        <f t="shared" si="5545"/>
        <v>0</v>
      </c>
      <c r="BE63" s="18">
        <f t="shared" si="2338"/>
        <v>0</v>
      </c>
      <c r="BF63" s="9">
        <f t="shared" si="2338"/>
        <v>0</v>
      </c>
      <c r="BG63" s="107">
        <f t="shared" si="5546"/>
        <v>0</v>
      </c>
      <c r="BH63" s="18"/>
      <c r="BI63" s="9">
        <v>0</v>
      </c>
      <c r="BJ63" s="107">
        <f t="shared" si="5547"/>
        <v>0</v>
      </c>
      <c r="BK63" s="18"/>
      <c r="BL63" s="9">
        <v>0</v>
      </c>
      <c r="BM63" s="107">
        <f t="shared" si="5548"/>
        <v>0</v>
      </c>
      <c r="BN63" s="18">
        <f t="shared" si="2342"/>
        <v>0</v>
      </c>
      <c r="BO63" s="9">
        <f t="shared" si="2342"/>
        <v>0</v>
      </c>
      <c r="BP63" s="107">
        <f t="shared" si="5549"/>
        <v>0</v>
      </c>
      <c r="BQ63" s="18">
        <f t="shared" si="2344"/>
        <v>0</v>
      </c>
      <c r="BR63" s="9">
        <f t="shared" si="2344"/>
        <v>0</v>
      </c>
      <c r="BS63" s="107">
        <f t="shared" si="5550"/>
        <v>0</v>
      </c>
      <c r="BT63" s="18"/>
      <c r="BU63" s="9">
        <v>0</v>
      </c>
      <c r="BV63" s="107">
        <f t="shared" si="5551"/>
        <v>0</v>
      </c>
      <c r="BW63" s="124">
        <f t="shared" si="2347"/>
        <v>0</v>
      </c>
      <c r="BX63" s="9">
        <f t="shared" si="2347"/>
        <v>0</v>
      </c>
      <c r="BY63" s="107">
        <f t="shared" si="5552"/>
        <v>0</v>
      </c>
      <c r="BZ63" s="18"/>
      <c r="CA63" s="9">
        <v>0</v>
      </c>
      <c r="CB63" s="107">
        <f t="shared" si="5553"/>
        <v>0</v>
      </c>
      <c r="CC63" s="18"/>
      <c r="CD63" s="9">
        <v>0</v>
      </c>
      <c r="CE63" s="107">
        <f t="shared" si="5554"/>
        <v>0</v>
      </c>
      <c r="CF63" s="18"/>
      <c r="CG63" s="9">
        <v>0</v>
      </c>
      <c r="CH63" s="107">
        <f t="shared" si="5555"/>
        <v>0</v>
      </c>
      <c r="CI63" s="18"/>
      <c r="CJ63" s="9">
        <v>0</v>
      </c>
      <c r="CK63" s="107">
        <f t="shared" si="5556"/>
        <v>0</v>
      </c>
      <c r="CL63" s="18"/>
      <c r="CM63" s="9">
        <v>0</v>
      </c>
      <c r="CN63" s="107">
        <f t="shared" si="5557"/>
        <v>0</v>
      </c>
      <c r="CO63" s="18"/>
      <c r="CP63" s="9">
        <v>0</v>
      </c>
      <c r="CQ63" s="107">
        <f t="shared" si="5558"/>
        <v>0</v>
      </c>
      <c r="CR63" s="18"/>
      <c r="CS63" s="9">
        <v>0</v>
      </c>
      <c r="CT63" s="107">
        <f t="shared" si="5559"/>
        <v>0</v>
      </c>
      <c r="CU63" s="18"/>
      <c r="CV63" s="9">
        <v>0</v>
      </c>
      <c r="CW63" s="107">
        <f t="shared" si="5560"/>
        <v>0</v>
      </c>
      <c r="CX63" s="18"/>
      <c r="CY63" s="9">
        <v>0</v>
      </c>
      <c r="CZ63" s="107">
        <f t="shared" si="5561"/>
        <v>0</v>
      </c>
      <c r="DA63" s="18"/>
      <c r="DB63" s="9">
        <v>0</v>
      </c>
      <c r="DC63" s="107">
        <f t="shared" si="5562"/>
        <v>0</v>
      </c>
      <c r="DD63" s="124">
        <f t="shared" si="59"/>
        <v>0</v>
      </c>
      <c r="DE63" s="9">
        <f t="shared" si="59"/>
        <v>0</v>
      </c>
      <c r="DF63" s="107">
        <f t="shared" si="59"/>
        <v>0</v>
      </c>
      <c r="DG63" s="18"/>
      <c r="DH63" s="9">
        <v>0</v>
      </c>
      <c r="DI63" s="107">
        <f t="shared" si="5563"/>
        <v>0</v>
      </c>
      <c r="DJ63" s="18"/>
      <c r="DK63" s="9">
        <v>0</v>
      </c>
      <c r="DL63" s="107">
        <f t="shared" si="5564"/>
        <v>0</v>
      </c>
      <c r="DM63" s="18"/>
      <c r="DN63" s="9">
        <v>0</v>
      </c>
      <c r="DO63" s="107">
        <f t="shared" si="5565"/>
        <v>0</v>
      </c>
      <c r="DP63" s="18"/>
      <c r="DQ63" s="9">
        <v>0</v>
      </c>
      <c r="DR63" s="107">
        <f t="shared" si="5566"/>
        <v>0</v>
      </c>
      <c r="DS63" s="18"/>
      <c r="DT63" s="9">
        <v>0</v>
      </c>
      <c r="DU63" s="107">
        <f t="shared" si="5567"/>
        <v>0</v>
      </c>
      <c r="DV63" s="18"/>
      <c r="DW63" s="9">
        <v>0</v>
      </c>
      <c r="DX63" s="107">
        <f t="shared" si="5568"/>
        <v>0</v>
      </c>
      <c r="DY63" s="18"/>
      <c r="DZ63" s="9">
        <v>0</v>
      </c>
      <c r="EA63" s="107">
        <f t="shared" si="5569"/>
        <v>0</v>
      </c>
      <c r="EB63" s="18">
        <f t="shared" si="67"/>
        <v>0</v>
      </c>
      <c r="EC63" s="9">
        <f t="shared" si="68"/>
        <v>0</v>
      </c>
      <c r="ED63" s="107">
        <f t="shared" si="5570"/>
        <v>0</v>
      </c>
      <c r="EE63" s="18"/>
      <c r="EF63" s="9">
        <v>0</v>
      </c>
      <c r="EG63" s="107">
        <f t="shared" si="5571"/>
        <v>0</v>
      </c>
      <c r="EH63" s="18"/>
      <c r="EI63" s="9">
        <v>0</v>
      </c>
      <c r="EJ63" s="107">
        <f t="shared" si="5572"/>
        <v>0</v>
      </c>
      <c r="EK63" s="18"/>
      <c r="EL63" s="9">
        <v>0</v>
      </c>
      <c r="EM63" s="107">
        <f t="shared" si="5573"/>
        <v>0</v>
      </c>
      <c r="EN63" s="18">
        <f t="shared" si="2492"/>
        <v>0</v>
      </c>
      <c r="EO63" s="9">
        <f t="shared" si="2492"/>
        <v>0</v>
      </c>
      <c r="EP63" s="107">
        <f t="shared" si="5574"/>
        <v>0</v>
      </c>
      <c r="EQ63" s="18"/>
      <c r="ER63" s="9">
        <v>0</v>
      </c>
      <c r="ES63" s="107">
        <f t="shared" si="5575"/>
        <v>0</v>
      </c>
      <c r="ET63" s="18"/>
      <c r="EU63" s="9">
        <v>0</v>
      </c>
      <c r="EV63" s="107">
        <f t="shared" si="5576"/>
        <v>0</v>
      </c>
      <c r="EW63" s="18"/>
      <c r="EX63" s="9">
        <v>0</v>
      </c>
      <c r="EY63" s="107">
        <f t="shared" si="5577"/>
        <v>0</v>
      </c>
      <c r="EZ63" s="18"/>
      <c r="FA63" s="9">
        <v>0</v>
      </c>
      <c r="FB63" s="107">
        <f t="shared" si="5578"/>
        <v>0</v>
      </c>
      <c r="FC63" s="124">
        <f t="shared" si="2375"/>
        <v>0</v>
      </c>
      <c r="FD63" s="9">
        <f t="shared" si="2375"/>
        <v>0</v>
      </c>
      <c r="FE63" s="91">
        <f t="shared" si="5579"/>
        <v>0</v>
      </c>
      <c r="FF63" s="18"/>
      <c r="FG63" s="9">
        <v>0</v>
      </c>
      <c r="FH63" s="107">
        <f t="shared" si="5580"/>
        <v>0</v>
      </c>
      <c r="FI63" s="18"/>
      <c r="FJ63" s="9">
        <v>0</v>
      </c>
      <c r="FK63" s="107">
        <f t="shared" si="5581"/>
        <v>0</v>
      </c>
      <c r="FL63" s="18"/>
      <c r="FM63" s="9">
        <v>0</v>
      </c>
      <c r="FN63" s="107">
        <f t="shared" si="5582"/>
        <v>0</v>
      </c>
      <c r="FO63" s="18"/>
      <c r="FP63" s="9">
        <v>0</v>
      </c>
      <c r="FQ63" s="107">
        <f t="shared" si="5583"/>
        <v>0</v>
      </c>
      <c r="FR63" s="18"/>
      <c r="FS63" s="9">
        <v>0</v>
      </c>
      <c r="FT63" s="107">
        <f t="shared" si="5584"/>
        <v>0</v>
      </c>
      <c r="FU63" s="18"/>
      <c r="FV63" s="9">
        <v>0</v>
      </c>
      <c r="FW63" s="107">
        <f t="shared" si="5585"/>
        <v>0</v>
      </c>
      <c r="FX63" s="18"/>
      <c r="FY63" s="9">
        <v>0</v>
      </c>
      <c r="FZ63" s="107">
        <f t="shared" si="5586"/>
        <v>0</v>
      </c>
      <c r="GA63" s="124">
        <f t="shared" si="10"/>
        <v>0</v>
      </c>
      <c r="GB63" s="9">
        <f t="shared" si="10"/>
        <v>0</v>
      </c>
      <c r="GC63" s="107">
        <f t="shared" si="5587"/>
        <v>0</v>
      </c>
      <c r="GD63" s="18"/>
      <c r="GE63" s="9">
        <v>0</v>
      </c>
      <c r="GF63" s="107">
        <f t="shared" si="5588"/>
        <v>0</v>
      </c>
      <c r="GG63" s="18"/>
      <c r="GH63" s="9">
        <v>0</v>
      </c>
      <c r="GI63" s="107">
        <f t="shared" si="5589"/>
        <v>0</v>
      </c>
      <c r="GJ63" s="18"/>
      <c r="GK63" s="9">
        <v>0</v>
      </c>
      <c r="GL63" s="107">
        <f t="shared" si="5590"/>
        <v>0</v>
      </c>
      <c r="GM63" s="18"/>
      <c r="GN63" s="9">
        <v>0</v>
      </c>
      <c r="GO63" s="107">
        <f t="shared" si="5591"/>
        <v>0</v>
      </c>
      <c r="GP63" s="18"/>
      <c r="GQ63" s="9">
        <v>0</v>
      </c>
      <c r="GR63" s="107">
        <f t="shared" si="5592"/>
        <v>0</v>
      </c>
      <c r="GS63" s="18"/>
      <c r="GT63" s="9">
        <v>0</v>
      </c>
      <c r="GU63" s="91">
        <f t="shared" si="5593"/>
        <v>0</v>
      </c>
      <c r="GV63" s="124">
        <f t="shared" si="93"/>
        <v>0</v>
      </c>
      <c r="GW63" s="9">
        <f t="shared" si="94"/>
        <v>0</v>
      </c>
      <c r="GX63" s="107">
        <f t="shared" si="5594"/>
        <v>0</v>
      </c>
      <c r="GY63" s="18"/>
      <c r="GZ63" s="9">
        <v>0</v>
      </c>
      <c r="HA63" s="107">
        <f t="shared" si="5595"/>
        <v>0</v>
      </c>
      <c r="HB63" s="18"/>
      <c r="HC63" s="9">
        <v>0</v>
      </c>
      <c r="HD63" s="107">
        <f t="shared" si="5596"/>
        <v>0</v>
      </c>
      <c r="HE63" s="18"/>
      <c r="HF63" s="9">
        <v>0</v>
      </c>
      <c r="HG63" s="107">
        <f t="shared" si="5597"/>
        <v>0</v>
      </c>
      <c r="HH63" s="18"/>
      <c r="HI63" s="9">
        <v>0</v>
      </c>
      <c r="HJ63" s="107">
        <f t="shared" si="5598"/>
        <v>0</v>
      </c>
      <c r="HK63" s="124">
        <f t="shared" si="100"/>
        <v>0</v>
      </c>
      <c r="HL63" s="9">
        <f t="shared" si="101"/>
        <v>0</v>
      </c>
      <c r="HM63" s="107">
        <f t="shared" si="5599"/>
        <v>0</v>
      </c>
      <c r="HN63" s="18"/>
      <c r="HO63" s="9">
        <v>0</v>
      </c>
      <c r="HP63" s="107">
        <f t="shared" si="5600"/>
        <v>0</v>
      </c>
      <c r="HQ63" s="18"/>
      <c r="HR63" s="9">
        <v>0</v>
      </c>
      <c r="HS63" s="91">
        <f t="shared" si="5601"/>
        <v>0</v>
      </c>
      <c r="HT63" s="124">
        <f t="shared" si="11"/>
        <v>0</v>
      </c>
      <c r="HU63" s="9">
        <f t="shared" si="11"/>
        <v>0</v>
      </c>
      <c r="HV63" s="107">
        <f t="shared" si="5602"/>
        <v>0</v>
      </c>
      <c r="HW63" s="18">
        <f t="shared" si="106"/>
        <v>0</v>
      </c>
      <c r="HX63" s="9">
        <f t="shared" si="107"/>
        <v>0</v>
      </c>
      <c r="HY63" s="107">
        <f t="shared" si="5603"/>
        <v>0</v>
      </c>
      <c r="HZ63" s="18"/>
      <c r="IA63" s="9">
        <v>0</v>
      </c>
      <c r="IB63" s="107">
        <f t="shared" si="5604"/>
        <v>0</v>
      </c>
      <c r="IC63" s="18"/>
      <c r="ID63" s="9">
        <v>0</v>
      </c>
      <c r="IE63" s="107">
        <f t="shared" si="5605"/>
        <v>0</v>
      </c>
      <c r="IF63" s="18"/>
      <c r="IG63" s="9">
        <v>0</v>
      </c>
      <c r="IH63" s="107">
        <f t="shared" si="5606"/>
        <v>0</v>
      </c>
      <c r="II63" s="18"/>
      <c r="IJ63" s="9">
        <v>0</v>
      </c>
      <c r="IK63" s="107">
        <f t="shared" si="5607"/>
        <v>0</v>
      </c>
      <c r="IL63" s="124">
        <f t="shared" si="113"/>
        <v>0</v>
      </c>
      <c r="IM63" s="9">
        <f t="shared" si="114"/>
        <v>0</v>
      </c>
      <c r="IN63" s="107">
        <f t="shared" si="5608"/>
        <v>0</v>
      </c>
      <c r="IO63" s="18"/>
      <c r="IP63" s="9">
        <v>0</v>
      </c>
      <c r="IQ63" s="91">
        <f t="shared" si="5609"/>
        <v>0</v>
      </c>
      <c r="IR63" s="18"/>
      <c r="IS63" s="9">
        <v>0</v>
      </c>
      <c r="IT63" s="107">
        <f t="shared" si="5610"/>
        <v>0</v>
      </c>
      <c r="IU63" s="124">
        <f t="shared" si="12"/>
        <v>0</v>
      </c>
      <c r="IV63" s="9">
        <f t="shared" si="12"/>
        <v>0</v>
      </c>
      <c r="IW63" s="107">
        <f t="shared" si="5611"/>
        <v>0</v>
      </c>
      <c r="IX63" s="18"/>
      <c r="IY63" s="9">
        <v>0</v>
      </c>
      <c r="IZ63" s="107">
        <f t="shared" si="5612"/>
        <v>0</v>
      </c>
      <c r="JA63" s="18"/>
      <c r="JB63" s="9">
        <v>0</v>
      </c>
      <c r="JC63" s="107">
        <f t="shared" si="5613"/>
        <v>0</v>
      </c>
      <c r="JD63" s="18"/>
      <c r="JE63" s="9">
        <v>0</v>
      </c>
      <c r="JF63" s="107">
        <f t="shared" si="5614"/>
        <v>0</v>
      </c>
      <c r="JG63" s="18"/>
      <c r="JH63" s="9">
        <v>0</v>
      </c>
      <c r="JI63" s="107">
        <f t="shared" si="5615"/>
        <v>0</v>
      </c>
      <c r="JJ63" s="124">
        <f t="shared" si="13"/>
        <v>0</v>
      </c>
      <c r="JK63" s="9">
        <f t="shared" si="13"/>
        <v>0</v>
      </c>
      <c r="JL63" s="107">
        <f t="shared" si="5616"/>
        <v>0</v>
      </c>
      <c r="JM63" s="18"/>
      <c r="JN63" s="9">
        <v>0</v>
      </c>
      <c r="JO63" s="107">
        <f t="shared" si="5617"/>
        <v>0</v>
      </c>
      <c r="JP63" s="18"/>
      <c r="JQ63" s="9">
        <v>0</v>
      </c>
      <c r="JR63" s="91">
        <f t="shared" si="5618"/>
        <v>0</v>
      </c>
      <c r="JS63" s="18"/>
      <c r="JT63" s="9">
        <v>0</v>
      </c>
      <c r="JU63" s="107">
        <f t="shared" si="5619"/>
        <v>0</v>
      </c>
      <c r="JV63" s="124">
        <f t="shared" si="2493"/>
        <v>0</v>
      </c>
      <c r="JW63" s="9">
        <f t="shared" si="2493"/>
        <v>0</v>
      </c>
      <c r="JX63" s="107">
        <f t="shared" si="5620"/>
        <v>0</v>
      </c>
      <c r="JY63" s="18"/>
      <c r="JZ63" s="9">
        <v>0</v>
      </c>
      <c r="KA63" s="107">
        <f t="shared" si="5621"/>
        <v>0</v>
      </c>
      <c r="KB63" s="18"/>
      <c r="KC63" s="9">
        <v>0</v>
      </c>
      <c r="KD63" s="107">
        <f t="shared" si="5622"/>
        <v>0</v>
      </c>
      <c r="KE63" s="18"/>
      <c r="KF63" s="9">
        <v>0</v>
      </c>
      <c r="KG63" s="107">
        <f t="shared" si="5623"/>
        <v>0</v>
      </c>
      <c r="KH63" s="18"/>
      <c r="KI63" s="9">
        <v>0</v>
      </c>
      <c r="KJ63" s="107">
        <f t="shared" si="5624"/>
        <v>0</v>
      </c>
      <c r="KK63" s="124">
        <f t="shared" si="2491"/>
        <v>0</v>
      </c>
      <c r="KL63" s="9">
        <f t="shared" si="2491"/>
        <v>0</v>
      </c>
      <c r="KM63" s="91">
        <f t="shared" si="5625"/>
        <v>0</v>
      </c>
      <c r="KN63" s="18"/>
      <c r="KO63" s="9">
        <v>0</v>
      </c>
      <c r="KP63" s="107">
        <f t="shared" si="5626"/>
        <v>0</v>
      </c>
      <c r="KQ63" s="18"/>
      <c r="KR63" s="9">
        <v>0</v>
      </c>
      <c r="KS63" s="107">
        <f t="shared" si="5627"/>
        <v>0</v>
      </c>
      <c r="KT63" s="18"/>
      <c r="KU63" s="9">
        <v>0</v>
      </c>
      <c r="KV63" s="107">
        <f t="shared" si="5628"/>
        <v>0</v>
      </c>
      <c r="KW63" s="124">
        <f t="shared" si="211"/>
        <v>0</v>
      </c>
      <c r="KX63" s="9">
        <f t="shared" si="211"/>
        <v>0</v>
      </c>
      <c r="KY63" s="107">
        <f t="shared" si="5629"/>
        <v>0</v>
      </c>
      <c r="KZ63" s="18"/>
      <c r="LA63" s="9">
        <v>0</v>
      </c>
      <c r="LB63" s="107">
        <f t="shared" si="5630"/>
        <v>0</v>
      </c>
      <c r="LC63" s="18"/>
      <c r="LD63" s="9">
        <v>0</v>
      </c>
      <c r="LE63" s="107">
        <f t="shared" si="5631"/>
        <v>0</v>
      </c>
      <c r="LF63" s="18"/>
      <c r="LG63" s="9">
        <v>0</v>
      </c>
      <c r="LH63" s="107">
        <f t="shared" si="5632"/>
        <v>0</v>
      </c>
      <c r="LI63" s="18"/>
      <c r="LJ63" s="9">
        <v>0</v>
      </c>
      <c r="LK63" s="91">
        <f t="shared" si="5633"/>
        <v>0</v>
      </c>
      <c r="LL63" s="18"/>
      <c r="LM63" s="9">
        <v>0</v>
      </c>
      <c r="LN63" s="107">
        <f t="shared" si="5634"/>
        <v>0</v>
      </c>
      <c r="LO63" s="18"/>
      <c r="LP63" s="9">
        <v>0</v>
      </c>
      <c r="LQ63" s="107">
        <f t="shared" si="5635"/>
        <v>0</v>
      </c>
      <c r="LR63" s="18"/>
      <c r="LS63" s="9">
        <v>0</v>
      </c>
      <c r="LT63" s="107">
        <f t="shared" si="5636"/>
        <v>0</v>
      </c>
      <c r="LU63" s="18"/>
      <c r="LV63" s="9">
        <v>0</v>
      </c>
      <c r="LW63" s="107">
        <f t="shared" si="5637"/>
        <v>0</v>
      </c>
      <c r="LX63" s="18"/>
      <c r="LY63" s="9">
        <v>0</v>
      </c>
      <c r="LZ63" s="107">
        <f t="shared" si="5638"/>
        <v>0</v>
      </c>
      <c r="MA63" s="124">
        <f t="shared" si="17"/>
        <v>0</v>
      </c>
      <c r="MB63" s="9">
        <f t="shared" si="17"/>
        <v>0</v>
      </c>
      <c r="MC63" s="107">
        <f t="shared" si="5639"/>
        <v>0</v>
      </c>
      <c r="MD63" s="18"/>
      <c r="ME63" s="9">
        <v>0</v>
      </c>
      <c r="MF63" s="107">
        <f t="shared" si="5640"/>
        <v>0</v>
      </c>
      <c r="MG63" s="18"/>
      <c r="MH63" s="9">
        <v>0</v>
      </c>
      <c r="MI63" s="91">
        <f t="shared" si="5641"/>
        <v>0</v>
      </c>
      <c r="MJ63" s="124">
        <f t="shared" si="149"/>
        <v>0</v>
      </c>
      <c r="MK63" s="9">
        <f t="shared" si="150"/>
        <v>0</v>
      </c>
      <c r="ML63" s="107">
        <f t="shared" si="5642"/>
        <v>0</v>
      </c>
      <c r="MM63" s="18"/>
      <c r="MN63" s="9">
        <v>0</v>
      </c>
      <c r="MO63" s="107">
        <f t="shared" si="5643"/>
        <v>0</v>
      </c>
      <c r="MP63" s="124">
        <f t="shared" si="18"/>
        <v>0</v>
      </c>
      <c r="MQ63" s="9">
        <f t="shared" si="18"/>
        <v>0</v>
      </c>
      <c r="MR63" s="107">
        <f t="shared" si="5644"/>
        <v>0</v>
      </c>
      <c r="MS63" s="18"/>
      <c r="MT63" s="9">
        <v>0</v>
      </c>
      <c r="MU63" s="107">
        <f t="shared" si="5645"/>
        <v>0</v>
      </c>
      <c r="MV63" s="18"/>
      <c r="MW63" s="9">
        <v>0</v>
      </c>
      <c r="MX63" s="107">
        <f t="shared" si="5646"/>
        <v>0</v>
      </c>
      <c r="MY63" s="18"/>
      <c r="MZ63" s="9">
        <v>0</v>
      </c>
      <c r="NA63" s="107">
        <f t="shared" si="5647"/>
        <v>0</v>
      </c>
      <c r="NB63" s="18">
        <f t="shared" si="157"/>
        <v>0</v>
      </c>
      <c r="NC63" s="9">
        <f t="shared" si="158"/>
        <v>0</v>
      </c>
      <c r="ND63" s="107">
        <f t="shared" si="5648"/>
        <v>0</v>
      </c>
      <c r="NE63" s="18"/>
      <c r="NF63" s="9">
        <v>0</v>
      </c>
      <c r="NG63" s="107">
        <f t="shared" si="5649"/>
        <v>0</v>
      </c>
      <c r="NH63" s="18"/>
      <c r="NI63" s="9">
        <v>0</v>
      </c>
      <c r="NJ63" s="91">
        <f t="shared" si="5650"/>
        <v>0</v>
      </c>
      <c r="NK63" s="18"/>
      <c r="NL63" s="9">
        <v>0</v>
      </c>
      <c r="NM63" s="107">
        <f t="shared" si="5651"/>
        <v>0</v>
      </c>
      <c r="NN63" s="18"/>
      <c r="NO63" s="9">
        <v>0</v>
      </c>
      <c r="NP63" s="107">
        <f t="shared" si="5652"/>
        <v>0</v>
      </c>
      <c r="NQ63" s="18"/>
      <c r="NR63" s="9">
        <v>0</v>
      </c>
      <c r="NS63" s="107">
        <f t="shared" si="5653"/>
        <v>0</v>
      </c>
      <c r="NT63" s="18"/>
      <c r="NU63" s="9">
        <v>0</v>
      </c>
      <c r="NV63" s="107">
        <f t="shared" si="5654"/>
        <v>0</v>
      </c>
      <c r="NW63" s="18">
        <f t="shared" si="3429"/>
        <v>0</v>
      </c>
      <c r="NX63" s="9">
        <f t="shared" si="2981"/>
        <v>0</v>
      </c>
      <c r="NY63" s="107">
        <f t="shared" si="5655"/>
        <v>0</v>
      </c>
      <c r="NZ63" s="18"/>
      <c r="OA63" s="9">
        <v>0</v>
      </c>
      <c r="OB63" s="107">
        <f t="shared" si="5656"/>
        <v>0</v>
      </c>
      <c r="OC63" s="18"/>
      <c r="OD63" s="9">
        <v>0</v>
      </c>
      <c r="OE63" s="107">
        <f t="shared" si="5657"/>
        <v>0</v>
      </c>
      <c r="OF63" s="18"/>
      <c r="OG63" s="9">
        <v>0</v>
      </c>
      <c r="OH63" s="91">
        <f t="shared" si="5658"/>
        <v>0</v>
      </c>
      <c r="OI63" s="18">
        <f t="shared" si="2980"/>
        <v>0</v>
      </c>
      <c r="OJ63" s="9">
        <f t="shared" si="2980"/>
        <v>0</v>
      </c>
      <c r="OK63" s="107">
        <f t="shared" si="5659"/>
        <v>0</v>
      </c>
      <c r="OL63" s="18"/>
      <c r="OM63" s="9">
        <v>0</v>
      </c>
      <c r="ON63" s="107">
        <f t="shared" si="5660"/>
        <v>0</v>
      </c>
      <c r="OO63" s="18"/>
      <c r="OP63" s="9">
        <v>0</v>
      </c>
      <c r="OQ63" s="107">
        <f t="shared" si="5661"/>
        <v>0</v>
      </c>
      <c r="OR63" s="18"/>
      <c r="OS63" s="9">
        <v>0</v>
      </c>
      <c r="OT63" s="107">
        <f t="shared" si="5662"/>
        <v>0</v>
      </c>
      <c r="OU63" s="18"/>
      <c r="OV63" s="9">
        <v>0</v>
      </c>
      <c r="OW63" s="107">
        <f t="shared" si="5663"/>
        <v>0</v>
      </c>
      <c r="OX63" s="18"/>
      <c r="OY63" s="9">
        <v>0</v>
      </c>
      <c r="OZ63" s="107">
        <f t="shared" si="5664"/>
        <v>0</v>
      </c>
      <c r="PA63" s="18"/>
      <c r="PB63" s="9">
        <v>0</v>
      </c>
      <c r="PC63" s="107">
        <f t="shared" si="5665"/>
        <v>0</v>
      </c>
      <c r="PD63" s="18"/>
      <c r="PE63" s="9">
        <v>0</v>
      </c>
      <c r="PF63" s="107">
        <f t="shared" si="5666"/>
        <v>0</v>
      </c>
      <c r="PG63" s="18"/>
      <c r="PH63" s="9">
        <v>0</v>
      </c>
      <c r="PI63" s="91">
        <f t="shared" si="5667"/>
        <v>0</v>
      </c>
      <c r="PJ63" s="18">
        <f>1020995+30060</f>
        <v>1051055</v>
      </c>
      <c r="PK63" s="9"/>
      <c r="PL63" s="107">
        <f t="shared" si="5668"/>
        <v>1051055</v>
      </c>
      <c r="PM63" s="18"/>
      <c r="PN63" s="9">
        <v>0</v>
      </c>
      <c r="PO63" s="107">
        <f t="shared" si="5669"/>
        <v>0</v>
      </c>
      <c r="PP63" s="124">
        <f t="shared" si="4231"/>
        <v>1051055</v>
      </c>
      <c r="PQ63" s="9">
        <f t="shared" si="4231"/>
        <v>0</v>
      </c>
      <c r="PR63" s="107">
        <f t="shared" si="5670"/>
        <v>1051055</v>
      </c>
      <c r="PS63" s="18"/>
      <c r="PT63" s="9">
        <v>0</v>
      </c>
      <c r="PU63" s="107">
        <f t="shared" si="5671"/>
        <v>0</v>
      </c>
      <c r="PV63" s="18"/>
      <c r="PW63" s="9">
        <v>0</v>
      </c>
      <c r="PX63" s="107">
        <f t="shared" si="5672"/>
        <v>0</v>
      </c>
      <c r="PY63" s="18"/>
      <c r="PZ63" s="9">
        <v>0</v>
      </c>
      <c r="QA63" s="107">
        <f t="shared" si="5673"/>
        <v>0</v>
      </c>
      <c r="QB63" s="18"/>
      <c r="QC63" s="9">
        <v>0</v>
      </c>
      <c r="QD63" s="107">
        <f t="shared" si="5674"/>
        <v>0</v>
      </c>
      <c r="QE63" s="18"/>
      <c r="QF63" s="9">
        <v>0</v>
      </c>
      <c r="QG63" s="91">
        <f t="shared" si="5675"/>
        <v>0</v>
      </c>
      <c r="QH63" s="18"/>
      <c r="QI63" s="9">
        <v>0</v>
      </c>
      <c r="QJ63" s="107">
        <f t="shared" si="5676"/>
        <v>0</v>
      </c>
      <c r="QK63" s="18"/>
      <c r="QL63" s="9">
        <v>0</v>
      </c>
      <c r="QM63" s="107">
        <f t="shared" si="5677"/>
        <v>0</v>
      </c>
      <c r="QN63" s="18">
        <f t="shared" si="189"/>
        <v>0</v>
      </c>
      <c r="QO63" s="9">
        <f t="shared" si="190"/>
        <v>0</v>
      </c>
      <c r="QP63" s="107">
        <f t="shared" si="5678"/>
        <v>0</v>
      </c>
      <c r="QQ63" s="18"/>
      <c r="QR63" s="9">
        <v>0</v>
      </c>
      <c r="QS63" s="107">
        <f t="shared" si="5679"/>
        <v>0</v>
      </c>
      <c r="QT63" s="18"/>
      <c r="QU63" s="9">
        <v>0</v>
      </c>
      <c r="QV63" s="107">
        <f t="shared" si="5680"/>
        <v>0</v>
      </c>
      <c r="QW63" s="18"/>
      <c r="QX63" s="9">
        <v>0</v>
      </c>
      <c r="QY63" s="107">
        <f t="shared" si="5681"/>
        <v>0</v>
      </c>
      <c r="QZ63" s="18"/>
      <c r="RA63" s="9">
        <v>0</v>
      </c>
      <c r="RB63" s="107">
        <f t="shared" si="5682"/>
        <v>0</v>
      </c>
      <c r="RC63" s="18"/>
      <c r="RD63" s="9">
        <v>0</v>
      </c>
      <c r="RE63" s="91">
        <f t="shared" si="5683"/>
        <v>0</v>
      </c>
      <c r="RF63" s="18"/>
      <c r="RG63" s="9">
        <v>0</v>
      </c>
      <c r="RH63" s="107">
        <f t="shared" si="5684"/>
        <v>0</v>
      </c>
      <c r="RI63" s="18"/>
      <c r="RJ63" s="9">
        <v>0</v>
      </c>
      <c r="RK63" s="107">
        <f t="shared" si="5685"/>
        <v>0</v>
      </c>
      <c r="RL63" s="18"/>
      <c r="RM63" s="9">
        <v>0</v>
      </c>
      <c r="RN63" s="107">
        <f t="shared" si="5686"/>
        <v>0</v>
      </c>
      <c r="RO63" s="18">
        <f t="shared" si="200"/>
        <v>0</v>
      </c>
      <c r="RP63" s="9">
        <f t="shared" si="201"/>
        <v>0</v>
      </c>
      <c r="RQ63" s="107">
        <f t="shared" si="5687"/>
        <v>0</v>
      </c>
      <c r="RR63" s="124">
        <f t="shared" si="203"/>
        <v>0</v>
      </c>
      <c r="RS63" s="9">
        <f t="shared" si="204"/>
        <v>0</v>
      </c>
      <c r="RT63" s="107">
        <f t="shared" si="5688"/>
        <v>0</v>
      </c>
      <c r="RU63" s="18">
        <f t="shared" si="5035"/>
        <v>1051055</v>
      </c>
      <c r="RV63" s="9">
        <f t="shared" si="206"/>
        <v>0</v>
      </c>
      <c r="RW63" s="107">
        <f t="shared" si="5689"/>
        <v>1051055</v>
      </c>
      <c r="RX63" s="18"/>
      <c r="RY63" s="9">
        <v>0</v>
      </c>
      <c r="RZ63" s="107">
        <f t="shared" si="5690"/>
        <v>0</v>
      </c>
      <c r="SA63" s="18">
        <f t="shared" si="22"/>
        <v>1051055</v>
      </c>
      <c r="SB63" s="9">
        <f t="shared" si="22"/>
        <v>0</v>
      </c>
      <c r="SC63" s="107">
        <f t="shared" si="5691"/>
        <v>1051055</v>
      </c>
      <c r="SD63" s="18">
        <f>BW63+SA63+DD63</f>
        <v>1051055</v>
      </c>
      <c r="SE63" s="9">
        <f t="shared" si="4232"/>
        <v>0</v>
      </c>
      <c r="SF63" s="107">
        <f t="shared" si="5692"/>
        <v>1051055</v>
      </c>
      <c r="SG63" s="67"/>
    </row>
    <row r="64" spans="1:501" s="169" customFormat="1" ht="16.5" thickBot="1" x14ac:dyDescent="0.3">
      <c r="A64" s="163">
        <v>52</v>
      </c>
      <c r="B64" s="177" t="s">
        <v>56</v>
      </c>
      <c r="C64" s="178">
        <f>+C63</f>
        <v>0</v>
      </c>
      <c r="D64" s="179">
        <f t="shared" ref="D64:E64" si="5693">+D63</f>
        <v>0</v>
      </c>
      <c r="E64" s="180">
        <f t="shared" si="5693"/>
        <v>0</v>
      </c>
      <c r="F64" s="178">
        <v>0</v>
      </c>
      <c r="G64" s="179">
        <f t="shared" ref="G64" si="5694">+G63</f>
        <v>0</v>
      </c>
      <c r="H64" s="180">
        <f t="shared" ref="H64" si="5695">+H63</f>
        <v>0</v>
      </c>
      <c r="I64" s="178">
        <f t="shared" ref="I64" si="5696">+I63</f>
        <v>0</v>
      </c>
      <c r="J64" s="179">
        <f t="shared" si="0"/>
        <v>0</v>
      </c>
      <c r="K64" s="180">
        <f t="shared" ref="K64" si="5697">+K63</f>
        <v>0</v>
      </c>
      <c r="L64" s="178">
        <f>SUM(L63:L63)</f>
        <v>0</v>
      </c>
      <c r="M64" s="179">
        <f t="shared" ref="M64" si="5698">+M63</f>
        <v>0</v>
      </c>
      <c r="N64" s="180">
        <f t="shared" ref="N64" si="5699">+N63</f>
        <v>0</v>
      </c>
      <c r="O64" s="178">
        <f>SUM(O63:O63)</f>
        <v>0</v>
      </c>
      <c r="P64" s="179">
        <f t="shared" ref="P64" si="5700">+P63</f>
        <v>0</v>
      </c>
      <c r="Q64" s="180">
        <f t="shared" ref="Q64" si="5701">+Q63</f>
        <v>0</v>
      </c>
      <c r="R64" s="178">
        <f>SUM(R63:R63)</f>
        <v>0</v>
      </c>
      <c r="S64" s="179">
        <f t="shared" ref="S64" si="5702">+S63</f>
        <v>0</v>
      </c>
      <c r="T64" s="180">
        <f t="shared" ref="T64" si="5703">+T63</f>
        <v>0</v>
      </c>
      <c r="U64" s="178">
        <f t="shared" ref="U64" si="5704">+U63</f>
        <v>0</v>
      </c>
      <c r="V64" s="179">
        <f t="shared" si="2324"/>
        <v>0</v>
      </c>
      <c r="W64" s="181">
        <f t="shared" ref="W64" si="5705">+W63</f>
        <v>0</v>
      </c>
      <c r="X64" s="178">
        <f>SUM(X63:X63)</f>
        <v>0</v>
      </c>
      <c r="Y64" s="179">
        <f t="shared" ref="Y64" si="5706">+Y63</f>
        <v>0</v>
      </c>
      <c r="Z64" s="180">
        <f t="shared" ref="Z64" si="5707">+Z63</f>
        <v>0</v>
      </c>
      <c r="AA64" s="178">
        <f>SUM(AA63:AA63)</f>
        <v>0</v>
      </c>
      <c r="AB64" s="179">
        <f t="shared" ref="AB64" si="5708">+AB63</f>
        <v>0</v>
      </c>
      <c r="AC64" s="180">
        <f t="shared" ref="AC64" si="5709">+AC63</f>
        <v>0</v>
      </c>
      <c r="AD64" s="178">
        <f>SUM(AD63:AD63)</f>
        <v>0</v>
      </c>
      <c r="AE64" s="179">
        <f t="shared" ref="AE64" si="5710">+AE63</f>
        <v>0</v>
      </c>
      <c r="AF64" s="180">
        <f t="shared" ref="AF64" si="5711">+AF63</f>
        <v>0</v>
      </c>
      <c r="AG64" s="178">
        <f>SUM(AG63:AG63)</f>
        <v>0</v>
      </c>
      <c r="AH64" s="179">
        <f t="shared" ref="AH64" si="5712">+AH63</f>
        <v>0</v>
      </c>
      <c r="AI64" s="180">
        <f t="shared" ref="AI64" si="5713">+AI63</f>
        <v>0</v>
      </c>
      <c r="AJ64" s="178">
        <f>SUM(AJ63:AJ63)</f>
        <v>0</v>
      </c>
      <c r="AK64" s="179">
        <f t="shared" ref="AK64" si="5714">+AK63</f>
        <v>0</v>
      </c>
      <c r="AL64" s="180">
        <f t="shared" ref="AL64" si="5715">+AL63</f>
        <v>0</v>
      </c>
      <c r="AM64" s="178">
        <f>SUM(AM63:AM63)</f>
        <v>0</v>
      </c>
      <c r="AN64" s="179">
        <f t="shared" ref="AN64" si="5716">+AN63</f>
        <v>0</v>
      </c>
      <c r="AO64" s="180">
        <f t="shared" ref="AO64" si="5717">+AO63</f>
        <v>0</v>
      </c>
      <c r="AP64" s="178">
        <f>SUM(AP63:AP63)</f>
        <v>0</v>
      </c>
      <c r="AQ64" s="179">
        <f t="shared" ref="AQ64" si="5718">+AQ63</f>
        <v>0</v>
      </c>
      <c r="AR64" s="180">
        <f t="shared" ref="AR64" si="5719">+AR63</f>
        <v>0</v>
      </c>
      <c r="AS64" s="178">
        <f t="shared" ref="AS64" si="5720">+AS63</f>
        <v>0</v>
      </c>
      <c r="AT64" s="179">
        <f t="shared" si="2333"/>
        <v>0</v>
      </c>
      <c r="AU64" s="180">
        <f t="shared" ref="AU64" si="5721">+AU63</f>
        <v>0</v>
      </c>
      <c r="AV64" s="178">
        <f>SUM(AV63:AV63)</f>
        <v>0</v>
      </c>
      <c r="AW64" s="179">
        <f t="shared" ref="AW64" si="5722">+AW63</f>
        <v>0</v>
      </c>
      <c r="AX64" s="180">
        <f t="shared" ref="AX64" si="5723">+AX63</f>
        <v>0</v>
      </c>
      <c r="AY64" s="178">
        <f>SUM(AY63:AY63)</f>
        <v>0</v>
      </c>
      <c r="AZ64" s="179">
        <f t="shared" ref="AZ64" si="5724">+AZ63</f>
        <v>0</v>
      </c>
      <c r="BA64" s="180">
        <f t="shared" ref="BA64" si="5725">+BA63</f>
        <v>0</v>
      </c>
      <c r="BB64" s="178">
        <f>SUM(BB63:BB63)</f>
        <v>0</v>
      </c>
      <c r="BC64" s="179">
        <f t="shared" ref="BC64" si="5726">+BC63</f>
        <v>0</v>
      </c>
      <c r="BD64" s="180">
        <f t="shared" ref="BD64" si="5727">+BD63</f>
        <v>0</v>
      </c>
      <c r="BE64" s="178">
        <f t="shared" ref="BE64" si="5728">+BE63</f>
        <v>0</v>
      </c>
      <c r="BF64" s="179">
        <f t="shared" si="2338"/>
        <v>0</v>
      </c>
      <c r="BG64" s="180">
        <f t="shared" ref="BG64" si="5729">+BG63</f>
        <v>0</v>
      </c>
      <c r="BH64" s="178">
        <f>SUM(BH63:BH63)</f>
        <v>0</v>
      </c>
      <c r="BI64" s="179">
        <f t="shared" ref="BI64" si="5730">+BI63</f>
        <v>0</v>
      </c>
      <c r="BJ64" s="180">
        <f t="shared" ref="BJ64" si="5731">+BJ63</f>
        <v>0</v>
      </c>
      <c r="BK64" s="178">
        <f>SUM(BK63:BK63)</f>
        <v>0</v>
      </c>
      <c r="BL64" s="179">
        <f t="shared" ref="BL64" si="5732">+BL63</f>
        <v>0</v>
      </c>
      <c r="BM64" s="180">
        <f t="shared" ref="BM64" si="5733">+BM63</f>
        <v>0</v>
      </c>
      <c r="BN64" s="178">
        <f t="shared" ref="BN64" si="5734">+BN63</f>
        <v>0</v>
      </c>
      <c r="BO64" s="179">
        <f t="shared" si="2342"/>
        <v>0</v>
      </c>
      <c r="BP64" s="180">
        <f t="shared" ref="BP64" si="5735">+BP63</f>
        <v>0</v>
      </c>
      <c r="BQ64" s="178">
        <f t="shared" ref="BQ64" si="5736">+BQ63</f>
        <v>0</v>
      </c>
      <c r="BR64" s="179">
        <f t="shared" si="2344"/>
        <v>0</v>
      </c>
      <c r="BS64" s="180">
        <f t="shared" ref="BS64" si="5737">+BS63</f>
        <v>0</v>
      </c>
      <c r="BT64" s="178">
        <f>SUM(BT63:BT63)</f>
        <v>0</v>
      </c>
      <c r="BU64" s="179">
        <f t="shared" ref="BU64" si="5738">+BU63</f>
        <v>0</v>
      </c>
      <c r="BV64" s="180">
        <f t="shared" ref="BV64" si="5739">+BV63</f>
        <v>0</v>
      </c>
      <c r="BW64" s="178">
        <f t="shared" ref="BW64" si="5740">+BW63</f>
        <v>0</v>
      </c>
      <c r="BX64" s="179">
        <f t="shared" si="2347"/>
        <v>0</v>
      </c>
      <c r="BY64" s="180">
        <f t="shared" ref="BY64" si="5741">+BY63</f>
        <v>0</v>
      </c>
      <c r="BZ64" s="178">
        <f>SUM(BZ63:BZ63)</f>
        <v>0</v>
      </c>
      <c r="CA64" s="179">
        <f t="shared" ref="CA64" si="5742">+CA63</f>
        <v>0</v>
      </c>
      <c r="CB64" s="180">
        <f t="shared" ref="CB64" si="5743">+CB63</f>
        <v>0</v>
      </c>
      <c r="CC64" s="178">
        <f>SUM(CC63:CC63)</f>
        <v>0</v>
      </c>
      <c r="CD64" s="179">
        <f t="shared" ref="CD64" si="5744">+CD63</f>
        <v>0</v>
      </c>
      <c r="CE64" s="180">
        <f t="shared" ref="CE64" si="5745">+CE63</f>
        <v>0</v>
      </c>
      <c r="CF64" s="178">
        <f>SUM(CF63:CF63)</f>
        <v>0</v>
      </c>
      <c r="CG64" s="179">
        <f t="shared" ref="CG64" si="5746">+CG63</f>
        <v>0</v>
      </c>
      <c r="CH64" s="180">
        <f t="shared" ref="CH64" si="5747">+CH63</f>
        <v>0</v>
      </c>
      <c r="CI64" s="178">
        <f>SUM(CI63:CI63)</f>
        <v>0</v>
      </c>
      <c r="CJ64" s="179">
        <f t="shared" ref="CJ64:CK64" si="5748">+CJ63</f>
        <v>0</v>
      </c>
      <c r="CK64" s="180">
        <f t="shared" si="5748"/>
        <v>0</v>
      </c>
      <c r="CL64" s="178">
        <f>SUM(CL63:CL63)</f>
        <v>0</v>
      </c>
      <c r="CM64" s="179">
        <f t="shared" ref="CM64:CN64" si="5749">+CM63</f>
        <v>0</v>
      </c>
      <c r="CN64" s="180">
        <f t="shared" si="5749"/>
        <v>0</v>
      </c>
      <c r="CO64" s="178">
        <f>SUM(CO63:CO63)</f>
        <v>0</v>
      </c>
      <c r="CP64" s="179">
        <f t="shared" ref="CP64:CQ64" si="5750">+CP63</f>
        <v>0</v>
      </c>
      <c r="CQ64" s="180">
        <f t="shared" si="5750"/>
        <v>0</v>
      </c>
      <c r="CR64" s="178">
        <f>SUM(CR63:CR63)</f>
        <v>0</v>
      </c>
      <c r="CS64" s="179">
        <f t="shared" ref="CS64:CT64" si="5751">+CS63</f>
        <v>0</v>
      </c>
      <c r="CT64" s="180">
        <f t="shared" si="5751"/>
        <v>0</v>
      </c>
      <c r="CU64" s="178">
        <f>SUM(CU63:CU63)</f>
        <v>0</v>
      </c>
      <c r="CV64" s="179">
        <f t="shared" ref="CV64:CW64" si="5752">+CV63</f>
        <v>0</v>
      </c>
      <c r="CW64" s="180">
        <f t="shared" si="5752"/>
        <v>0</v>
      </c>
      <c r="CX64" s="178">
        <f>SUM(CX63:CX63)</f>
        <v>0</v>
      </c>
      <c r="CY64" s="179">
        <f t="shared" ref="CY64:CZ64" si="5753">+CY63</f>
        <v>0</v>
      </c>
      <c r="CZ64" s="180">
        <f t="shared" si="5753"/>
        <v>0</v>
      </c>
      <c r="DA64" s="178">
        <f>SUM(DA63:DA63)</f>
        <v>0</v>
      </c>
      <c r="DB64" s="179">
        <f t="shared" ref="DB64" si="5754">+DB63</f>
        <v>0</v>
      </c>
      <c r="DC64" s="180">
        <f t="shared" ref="DC64" si="5755">+DC63</f>
        <v>0</v>
      </c>
      <c r="DD64" s="178">
        <f t="shared" si="59"/>
        <v>0</v>
      </c>
      <c r="DE64" s="179">
        <f t="shared" si="59"/>
        <v>0</v>
      </c>
      <c r="DF64" s="180">
        <f t="shared" si="59"/>
        <v>0</v>
      </c>
      <c r="DG64" s="178">
        <f>SUM(DG63:DG63)</f>
        <v>0</v>
      </c>
      <c r="DH64" s="179">
        <f t="shared" ref="DH64" si="5756">+DH63</f>
        <v>0</v>
      </c>
      <c r="DI64" s="180">
        <f t="shared" ref="DI64" si="5757">+DI63</f>
        <v>0</v>
      </c>
      <c r="DJ64" s="178">
        <f>SUM(DJ63:DJ63)</f>
        <v>0</v>
      </c>
      <c r="DK64" s="179">
        <f t="shared" ref="DK64" si="5758">+DK63</f>
        <v>0</v>
      </c>
      <c r="DL64" s="180">
        <f t="shared" ref="DL64" si="5759">+DL63</f>
        <v>0</v>
      </c>
      <c r="DM64" s="178">
        <f>SUM(DM63:DM63)</f>
        <v>0</v>
      </c>
      <c r="DN64" s="179">
        <f t="shared" ref="DN64" si="5760">+DN63</f>
        <v>0</v>
      </c>
      <c r="DO64" s="180">
        <f t="shared" ref="DO64" si="5761">+DO63</f>
        <v>0</v>
      </c>
      <c r="DP64" s="178">
        <f>SUM(DP63:DP63)</f>
        <v>0</v>
      </c>
      <c r="DQ64" s="179">
        <f t="shared" ref="DQ64" si="5762">+DQ63</f>
        <v>0</v>
      </c>
      <c r="DR64" s="180">
        <f t="shared" ref="DR64" si="5763">+DR63</f>
        <v>0</v>
      </c>
      <c r="DS64" s="178">
        <f>SUM(DS63:DS63)</f>
        <v>0</v>
      </c>
      <c r="DT64" s="179">
        <f t="shared" ref="DT64" si="5764">+DT63</f>
        <v>0</v>
      </c>
      <c r="DU64" s="180">
        <f t="shared" ref="DU64" si="5765">+DU63</f>
        <v>0</v>
      </c>
      <c r="DV64" s="178">
        <f>SUM(DV63:DV63)</f>
        <v>0</v>
      </c>
      <c r="DW64" s="179">
        <f t="shared" ref="DW64" si="5766">+DW63</f>
        <v>0</v>
      </c>
      <c r="DX64" s="180">
        <f t="shared" ref="DX64" si="5767">+DX63</f>
        <v>0</v>
      </c>
      <c r="DY64" s="178">
        <f>SUM(DY63:DY63)</f>
        <v>0</v>
      </c>
      <c r="DZ64" s="179">
        <f t="shared" ref="DZ64" si="5768">+DZ63</f>
        <v>0</v>
      </c>
      <c r="EA64" s="180">
        <f t="shared" ref="EA64" si="5769">+EA63</f>
        <v>0</v>
      </c>
      <c r="EB64" s="178">
        <f t="shared" si="67"/>
        <v>0</v>
      </c>
      <c r="EC64" s="179">
        <f t="shared" si="68"/>
        <v>0</v>
      </c>
      <c r="ED64" s="180">
        <f t="shared" ref="ED64" si="5770">+ED63</f>
        <v>0</v>
      </c>
      <c r="EE64" s="178">
        <f>SUM(EE63:EE63)</f>
        <v>0</v>
      </c>
      <c r="EF64" s="179">
        <f t="shared" ref="EF64" si="5771">+EF63</f>
        <v>0</v>
      </c>
      <c r="EG64" s="180">
        <f t="shared" ref="EG64" si="5772">+EG63</f>
        <v>0</v>
      </c>
      <c r="EH64" s="178">
        <f>SUM(EH63:EH63)</f>
        <v>0</v>
      </c>
      <c r="EI64" s="179">
        <f t="shared" ref="EI64" si="5773">+EI63</f>
        <v>0</v>
      </c>
      <c r="EJ64" s="180">
        <f t="shared" ref="EJ64" si="5774">+EJ63</f>
        <v>0</v>
      </c>
      <c r="EK64" s="178">
        <f>SUM(EK63:EK63)</f>
        <v>0</v>
      </c>
      <c r="EL64" s="179">
        <f t="shared" ref="EL64" si="5775">+EL63</f>
        <v>0</v>
      </c>
      <c r="EM64" s="180">
        <f t="shared" ref="EM64" si="5776">+EM63</f>
        <v>0</v>
      </c>
      <c r="EN64" s="178">
        <f t="shared" ref="EN64" si="5777">+EN63</f>
        <v>0</v>
      </c>
      <c r="EO64" s="179">
        <f t="shared" si="2492"/>
        <v>0</v>
      </c>
      <c r="EP64" s="180">
        <f t="shared" ref="EP64" si="5778">+EP63</f>
        <v>0</v>
      </c>
      <c r="EQ64" s="178">
        <f>SUM(EQ63:EQ63)</f>
        <v>0</v>
      </c>
      <c r="ER64" s="179">
        <f t="shared" ref="ER64" si="5779">+ER63</f>
        <v>0</v>
      </c>
      <c r="ES64" s="180">
        <f t="shared" ref="ES64" si="5780">+ES63</f>
        <v>0</v>
      </c>
      <c r="ET64" s="178">
        <f>SUM(ET63:ET63)</f>
        <v>0</v>
      </c>
      <c r="EU64" s="179">
        <f t="shared" ref="EU64" si="5781">+EU63</f>
        <v>0</v>
      </c>
      <c r="EV64" s="180">
        <f t="shared" ref="EV64" si="5782">+EV63</f>
        <v>0</v>
      </c>
      <c r="EW64" s="178">
        <f>SUM(EW63:EW63)</f>
        <v>0</v>
      </c>
      <c r="EX64" s="179">
        <f t="shared" ref="EX64" si="5783">+EX63</f>
        <v>0</v>
      </c>
      <c r="EY64" s="180">
        <f t="shared" ref="EY64" si="5784">+EY63</f>
        <v>0</v>
      </c>
      <c r="EZ64" s="178">
        <f>SUM(EZ63:EZ63)</f>
        <v>0</v>
      </c>
      <c r="FA64" s="179">
        <f t="shared" ref="FA64" si="5785">+FA63</f>
        <v>0</v>
      </c>
      <c r="FB64" s="180">
        <f t="shared" ref="FB64" si="5786">+FB63</f>
        <v>0</v>
      </c>
      <c r="FC64" s="178">
        <f t="shared" ref="FC64" si="5787">+FC63</f>
        <v>0</v>
      </c>
      <c r="FD64" s="179">
        <f t="shared" si="2375"/>
        <v>0</v>
      </c>
      <c r="FE64" s="181">
        <f t="shared" ref="FE64" si="5788">+FE63</f>
        <v>0</v>
      </c>
      <c r="FF64" s="178">
        <f>SUM(FF63:FF63)</f>
        <v>0</v>
      </c>
      <c r="FG64" s="179">
        <f t="shared" ref="FG64" si="5789">+FG63</f>
        <v>0</v>
      </c>
      <c r="FH64" s="180">
        <f t="shared" ref="FH64" si="5790">+FH63</f>
        <v>0</v>
      </c>
      <c r="FI64" s="178">
        <f>SUM(FI63:FI63)</f>
        <v>0</v>
      </c>
      <c r="FJ64" s="179">
        <f t="shared" ref="FJ64" si="5791">+FJ63</f>
        <v>0</v>
      </c>
      <c r="FK64" s="180">
        <f t="shared" ref="FK64" si="5792">+FK63</f>
        <v>0</v>
      </c>
      <c r="FL64" s="178">
        <f>SUM(FL63:FL63)</f>
        <v>0</v>
      </c>
      <c r="FM64" s="179">
        <f t="shared" ref="FM64" si="5793">+FM63</f>
        <v>0</v>
      </c>
      <c r="FN64" s="180">
        <f t="shared" ref="FN64" si="5794">+FN63</f>
        <v>0</v>
      </c>
      <c r="FO64" s="178">
        <f>SUM(FO63:FO63)</f>
        <v>0</v>
      </c>
      <c r="FP64" s="179">
        <f t="shared" ref="FP64" si="5795">+FP63</f>
        <v>0</v>
      </c>
      <c r="FQ64" s="180">
        <f t="shared" ref="FQ64" si="5796">+FQ63</f>
        <v>0</v>
      </c>
      <c r="FR64" s="178">
        <f>SUM(FR63:FR63)</f>
        <v>0</v>
      </c>
      <c r="FS64" s="179">
        <f t="shared" ref="FS64" si="5797">+FS63</f>
        <v>0</v>
      </c>
      <c r="FT64" s="180">
        <f t="shared" ref="FT64" si="5798">+FT63</f>
        <v>0</v>
      </c>
      <c r="FU64" s="178">
        <f>SUM(FU63:FU63)</f>
        <v>0</v>
      </c>
      <c r="FV64" s="179">
        <f t="shared" ref="FV64" si="5799">+FV63</f>
        <v>0</v>
      </c>
      <c r="FW64" s="180">
        <f t="shared" ref="FW64" si="5800">+FW63</f>
        <v>0</v>
      </c>
      <c r="FX64" s="178">
        <f>SUM(FX63:FX63)</f>
        <v>0</v>
      </c>
      <c r="FY64" s="179">
        <f t="shared" ref="FY64" si="5801">+FY63</f>
        <v>0</v>
      </c>
      <c r="FZ64" s="180">
        <f t="shared" ref="FZ64:GA64" si="5802">+FZ63</f>
        <v>0</v>
      </c>
      <c r="GA64" s="178">
        <f t="shared" si="5802"/>
        <v>0</v>
      </c>
      <c r="GB64" s="179">
        <f t="shared" si="10"/>
        <v>0</v>
      </c>
      <c r="GC64" s="180">
        <f t="shared" ref="GC64" si="5803">+GC63</f>
        <v>0</v>
      </c>
      <c r="GD64" s="178">
        <f>SUM(GD63:GD63)</f>
        <v>0</v>
      </c>
      <c r="GE64" s="179">
        <f t="shared" ref="GE64" si="5804">+GE63</f>
        <v>0</v>
      </c>
      <c r="GF64" s="180">
        <f t="shared" ref="GF64" si="5805">+GF63</f>
        <v>0</v>
      </c>
      <c r="GG64" s="178">
        <f>SUM(GG63:GG63)</f>
        <v>0</v>
      </c>
      <c r="GH64" s="179">
        <f t="shared" ref="GH64" si="5806">+GH63</f>
        <v>0</v>
      </c>
      <c r="GI64" s="180">
        <f t="shared" ref="GI64" si="5807">+GI63</f>
        <v>0</v>
      </c>
      <c r="GJ64" s="178">
        <f>SUM(GJ63:GJ63)</f>
        <v>0</v>
      </c>
      <c r="GK64" s="179">
        <f t="shared" ref="GK64" si="5808">+GK63</f>
        <v>0</v>
      </c>
      <c r="GL64" s="180">
        <f t="shared" ref="GL64" si="5809">+GL63</f>
        <v>0</v>
      </c>
      <c r="GM64" s="178">
        <f>SUM(GM63:GM63)</f>
        <v>0</v>
      </c>
      <c r="GN64" s="179">
        <f t="shared" ref="GN64" si="5810">+GN63</f>
        <v>0</v>
      </c>
      <c r="GO64" s="180">
        <f t="shared" ref="GO64" si="5811">+GO63</f>
        <v>0</v>
      </c>
      <c r="GP64" s="178">
        <f>SUM(GP63:GP63)</f>
        <v>0</v>
      </c>
      <c r="GQ64" s="179">
        <f t="shared" ref="GQ64" si="5812">+GQ63</f>
        <v>0</v>
      </c>
      <c r="GR64" s="180">
        <f t="shared" ref="GR64" si="5813">+GR63</f>
        <v>0</v>
      </c>
      <c r="GS64" s="178">
        <f>SUM(GS63:GS63)</f>
        <v>0</v>
      </c>
      <c r="GT64" s="179">
        <f t="shared" ref="GT64" si="5814">+GT63</f>
        <v>0</v>
      </c>
      <c r="GU64" s="181">
        <f t="shared" ref="GU64:GV64" si="5815">+GU63</f>
        <v>0</v>
      </c>
      <c r="GV64" s="178">
        <f t="shared" si="5815"/>
        <v>0</v>
      </c>
      <c r="GW64" s="179">
        <f t="shared" si="94"/>
        <v>0</v>
      </c>
      <c r="GX64" s="180">
        <f t="shared" ref="GX64" si="5816">+GX63</f>
        <v>0</v>
      </c>
      <c r="GY64" s="178">
        <f>SUM(GY63:GY63)</f>
        <v>0</v>
      </c>
      <c r="GZ64" s="179">
        <f t="shared" ref="GZ64" si="5817">+GZ63</f>
        <v>0</v>
      </c>
      <c r="HA64" s="180">
        <f t="shared" ref="HA64" si="5818">+HA63</f>
        <v>0</v>
      </c>
      <c r="HB64" s="178">
        <f>SUM(HB63:HB63)</f>
        <v>0</v>
      </c>
      <c r="HC64" s="179">
        <f t="shared" ref="HC64" si="5819">+HC63</f>
        <v>0</v>
      </c>
      <c r="HD64" s="180">
        <f t="shared" ref="HD64" si="5820">+HD63</f>
        <v>0</v>
      </c>
      <c r="HE64" s="178">
        <f>SUM(HE63:HE63)</f>
        <v>0</v>
      </c>
      <c r="HF64" s="179">
        <f t="shared" ref="HF64" si="5821">+HF63</f>
        <v>0</v>
      </c>
      <c r="HG64" s="180">
        <f t="shared" ref="HG64" si="5822">+HG63</f>
        <v>0</v>
      </c>
      <c r="HH64" s="178">
        <f>SUM(HH63:HH63)</f>
        <v>0</v>
      </c>
      <c r="HI64" s="179">
        <f t="shared" ref="HI64" si="5823">+HI63</f>
        <v>0</v>
      </c>
      <c r="HJ64" s="180">
        <f t="shared" ref="HJ64:HK64" si="5824">+HJ63</f>
        <v>0</v>
      </c>
      <c r="HK64" s="178">
        <f t="shared" si="5824"/>
        <v>0</v>
      </c>
      <c r="HL64" s="179">
        <f t="shared" si="101"/>
        <v>0</v>
      </c>
      <c r="HM64" s="180">
        <f t="shared" ref="HM64" si="5825">+HM63</f>
        <v>0</v>
      </c>
      <c r="HN64" s="178">
        <f>SUM(HN63:HN63)</f>
        <v>0</v>
      </c>
      <c r="HO64" s="179">
        <f t="shared" ref="HO64" si="5826">+HO63</f>
        <v>0</v>
      </c>
      <c r="HP64" s="180">
        <f t="shared" ref="HP64" si="5827">+HP63</f>
        <v>0</v>
      </c>
      <c r="HQ64" s="178">
        <f>SUM(HQ63:HQ63)</f>
        <v>0</v>
      </c>
      <c r="HR64" s="179">
        <f t="shared" ref="HR64" si="5828">+HR63</f>
        <v>0</v>
      </c>
      <c r="HS64" s="181">
        <f t="shared" ref="HS64:HT64" si="5829">+HS63</f>
        <v>0</v>
      </c>
      <c r="HT64" s="178">
        <f t="shared" si="5829"/>
        <v>0</v>
      </c>
      <c r="HU64" s="179">
        <f t="shared" si="11"/>
        <v>0</v>
      </c>
      <c r="HV64" s="180">
        <f t="shared" ref="HV64:HW64" si="5830">+HV63</f>
        <v>0</v>
      </c>
      <c r="HW64" s="178">
        <f t="shared" si="5830"/>
        <v>0</v>
      </c>
      <c r="HX64" s="179">
        <f t="shared" si="107"/>
        <v>0</v>
      </c>
      <c r="HY64" s="180">
        <f t="shared" ref="HY64" si="5831">+HY63</f>
        <v>0</v>
      </c>
      <c r="HZ64" s="178">
        <f>SUM(HZ63:HZ63)</f>
        <v>0</v>
      </c>
      <c r="IA64" s="179">
        <f t="shared" ref="IA64" si="5832">+IA63</f>
        <v>0</v>
      </c>
      <c r="IB64" s="180">
        <f t="shared" ref="IB64" si="5833">+IB63</f>
        <v>0</v>
      </c>
      <c r="IC64" s="178">
        <f>SUM(IC63:IC63)</f>
        <v>0</v>
      </c>
      <c r="ID64" s="179">
        <f t="shared" ref="ID64" si="5834">+ID63</f>
        <v>0</v>
      </c>
      <c r="IE64" s="180">
        <f t="shared" ref="IE64" si="5835">+IE63</f>
        <v>0</v>
      </c>
      <c r="IF64" s="178">
        <f>SUM(IF63:IF63)</f>
        <v>0</v>
      </c>
      <c r="IG64" s="179">
        <f t="shared" ref="IG64" si="5836">+IG63</f>
        <v>0</v>
      </c>
      <c r="IH64" s="180">
        <f t="shared" ref="IH64" si="5837">+IH63</f>
        <v>0</v>
      </c>
      <c r="II64" s="178">
        <f>SUM(II63:II63)</f>
        <v>0</v>
      </c>
      <c r="IJ64" s="179">
        <f t="shared" ref="IJ64" si="5838">+IJ63</f>
        <v>0</v>
      </c>
      <c r="IK64" s="180">
        <f t="shared" ref="IK64:IL64" si="5839">+IK63</f>
        <v>0</v>
      </c>
      <c r="IL64" s="178">
        <f t="shared" si="5839"/>
        <v>0</v>
      </c>
      <c r="IM64" s="179">
        <f t="shared" si="114"/>
        <v>0</v>
      </c>
      <c r="IN64" s="180">
        <f t="shared" ref="IN64" si="5840">+IN63</f>
        <v>0</v>
      </c>
      <c r="IO64" s="178">
        <f>SUM(IO63:IO63)</f>
        <v>0</v>
      </c>
      <c r="IP64" s="179">
        <f t="shared" ref="IP64" si="5841">+IP63</f>
        <v>0</v>
      </c>
      <c r="IQ64" s="181">
        <f t="shared" ref="IQ64" si="5842">+IQ63</f>
        <v>0</v>
      </c>
      <c r="IR64" s="178">
        <f>SUM(IR63:IR63)</f>
        <v>0</v>
      </c>
      <c r="IS64" s="179">
        <f t="shared" ref="IS64" si="5843">+IS63</f>
        <v>0</v>
      </c>
      <c r="IT64" s="180">
        <f t="shared" ref="IT64:IU64" si="5844">+IT63</f>
        <v>0</v>
      </c>
      <c r="IU64" s="178">
        <f t="shared" si="5844"/>
        <v>0</v>
      </c>
      <c r="IV64" s="179">
        <f t="shared" si="12"/>
        <v>0</v>
      </c>
      <c r="IW64" s="180">
        <f t="shared" ref="IW64" si="5845">+IW63</f>
        <v>0</v>
      </c>
      <c r="IX64" s="178">
        <f>SUM(IX63:IX63)</f>
        <v>0</v>
      </c>
      <c r="IY64" s="179">
        <f t="shared" ref="IY64" si="5846">+IY63</f>
        <v>0</v>
      </c>
      <c r="IZ64" s="180">
        <f t="shared" ref="IZ64" si="5847">+IZ63</f>
        <v>0</v>
      </c>
      <c r="JA64" s="178">
        <f>SUM(JA63:JA63)</f>
        <v>0</v>
      </c>
      <c r="JB64" s="179">
        <f t="shared" ref="JB64" si="5848">+JB63</f>
        <v>0</v>
      </c>
      <c r="JC64" s="180">
        <f t="shared" ref="JC64" si="5849">+JC63</f>
        <v>0</v>
      </c>
      <c r="JD64" s="178">
        <f>SUM(JD63:JD63)</f>
        <v>0</v>
      </c>
      <c r="JE64" s="179">
        <f t="shared" ref="JE64" si="5850">+JE63</f>
        <v>0</v>
      </c>
      <c r="JF64" s="180">
        <f t="shared" ref="JF64" si="5851">+JF63</f>
        <v>0</v>
      </c>
      <c r="JG64" s="178">
        <f>SUM(JG63:JG63)</f>
        <v>0</v>
      </c>
      <c r="JH64" s="179">
        <f t="shared" ref="JH64" si="5852">+JH63</f>
        <v>0</v>
      </c>
      <c r="JI64" s="180">
        <f t="shared" ref="JI64:JJ64" si="5853">+JI63</f>
        <v>0</v>
      </c>
      <c r="JJ64" s="178">
        <f t="shared" si="5853"/>
        <v>0</v>
      </c>
      <c r="JK64" s="179">
        <f t="shared" si="13"/>
        <v>0</v>
      </c>
      <c r="JL64" s="180">
        <f t="shared" ref="JL64" si="5854">+JL63</f>
        <v>0</v>
      </c>
      <c r="JM64" s="178">
        <f>SUM(JM63:JM63)</f>
        <v>0</v>
      </c>
      <c r="JN64" s="179">
        <f t="shared" ref="JN64" si="5855">+JN63</f>
        <v>0</v>
      </c>
      <c r="JO64" s="180">
        <f t="shared" ref="JO64" si="5856">+JO63</f>
        <v>0</v>
      </c>
      <c r="JP64" s="178">
        <f>SUM(JP63:JP63)</f>
        <v>0</v>
      </c>
      <c r="JQ64" s="179">
        <f t="shared" ref="JQ64" si="5857">+JQ63</f>
        <v>0</v>
      </c>
      <c r="JR64" s="181">
        <f t="shared" ref="JR64" si="5858">+JR63</f>
        <v>0</v>
      </c>
      <c r="JS64" s="178">
        <f>SUM(JS63:JS63)</f>
        <v>0</v>
      </c>
      <c r="JT64" s="179">
        <f t="shared" ref="JT64" si="5859">+JT63</f>
        <v>0</v>
      </c>
      <c r="JU64" s="180">
        <f t="shared" ref="JU64:JV64" si="5860">+JU63</f>
        <v>0</v>
      </c>
      <c r="JV64" s="178">
        <f t="shared" si="5860"/>
        <v>0</v>
      </c>
      <c r="JW64" s="179">
        <f t="shared" si="2493"/>
        <v>0</v>
      </c>
      <c r="JX64" s="180">
        <f t="shared" ref="JX64" si="5861">+JX63</f>
        <v>0</v>
      </c>
      <c r="JY64" s="178">
        <f>SUM(JY63:JY63)</f>
        <v>0</v>
      </c>
      <c r="JZ64" s="179">
        <f t="shared" ref="JZ64" si="5862">+JZ63</f>
        <v>0</v>
      </c>
      <c r="KA64" s="180">
        <f t="shared" ref="KA64" si="5863">+KA63</f>
        <v>0</v>
      </c>
      <c r="KB64" s="178">
        <f>SUM(KB63:KB63)</f>
        <v>0</v>
      </c>
      <c r="KC64" s="179">
        <f t="shared" ref="KC64" si="5864">+KC63</f>
        <v>0</v>
      </c>
      <c r="KD64" s="180">
        <f t="shared" ref="KD64" si="5865">+KD63</f>
        <v>0</v>
      </c>
      <c r="KE64" s="178">
        <f>SUM(KE63:KE63)</f>
        <v>0</v>
      </c>
      <c r="KF64" s="179">
        <f t="shared" ref="KF64" si="5866">+KF63</f>
        <v>0</v>
      </c>
      <c r="KG64" s="180">
        <f t="shared" ref="KG64" si="5867">+KG63</f>
        <v>0</v>
      </c>
      <c r="KH64" s="178">
        <f>SUM(KH63:KH63)</f>
        <v>0</v>
      </c>
      <c r="KI64" s="179">
        <f t="shared" ref="KI64" si="5868">+KI63</f>
        <v>0</v>
      </c>
      <c r="KJ64" s="180">
        <f t="shared" ref="KJ64:KK64" si="5869">+KJ63</f>
        <v>0</v>
      </c>
      <c r="KK64" s="178">
        <f t="shared" si="5869"/>
        <v>0</v>
      </c>
      <c r="KL64" s="179">
        <f t="shared" si="2491"/>
        <v>0</v>
      </c>
      <c r="KM64" s="181">
        <f t="shared" ref="KM64" si="5870">+KM63</f>
        <v>0</v>
      </c>
      <c r="KN64" s="178">
        <f>SUM(KN63:KN63)</f>
        <v>0</v>
      </c>
      <c r="KO64" s="179">
        <f t="shared" ref="KO64" si="5871">+KO63</f>
        <v>0</v>
      </c>
      <c r="KP64" s="180">
        <f t="shared" ref="KP64" si="5872">+KP63</f>
        <v>0</v>
      </c>
      <c r="KQ64" s="178">
        <f>SUM(KQ63:KQ63)</f>
        <v>0</v>
      </c>
      <c r="KR64" s="179">
        <f t="shared" ref="KR64" si="5873">+KR63</f>
        <v>0</v>
      </c>
      <c r="KS64" s="180">
        <f t="shared" ref="KS64" si="5874">+KS63</f>
        <v>0</v>
      </c>
      <c r="KT64" s="178">
        <f>SUM(KT63:KT63)</f>
        <v>0</v>
      </c>
      <c r="KU64" s="179">
        <f t="shared" ref="KU64" si="5875">+KU63</f>
        <v>0</v>
      </c>
      <c r="KV64" s="180">
        <f t="shared" ref="KV64:KW64" si="5876">+KV63</f>
        <v>0</v>
      </c>
      <c r="KW64" s="178">
        <f t="shared" si="5876"/>
        <v>0</v>
      </c>
      <c r="KX64" s="179">
        <f t="shared" si="211"/>
        <v>0</v>
      </c>
      <c r="KY64" s="180">
        <f t="shared" ref="KY64" si="5877">+KY63</f>
        <v>0</v>
      </c>
      <c r="KZ64" s="178">
        <f>SUM(KZ63:KZ63)</f>
        <v>0</v>
      </c>
      <c r="LA64" s="179">
        <f t="shared" ref="LA64" si="5878">+LA63</f>
        <v>0</v>
      </c>
      <c r="LB64" s="180">
        <f t="shared" ref="LB64" si="5879">+LB63</f>
        <v>0</v>
      </c>
      <c r="LC64" s="178">
        <f>SUM(LC63:LC63)</f>
        <v>0</v>
      </c>
      <c r="LD64" s="179">
        <f t="shared" ref="LD64" si="5880">+LD63</f>
        <v>0</v>
      </c>
      <c r="LE64" s="180">
        <f t="shared" ref="LE64" si="5881">+LE63</f>
        <v>0</v>
      </c>
      <c r="LF64" s="178">
        <f>SUM(LF63:LF63)</f>
        <v>0</v>
      </c>
      <c r="LG64" s="179">
        <f t="shared" ref="LG64" si="5882">+LG63</f>
        <v>0</v>
      </c>
      <c r="LH64" s="180">
        <f t="shared" ref="LH64" si="5883">+LH63</f>
        <v>0</v>
      </c>
      <c r="LI64" s="178">
        <f>SUM(LI63:LI63)</f>
        <v>0</v>
      </c>
      <c r="LJ64" s="179">
        <f t="shared" ref="LJ64" si="5884">+LJ63</f>
        <v>0</v>
      </c>
      <c r="LK64" s="181">
        <f t="shared" ref="LK64" si="5885">+LK63</f>
        <v>0</v>
      </c>
      <c r="LL64" s="178">
        <f>SUM(LL63:LL63)</f>
        <v>0</v>
      </c>
      <c r="LM64" s="179">
        <f t="shared" ref="LM64" si="5886">+LM63</f>
        <v>0</v>
      </c>
      <c r="LN64" s="180">
        <f t="shared" ref="LN64" si="5887">+LN63</f>
        <v>0</v>
      </c>
      <c r="LO64" s="178">
        <f>SUM(LO63:LO63)</f>
        <v>0</v>
      </c>
      <c r="LP64" s="179">
        <f t="shared" ref="LP64" si="5888">+LP63</f>
        <v>0</v>
      </c>
      <c r="LQ64" s="180">
        <f t="shared" ref="LQ64" si="5889">+LQ63</f>
        <v>0</v>
      </c>
      <c r="LR64" s="178">
        <f>SUM(LR63:LR63)</f>
        <v>0</v>
      </c>
      <c r="LS64" s="179">
        <f t="shared" ref="LS64" si="5890">+LS63</f>
        <v>0</v>
      </c>
      <c r="LT64" s="180">
        <f t="shared" ref="LT64" si="5891">+LT63</f>
        <v>0</v>
      </c>
      <c r="LU64" s="178">
        <f>SUM(LU63:LU63)</f>
        <v>0</v>
      </c>
      <c r="LV64" s="179">
        <f t="shared" ref="LV64" si="5892">+LV63</f>
        <v>0</v>
      </c>
      <c r="LW64" s="180">
        <f t="shared" ref="LW64" si="5893">+LW63</f>
        <v>0</v>
      </c>
      <c r="LX64" s="178">
        <f>SUM(LX63:LX63)</f>
        <v>0</v>
      </c>
      <c r="LY64" s="179">
        <f t="shared" ref="LY64" si="5894">+LY63</f>
        <v>0</v>
      </c>
      <c r="LZ64" s="180">
        <f t="shared" ref="LZ64:MA64" si="5895">+LZ63</f>
        <v>0</v>
      </c>
      <c r="MA64" s="178">
        <f t="shared" si="5895"/>
        <v>0</v>
      </c>
      <c r="MB64" s="179">
        <f t="shared" si="17"/>
        <v>0</v>
      </c>
      <c r="MC64" s="180">
        <f t="shared" ref="MC64" si="5896">+MC63</f>
        <v>0</v>
      </c>
      <c r="MD64" s="178">
        <f>SUM(MD63:MD63)</f>
        <v>0</v>
      </c>
      <c r="ME64" s="179">
        <f t="shared" ref="ME64" si="5897">+ME63</f>
        <v>0</v>
      </c>
      <c r="MF64" s="180">
        <f t="shared" ref="MF64" si="5898">+MF63</f>
        <v>0</v>
      </c>
      <c r="MG64" s="178">
        <f>SUM(MG63:MG63)</f>
        <v>0</v>
      </c>
      <c r="MH64" s="179">
        <f t="shared" ref="MH64" si="5899">+MH63</f>
        <v>0</v>
      </c>
      <c r="MI64" s="181">
        <f t="shared" ref="MI64:MJ64" si="5900">+MI63</f>
        <v>0</v>
      </c>
      <c r="MJ64" s="178">
        <f t="shared" si="5900"/>
        <v>0</v>
      </c>
      <c r="MK64" s="179">
        <f t="shared" si="150"/>
        <v>0</v>
      </c>
      <c r="ML64" s="180">
        <f t="shared" ref="ML64" si="5901">+ML63</f>
        <v>0</v>
      </c>
      <c r="MM64" s="178">
        <f>SUM(MM63:MM63)</f>
        <v>0</v>
      </c>
      <c r="MN64" s="179">
        <f t="shared" ref="MN64" si="5902">+MN63</f>
        <v>0</v>
      </c>
      <c r="MO64" s="180">
        <f t="shared" ref="MO64:MP64" si="5903">+MO63</f>
        <v>0</v>
      </c>
      <c r="MP64" s="178">
        <f t="shared" si="5903"/>
        <v>0</v>
      </c>
      <c r="MQ64" s="179">
        <f t="shared" si="18"/>
        <v>0</v>
      </c>
      <c r="MR64" s="180">
        <f t="shared" ref="MR64" si="5904">+MR63</f>
        <v>0</v>
      </c>
      <c r="MS64" s="178">
        <f>SUM(MS63:MS63)</f>
        <v>0</v>
      </c>
      <c r="MT64" s="179">
        <f t="shared" ref="MT64" si="5905">+MT63</f>
        <v>0</v>
      </c>
      <c r="MU64" s="180">
        <f t="shared" ref="MU64" si="5906">+MU63</f>
        <v>0</v>
      </c>
      <c r="MV64" s="178">
        <f>SUM(MV63:MV63)</f>
        <v>0</v>
      </c>
      <c r="MW64" s="179">
        <f t="shared" ref="MW64" si="5907">+MW63</f>
        <v>0</v>
      </c>
      <c r="MX64" s="180">
        <f t="shared" ref="MX64" si="5908">+MX63</f>
        <v>0</v>
      </c>
      <c r="MY64" s="178">
        <f>SUM(MY63:MY63)</f>
        <v>0</v>
      </c>
      <c r="MZ64" s="179">
        <f t="shared" ref="MZ64" si="5909">+MZ63</f>
        <v>0</v>
      </c>
      <c r="NA64" s="180">
        <f t="shared" ref="NA64:NB64" si="5910">+NA63</f>
        <v>0</v>
      </c>
      <c r="NB64" s="178">
        <f t="shared" si="5910"/>
        <v>0</v>
      </c>
      <c r="NC64" s="179">
        <f t="shared" si="158"/>
        <v>0</v>
      </c>
      <c r="ND64" s="180">
        <f t="shared" ref="ND64" si="5911">+ND63</f>
        <v>0</v>
      </c>
      <c r="NE64" s="178">
        <f>SUM(NE63:NE63)</f>
        <v>0</v>
      </c>
      <c r="NF64" s="179">
        <f t="shared" ref="NF64" si="5912">+NF63</f>
        <v>0</v>
      </c>
      <c r="NG64" s="180">
        <f t="shared" ref="NG64" si="5913">+NG63</f>
        <v>0</v>
      </c>
      <c r="NH64" s="178">
        <f>SUM(NH63:NH63)</f>
        <v>0</v>
      </c>
      <c r="NI64" s="179">
        <f t="shared" ref="NI64" si="5914">+NI63</f>
        <v>0</v>
      </c>
      <c r="NJ64" s="181">
        <f t="shared" ref="NJ64" si="5915">+NJ63</f>
        <v>0</v>
      </c>
      <c r="NK64" s="178">
        <f>SUM(NK63:NK63)</f>
        <v>0</v>
      </c>
      <c r="NL64" s="179">
        <f t="shared" ref="NL64" si="5916">+NL63</f>
        <v>0</v>
      </c>
      <c r="NM64" s="180">
        <f t="shared" ref="NM64" si="5917">+NM63</f>
        <v>0</v>
      </c>
      <c r="NN64" s="178">
        <f>SUM(NN63:NN63)</f>
        <v>0</v>
      </c>
      <c r="NO64" s="179">
        <f t="shared" ref="NO64" si="5918">+NO63</f>
        <v>0</v>
      </c>
      <c r="NP64" s="180">
        <f t="shared" ref="NP64" si="5919">+NP63</f>
        <v>0</v>
      </c>
      <c r="NQ64" s="178">
        <f>SUM(NQ63:NQ63)</f>
        <v>0</v>
      </c>
      <c r="NR64" s="179">
        <f t="shared" ref="NR64" si="5920">+NR63</f>
        <v>0</v>
      </c>
      <c r="NS64" s="180">
        <f t="shared" ref="NS64" si="5921">+NS63</f>
        <v>0</v>
      </c>
      <c r="NT64" s="178">
        <f>SUM(NT63:NT63)</f>
        <v>0</v>
      </c>
      <c r="NU64" s="179">
        <f t="shared" ref="NU64" si="5922">+NU63</f>
        <v>0</v>
      </c>
      <c r="NV64" s="180">
        <f t="shared" ref="NV64:NW64" si="5923">+NV63</f>
        <v>0</v>
      </c>
      <c r="NW64" s="178">
        <f t="shared" si="5923"/>
        <v>0</v>
      </c>
      <c r="NX64" s="179">
        <f t="shared" si="2981"/>
        <v>0</v>
      </c>
      <c r="NY64" s="180">
        <f t="shared" ref="NY64" si="5924">+NY63</f>
        <v>0</v>
      </c>
      <c r="NZ64" s="178">
        <f>SUM(NZ63:NZ63)</f>
        <v>0</v>
      </c>
      <c r="OA64" s="179">
        <f t="shared" ref="OA64" si="5925">+OA63</f>
        <v>0</v>
      </c>
      <c r="OB64" s="180">
        <f t="shared" ref="OB64" si="5926">+OB63</f>
        <v>0</v>
      </c>
      <c r="OC64" s="178">
        <f>SUM(OC63:OC63)</f>
        <v>0</v>
      </c>
      <c r="OD64" s="179">
        <f t="shared" ref="OD64" si="5927">+OD63</f>
        <v>0</v>
      </c>
      <c r="OE64" s="180">
        <f t="shared" ref="OE64" si="5928">+OE63</f>
        <v>0</v>
      </c>
      <c r="OF64" s="178">
        <f>SUM(OF63:OF63)</f>
        <v>0</v>
      </c>
      <c r="OG64" s="179">
        <f t="shared" ref="OG64" si="5929">+OG63</f>
        <v>0</v>
      </c>
      <c r="OH64" s="181">
        <f t="shared" ref="OH64" si="5930">+OH63</f>
        <v>0</v>
      </c>
      <c r="OI64" s="178">
        <f t="shared" ref="OI64" si="5931">+OI63</f>
        <v>0</v>
      </c>
      <c r="OJ64" s="179">
        <f t="shared" si="2980"/>
        <v>0</v>
      </c>
      <c r="OK64" s="180">
        <f t="shared" ref="OK64" si="5932">+OK63</f>
        <v>0</v>
      </c>
      <c r="OL64" s="178">
        <f>SUM(OL63:OL63)</f>
        <v>0</v>
      </c>
      <c r="OM64" s="179">
        <f t="shared" ref="OM64" si="5933">+OM63</f>
        <v>0</v>
      </c>
      <c r="ON64" s="180">
        <f t="shared" ref="ON64" si="5934">+ON63</f>
        <v>0</v>
      </c>
      <c r="OO64" s="178">
        <f>SUM(OO63:OO63)</f>
        <v>0</v>
      </c>
      <c r="OP64" s="179">
        <f t="shared" ref="OP64" si="5935">+OP63</f>
        <v>0</v>
      </c>
      <c r="OQ64" s="180">
        <f t="shared" ref="OQ64" si="5936">+OQ63</f>
        <v>0</v>
      </c>
      <c r="OR64" s="178">
        <f>SUM(OR63:OR63)</f>
        <v>0</v>
      </c>
      <c r="OS64" s="179">
        <f t="shared" ref="OS64" si="5937">+OS63</f>
        <v>0</v>
      </c>
      <c r="OT64" s="180">
        <f t="shared" ref="OT64" si="5938">+OT63</f>
        <v>0</v>
      </c>
      <c r="OU64" s="178">
        <f>SUM(OU63:OU63)</f>
        <v>0</v>
      </c>
      <c r="OV64" s="179">
        <f t="shared" ref="OV64" si="5939">+OV63</f>
        <v>0</v>
      </c>
      <c r="OW64" s="180">
        <f t="shared" ref="OW64" si="5940">+OW63</f>
        <v>0</v>
      </c>
      <c r="OX64" s="178">
        <f>SUM(OX63:OX63)</f>
        <v>0</v>
      </c>
      <c r="OY64" s="179">
        <f t="shared" ref="OY64" si="5941">+OY63</f>
        <v>0</v>
      </c>
      <c r="OZ64" s="180">
        <f t="shared" ref="OZ64" si="5942">+OZ63</f>
        <v>0</v>
      </c>
      <c r="PA64" s="178">
        <f>SUM(PA63:PA63)</f>
        <v>0</v>
      </c>
      <c r="PB64" s="179">
        <f t="shared" ref="PB64" si="5943">+PB63</f>
        <v>0</v>
      </c>
      <c r="PC64" s="180">
        <f t="shared" ref="PC64" si="5944">+PC63</f>
        <v>0</v>
      </c>
      <c r="PD64" s="178">
        <f>SUM(PD63:PD63)</f>
        <v>0</v>
      </c>
      <c r="PE64" s="179">
        <f t="shared" ref="PE64" si="5945">+PE63</f>
        <v>0</v>
      </c>
      <c r="PF64" s="180">
        <f t="shared" ref="PF64" si="5946">+PF63</f>
        <v>0</v>
      </c>
      <c r="PG64" s="178">
        <f>SUM(PG63:PG63)</f>
        <v>0</v>
      </c>
      <c r="PH64" s="179">
        <f t="shared" ref="PH64" si="5947">+PH63</f>
        <v>0</v>
      </c>
      <c r="PI64" s="181">
        <f t="shared" ref="PI64" si="5948">+PI63</f>
        <v>0</v>
      </c>
      <c r="PJ64" s="178">
        <f>SUM(PJ63:PJ63)</f>
        <v>1051055</v>
      </c>
      <c r="PK64" s="179">
        <f t="shared" ref="PK64" si="5949">+PK63</f>
        <v>0</v>
      </c>
      <c r="PL64" s="180">
        <f t="shared" ref="PL64" si="5950">+PL63</f>
        <v>1051055</v>
      </c>
      <c r="PM64" s="178">
        <f>SUM(PM63:PM63)</f>
        <v>0</v>
      </c>
      <c r="PN64" s="179">
        <f t="shared" ref="PN64" si="5951">+PN63</f>
        <v>0</v>
      </c>
      <c r="PO64" s="180">
        <f t="shared" ref="PO64:PP64" si="5952">+PO63</f>
        <v>0</v>
      </c>
      <c r="PP64" s="178">
        <f t="shared" si="5952"/>
        <v>1051055</v>
      </c>
      <c r="PQ64" s="179">
        <f t="shared" si="4231"/>
        <v>0</v>
      </c>
      <c r="PR64" s="180">
        <f t="shared" ref="PR64" si="5953">+PR63</f>
        <v>1051055</v>
      </c>
      <c r="PS64" s="178">
        <f>SUM(PS63:PS63)</f>
        <v>0</v>
      </c>
      <c r="PT64" s="179">
        <f t="shared" ref="PT64" si="5954">+PT63</f>
        <v>0</v>
      </c>
      <c r="PU64" s="180">
        <f t="shared" ref="PU64" si="5955">+PU63</f>
        <v>0</v>
      </c>
      <c r="PV64" s="178">
        <f>SUM(PV63:PV63)</f>
        <v>0</v>
      </c>
      <c r="PW64" s="179">
        <f t="shared" ref="PW64" si="5956">+PW63</f>
        <v>0</v>
      </c>
      <c r="PX64" s="180">
        <f t="shared" ref="PX64" si="5957">+PX63</f>
        <v>0</v>
      </c>
      <c r="PY64" s="178">
        <f>SUM(PY63:PY63)</f>
        <v>0</v>
      </c>
      <c r="PZ64" s="179">
        <f t="shared" ref="PZ64" si="5958">+PZ63</f>
        <v>0</v>
      </c>
      <c r="QA64" s="180">
        <f t="shared" ref="QA64" si="5959">+QA63</f>
        <v>0</v>
      </c>
      <c r="QB64" s="178">
        <f>SUM(QB63:QB63)</f>
        <v>0</v>
      </c>
      <c r="QC64" s="179">
        <f t="shared" ref="QC64" si="5960">+QC63</f>
        <v>0</v>
      </c>
      <c r="QD64" s="180">
        <f t="shared" ref="QD64" si="5961">+QD63</f>
        <v>0</v>
      </c>
      <c r="QE64" s="178">
        <f>SUM(QE63:QE63)</f>
        <v>0</v>
      </c>
      <c r="QF64" s="179">
        <f t="shared" ref="QF64" si="5962">+QF63</f>
        <v>0</v>
      </c>
      <c r="QG64" s="181">
        <f t="shared" ref="QG64" si="5963">+QG63</f>
        <v>0</v>
      </c>
      <c r="QH64" s="178">
        <f>SUM(QH63:QH63)</f>
        <v>0</v>
      </c>
      <c r="QI64" s="179">
        <f t="shared" ref="QI64" si="5964">+QI63</f>
        <v>0</v>
      </c>
      <c r="QJ64" s="180">
        <f t="shared" ref="QJ64" si="5965">+QJ63</f>
        <v>0</v>
      </c>
      <c r="QK64" s="178">
        <f>SUM(QK63:QK63)</f>
        <v>0</v>
      </c>
      <c r="QL64" s="179">
        <f t="shared" ref="QL64" si="5966">+QL63</f>
        <v>0</v>
      </c>
      <c r="QM64" s="180">
        <f t="shared" ref="QM64:QN64" si="5967">+QM63</f>
        <v>0</v>
      </c>
      <c r="QN64" s="178">
        <f t="shared" si="5967"/>
        <v>0</v>
      </c>
      <c r="QO64" s="179">
        <f t="shared" si="190"/>
        <v>0</v>
      </c>
      <c r="QP64" s="180">
        <f t="shared" ref="QP64" si="5968">+QP63</f>
        <v>0</v>
      </c>
      <c r="QQ64" s="178">
        <f>SUM(QQ63:QQ63)</f>
        <v>0</v>
      </c>
      <c r="QR64" s="179">
        <f t="shared" ref="QR64" si="5969">+QR63</f>
        <v>0</v>
      </c>
      <c r="QS64" s="180">
        <f t="shared" ref="QS64" si="5970">+QS63</f>
        <v>0</v>
      </c>
      <c r="QT64" s="178">
        <f>SUM(QT63:QT63)</f>
        <v>0</v>
      </c>
      <c r="QU64" s="179">
        <f t="shared" ref="QU64" si="5971">+QU63</f>
        <v>0</v>
      </c>
      <c r="QV64" s="180">
        <f t="shared" ref="QV64" si="5972">+QV63</f>
        <v>0</v>
      </c>
      <c r="QW64" s="178">
        <f>SUM(QW63:QW63)</f>
        <v>0</v>
      </c>
      <c r="QX64" s="179">
        <f t="shared" ref="QX64" si="5973">+QX63</f>
        <v>0</v>
      </c>
      <c r="QY64" s="180">
        <f t="shared" ref="QY64" si="5974">+QY63</f>
        <v>0</v>
      </c>
      <c r="QZ64" s="178">
        <f>SUM(QZ63:QZ63)</f>
        <v>0</v>
      </c>
      <c r="RA64" s="179">
        <f t="shared" ref="RA64" si="5975">+RA63</f>
        <v>0</v>
      </c>
      <c r="RB64" s="180">
        <f t="shared" ref="RB64" si="5976">+RB63</f>
        <v>0</v>
      </c>
      <c r="RC64" s="178">
        <f>SUM(RC63:RC63)</f>
        <v>0</v>
      </c>
      <c r="RD64" s="179">
        <f t="shared" ref="RD64" si="5977">+RD63</f>
        <v>0</v>
      </c>
      <c r="RE64" s="181">
        <f t="shared" ref="RE64" si="5978">+RE63</f>
        <v>0</v>
      </c>
      <c r="RF64" s="178">
        <f>SUM(RF63:RF63)</f>
        <v>0</v>
      </c>
      <c r="RG64" s="179">
        <f t="shared" ref="RG64" si="5979">+RG63</f>
        <v>0</v>
      </c>
      <c r="RH64" s="180">
        <f t="shared" ref="RH64" si="5980">+RH63</f>
        <v>0</v>
      </c>
      <c r="RI64" s="178">
        <f>SUM(RI63:RI63)</f>
        <v>0</v>
      </c>
      <c r="RJ64" s="179">
        <f t="shared" ref="RJ64" si="5981">+RJ63</f>
        <v>0</v>
      </c>
      <c r="RK64" s="180">
        <f t="shared" ref="RK64" si="5982">+RK63</f>
        <v>0</v>
      </c>
      <c r="RL64" s="178">
        <f>SUM(RL63:RL63)</f>
        <v>0</v>
      </c>
      <c r="RM64" s="179">
        <f t="shared" ref="RM64" si="5983">+RM63</f>
        <v>0</v>
      </c>
      <c r="RN64" s="180">
        <f t="shared" ref="RN64:RO64" si="5984">+RN63</f>
        <v>0</v>
      </c>
      <c r="RO64" s="178">
        <f t="shared" si="5984"/>
        <v>0</v>
      </c>
      <c r="RP64" s="179">
        <f t="shared" si="201"/>
        <v>0</v>
      </c>
      <c r="RQ64" s="180">
        <f t="shared" ref="RQ64:RR64" si="5985">+RQ63</f>
        <v>0</v>
      </c>
      <c r="RR64" s="178">
        <f t="shared" si="5985"/>
        <v>0</v>
      </c>
      <c r="RS64" s="179">
        <f t="shared" si="204"/>
        <v>0</v>
      </c>
      <c r="RT64" s="180">
        <f t="shared" ref="RT64" si="5986">+RT63</f>
        <v>0</v>
      </c>
      <c r="RU64" s="178">
        <f t="shared" si="5035"/>
        <v>1051055</v>
      </c>
      <c r="RV64" s="179">
        <f t="shared" si="206"/>
        <v>0</v>
      </c>
      <c r="RW64" s="180">
        <f t="shared" ref="RW64" si="5987">+RW63</f>
        <v>1051055</v>
      </c>
      <c r="RX64" s="178">
        <f>SUM(RX63:RX63)</f>
        <v>0</v>
      </c>
      <c r="RY64" s="179">
        <f t="shared" ref="RY64" si="5988">+RY63</f>
        <v>0</v>
      </c>
      <c r="RZ64" s="180">
        <f t="shared" ref="RZ64:SA64" si="5989">+RZ63</f>
        <v>0</v>
      </c>
      <c r="SA64" s="178">
        <f t="shared" si="5989"/>
        <v>1051055</v>
      </c>
      <c r="SB64" s="179">
        <f t="shared" si="22"/>
        <v>0</v>
      </c>
      <c r="SC64" s="180">
        <f t="shared" ref="SC64:SD64" si="5990">+SC63</f>
        <v>1051055</v>
      </c>
      <c r="SD64" s="178">
        <f t="shared" si="5990"/>
        <v>1051055</v>
      </c>
      <c r="SE64" s="179">
        <f t="shared" si="4232"/>
        <v>0</v>
      </c>
      <c r="SF64" s="180">
        <f t="shared" ref="SF64" si="5991">+SF63</f>
        <v>1051055</v>
      </c>
    </row>
    <row r="65" spans="1:500" s="187" customFormat="1" ht="16.5" thickBot="1" x14ac:dyDescent="0.3">
      <c r="A65" s="211" t="s">
        <v>52</v>
      </c>
      <c r="B65" s="212"/>
      <c r="C65" s="182">
        <f>+C60+C61+C62+C64</f>
        <v>1155783</v>
      </c>
      <c r="D65" s="183">
        <f t="shared" ref="D65:E65" si="5992">+D60+D61+D62+D64</f>
        <v>520</v>
      </c>
      <c r="E65" s="184">
        <f t="shared" si="5992"/>
        <v>1156303</v>
      </c>
      <c r="F65" s="183">
        <f t="shared" ref="F65:G65" si="5993">+F60+F61+F62+F64</f>
        <v>38217</v>
      </c>
      <c r="G65" s="183">
        <f t="shared" si="5993"/>
        <v>0</v>
      </c>
      <c r="H65" s="184">
        <f t="shared" ref="H65" si="5994">+H60+H61+H62+H64</f>
        <v>38217</v>
      </c>
      <c r="I65" s="182">
        <f t="shared" ref="I65" si="5995">+I60+I61+I62+I64</f>
        <v>1194000</v>
      </c>
      <c r="J65" s="183">
        <f t="shared" si="0"/>
        <v>520</v>
      </c>
      <c r="K65" s="184">
        <f t="shared" ref="K65" si="5996">+K60+K61+K62+K64</f>
        <v>1194520</v>
      </c>
      <c r="L65" s="185">
        <f>L60+L61+L62+L64</f>
        <v>433203</v>
      </c>
      <c r="M65" s="183">
        <f t="shared" ref="M65" si="5997">+M60+M61+M62+M64</f>
        <v>83</v>
      </c>
      <c r="N65" s="184">
        <f t="shared" ref="N65" si="5998">+N60+N61+N62+N64</f>
        <v>433286</v>
      </c>
      <c r="O65" s="185">
        <f>O60+O61+O62+O64</f>
        <v>279921</v>
      </c>
      <c r="P65" s="183">
        <f t="shared" ref="P65" si="5999">+P60+P61+P62+P64</f>
        <v>122</v>
      </c>
      <c r="Q65" s="184">
        <f t="shared" ref="Q65" si="6000">+Q60+Q61+Q62+Q64</f>
        <v>280043</v>
      </c>
      <c r="R65" s="185">
        <f>R60+R61+R62+R64</f>
        <v>462886</v>
      </c>
      <c r="S65" s="183">
        <f t="shared" ref="S65" si="6001">+S60+S61+S62+S64</f>
        <v>116</v>
      </c>
      <c r="T65" s="184">
        <f t="shared" ref="T65" si="6002">+T60+T61+T62+T64</f>
        <v>463002</v>
      </c>
      <c r="U65" s="185">
        <f t="shared" ref="U65" si="6003">+U60+U61+U62+U64</f>
        <v>1176010</v>
      </c>
      <c r="V65" s="183">
        <f t="shared" si="2324"/>
        <v>321</v>
      </c>
      <c r="W65" s="186">
        <f t="shared" ref="W65" si="6004">+W60+W61+W62+W64</f>
        <v>1176331</v>
      </c>
      <c r="X65" s="182">
        <f>X60+X61+X62+X64</f>
        <v>112540</v>
      </c>
      <c r="Y65" s="183">
        <f t="shared" ref="Y65" si="6005">+Y60+Y61+Y62+Y64</f>
        <v>112</v>
      </c>
      <c r="Z65" s="184">
        <f t="shared" ref="Z65" si="6006">+Z60+Z61+Z62+Z64</f>
        <v>112652</v>
      </c>
      <c r="AA65" s="185">
        <f>AA60+AA61+AA62+AA64</f>
        <v>97698</v>
      </c>
      <c r="AB65" s="183">
        <f t="shared" ref="AB65" si="6007">+AB60+AB61+AB62+AB64</f>
        <v>163</v>
      </c>
      <c r="AC65" s="184">
        <f t="shared" ref="AC65" si="6008">+AC60+AC61+AC62+AC64</f>
        <v>97861</v>
      </c>
      <c r="AD65" s="185">
        <f>AD60+AD61+AD62+AD64</f>
        <v>57961</v>
      </c>
      <c r="AE65" s="183">
        <f t="shared" ref="AE65" si="6009">+AE60+AE61+AE62+AE64</f>
        <v>291</v>
      </c>
      <c r="AF65" s="184">
        <f t="shared" ref="AF65" si="6010">+AF60+AF61+AF62+AF64</f>
        <v>58252</v>
      </c>
      <c r="AG65" s="185">
        <f>AG60+AG61+AG62+AG64</f>
        <v>68678</v>
      </c>
      <c r="AH65" s="183">
        <f t="shared" ref="AH65" si="6011">+AH60+AH61+AH62+AH64</f>
        <v>649</v>
      </c>
      <c r="AI65" s="184">
        <f t="shared" ref="AI65" si="6012">+AI60+AI61+AI62+AI64</f>
        <v>69327</v>
      </c>
      <c r="AJ65" s="185">
        <f>AJ60+AJ61+AJ62+AJ64</f>
        <v>108791</v>
      </c>
      <c r="AK65" s="183">
        <f t="shared" ref="AK65" si="6013">+AK60+AK61+AK62+AK64</f>
        <v>311</v>
      </c>
      <c r="AL65" s="184">
        <f t="shared" ref="AL65" si="6014">+AL60+AL61+AL62+AL64</f>
        <v>109102</v>
      </c>
      <c r="AM65" s="185">
        <f>AM60+AM61+AM62+AM64</f>
        <v>69103</v>
      </c>
      <c r="AN65" s="183">
        <f t="shared" ref="AN65" si="6015">+AN60+AN61+AN62+AN64</f>
        <v>382</v>
      </c>
      <c r="AO65" s="184">
        <f t="shared" ref="AO65" si="6016">+AO60+AO61+AO62+AO64</f>
        <v>69485</v>
      </c>
      <c r="AP65" s="185">
        <f>AP60+AP61+AP62+AP64</f>
        <v>107079</v>
      </c>
      <c r="AQ65" s="183">
        <f t="shared" ref="AQ65" si="6017">+AQ60+AQ61+AQ62+AQ64</f>
        <v>230</v>
      </c>
      <c r="AR65" s="184">
        <f t="shared" ref="AR65" si="6018">+AR60+AR61+AR62+AR64</f>
        <v>107309</v>
      </c>
      <c r="AS65" s="185">
        <f t="shared" ref="AS65" si="6019">+AS60+AS61+AS62+AS64</f>
        <v>621850</v>
      </c>
      <c r="AT65" s="183">
        <f t="shared" si="2333"/>
        <v>2138</v>
      </c>
      <c r="AU65" s="184">
        <f t="shared" ref="AU65" si="6020">+AU60+AU61+AU62+AU64</f>
        <v>623988</v>
      </c>
      <c r="AV65" s="185">
        <f>AV60+AV61+AV62+AV64</f>
        <v>117813</v>
      </c>
      <c r="AW65" s="183">
        <f t="shared" ref="AW65" si="6021">+AW60+AW61+AW62+AW64</f>
        <v>0</v>
      </c>
      <c r="AX65" s="184">
        <f t="shared" ref="AX65" si="6022">+AX60+AX61+AX62+AX64</f>
        <v>117813</v>
      </c>
      <c r="AY65" s="185">
        <f>AY60+AY61+AY62+AY64</f>
        <v>0</v>
      </c>
      <c r="AZ65" s="183">
        <f t="shared" ref="AZ65" si="6023">+AZ60+AZ61+AZ62+AZ64</f>
        <v>0</v>
      </c>
      <c r="BA65" s="184">
        <f t="shared" ref="BA65" si="6024">+BA60+BA61+BA62+BA64</f>
        <v>0</v>
      </c>
      <c r="BB65" s="185">
        <f>BB60+BB61+BB62+BB64</f>
        <v>110164</v>
      </c>
      <c r="BC65" s="183">
        <f t="shared" ref="BC65" si="6025">+BC60+BC61+BC62+BC64</f>
        <v>0</v>
      </c>
      <c r="BD65" s="184">
        <f t="shared" ref="BD65" si="6026">+BD60+BD61+BD62+BD64</f>
        <v>110164</v>
      </c>
      <c r="BE65" s="185">
        <f t="shared" ref="BE65" si="6027">+BE60+BE61+BE62+BE64</f>
        <v>2025837</v>
      </c>
      <c r="BF65" s="183">
        <f t="shared" si="2338"/>
        <v>2459</v>
      </c>
      <c r="BG65" s="184">
        <f t="shared" ref="BG65" si="6028">+BG60+BG61+BG62+BG64</f>
        <v>2028296</v>
      </c>
      <c r="BH65" s="185">
        <f>BH60+BH61+BH62+BH64</f>
        <v>21087</v>
      </c>
      <c r="BI65" s="183">
        <f t="shared" ref="BI65" si="6029">+BI60+BI61+BI62+BI64</f>
        <v>0</v>
      </c>
      <c r="BJ65" s="184">
        <f t="shared" ref="BJ65" si="6030">+BJ60+BJ61+BJ62+BJ64</f>
        <v>21087</v>
      </c>
      <c r="BK65" s="185">
        <f>BK60+BK61+BK62+BK64</f>
        <v>52741</v>
      </c>
      <c r="BL65" s="183">
        <f t="shared" ref="BL65" si="6031">+BL60+BL61+BL62+BL64</f>
        <v>0</v>
      </c>
      <c r="BM65" s="184">
        <f t="shared" ref="BM65" si="6032">+BM60+BM61+BM62+BM64</f>
        <v>52741</v>
      </c>
      <c r="BN65" s="185">
        <f t="shared" ref="BN65" si="6033">+BN60+BN61+BN62+BN64</f>
        <v>73828</v>
      </c>
      <c r="BO65" s="183">
        <f t="shared" si="2342"/>
        <v>0</v>
      </c>
      <c r="BP65" s="184">
        <f t="shared" ref="BP65" si="6034">+BP60+BP61+BP62+BP64</f>
        <v>73828</v>
      </c>
      <c r="BQ65" s="185">
        <f t="shared" ref="BQ65" si="6035">+BQ60+BQ61+BQ62+BQ64</f>
        <v>2099665</v>
      </c>
      <c r="BR65" s="183">
        <f t="shared" si="2344"/>
        <v>2459</v>
      </c>
      <c r="BS65" s="184">
        <f t="shared" ref="BS65" si="6036">+BS60+BS61+BS62+BS64</f>
        <v>2102124</v>
      </c>
      <c r="BT65" s="182">
        <f>BT60+BT61+BT62+BT64</f>
        <v>412929</v>
      </c>
      <c r="BU65" s="183">
        <f t="shared" ref="BU65" si="6037">+BU60+BU61+BU62+BU64</f>
        <v>0</v>
      </c>
      <c r="BV65" s="184">
        <f t="shared" ref="BV65" si="6038">+BV60+BV61+BV62+BV64</f>
        <v>412929</v>
      </c>
      <c r="BW65" s="182">
        <f t="shared" ref="BW65" si="6039">+BW60+BW61+BW62+BW64</f>
        <v>3706594</v>
      </c>
      <c r="BX65" s="183">
        <f t="shared" si="2347"/>
        <v>2979</v>
      </c>
      <c r="BY65" s="184">
        <f t="shared" ref="BY65" si="6040">+BY60+BY61+BY62+BY64</f>
        <v>3709573</v>
      </c>
      <c r="BZ65" s="182">
        <f>BZ60+BZ61+BZ62+BZ64</f>
        <v>8573018</v>
      </c>
      <c r="CA65" s="183">
        <f t="shared" ref="CA65" si="6041">+CA60+CA61+CA62+CA64</f>
        <v>426</v>
      </c>
      <c r="CB65" s="184">
        <f t="shared" ref="CB65" si="6042">+CB60+CB61+CB62+CB64</f>
        <v>8573444</v>
      </c>
      <c r="CC65" s="182">
        <f>CC60+CC61+CC62+CC64</f>
        <v>40028</v>
      </c>
      <c r="CD65" s="183">
        <f t="shared" ref="CD65" si="6043">+CD60+CD61+CD62+CD64</f>
        <v>0</v>
      </c>
      <c r="CE65" s="184">
        <f t="shared" ref="CE65" si="6044">+CE60+CE61+CE62+CE64</f>
        <v>40028</v>
      </c>
      <c r="CF65" s="182">
        <f>CF60+CF61+CF62+CF64</f>
        <v>159100</v>
      </c>
      <c r="CG65" s="183">
        <f t="shared" ref="CG65" si="6045">+CG60+CG61+CG62+CG64</f>
        <v>0</v>
      </c>
      <c r="CH65" s="184">
        <f t="shared" ref="CH65" si="6046">+CH60+CH61+CH62+CH64</f>
        <v>159100</v>
      </c>
      <c r="CI65" s="182">
        <f>CI60+CI61+CI62+CI64</f>
        <v>3553</v>
      </c>
      <c r="CJ65" s="183">
        <f t="shared" ref="CJ65:CK65" si="6047">+CJ60+CJ61+CJ62+CJ64</f>
        <v>0</v>
      </c>
      <c r="CK65" s="184">
        <f t="shared" si="6047"/>
        <v>3553</v>
      </c>
      <c r="CL65" s="182">
        <f>CL60+CL61+CL62+CL64</f>
        <v>51000</v>
      </c>
      <c r="CM65" s="183">
        <f t="shared" ref="CM65:CN65" si="6048">+CM60+CM61+CM62+CM64</f>
        <v>0</v>
      </c>
      <c r="CN65" s="184">
        <f t="shared" si="6048"/>
        <v>51000</v>
      </c>
      <c r="CO65" s="182">
        <f>CO60+CO61+CO62+CO64</f>
        <v>0</v>
      </c>
      <c r="CP65" s="183">
        <f t="shared" ref="CP65:CQ65" si="6049">+CP60+CP61+CP62+CP64</f>
        <v>0</v>
      </c>
      <c r="CQ65" s="184">
        <f t="shared" si="6049"/>
        <v>0</v>
      </c>
      <c r="CR65" s="182">
        <f>CR60+CR61+CR62+CR64</f>
        <v>34000</v>
      </c>
      <c r="CS65" s="183">
        <f t="shared" ref="CS65:CT65" si="6050">+CS60+CS61+CS62+CS64</f>
        <v>0</v>
      </c>
      <c r="CT65" s="184">
        <f t="shared" si="6050"/>
        <v>34000</v>
      </c>
      <c r="CU65" s="182">
        <f>CU60+CU61+CU62+CU64</f>
        <v>25000</v>
      </c>
      <c r="CV65" s="183">
        <f t="shared" ref="CV65:CW65" si="6051">+CV60+CV61+CV62+CV64</f>
        <v>0</v>
      </c>
      <c r="CW65" s="184">
        <f t="shared" si="6051"/>
        <v>25000</v>
      </c>
      <c r="CX65" s="182">
        <f>CX60+CX61+CX62+CX64</f>
        <v>0</v>
      </c>
      <c r="CY65" s="183">
        <f t="shared" ref="CY65:CZ65" si="6052">+CY60+CY61+CY62+CY64</f>
        <v>0</v>
      </c>
      <c r="CZ65" s="184">
        <f t="shared" si="6052"/>
        <v>0</v>
      </c>
      <c r="DA65" s="182">
        <f>DA60+DA61+DA62+DA64</f>
        <v>29388</v>
      </c>
      <c r="DB65" s="183">
        <f t="shared" ref="DB65" si="6053">+DB60+DB61+DB62+DB64</f>
        <v>0</v>
      </c>
      <c r="DC65" s="184">
        <f t="shared" ref="DC65" si="6054">+DC60+DC61+DC62+DC64</f>
        <v>29388</v>
      </c>
      <c r="DD65" s="182">
        <f t="shared" si="59"/>
        <v>8915087</v>
      </c>
      <c r="DE65" s="183">
        <f t="shared" si="59"/>
        <v>426</v>
      </c>
      <c r="DF65" s="184">
        <f t="shared" si="59"/>
        <v>8915513</v>
      </c>
      <c r="DG65" s="182">
        <f>DG60+DG61+DG62+DG64</f>
        <v>0</v>
      </c>
      <c r="DH65" s="183">
        <f t="shared" ref="DH65" si="6055">+DH60+DH61+DH62+DH64</f>
        <v>0</v>
      </c>
      <c r="DI65" s="184">
        <f t="shared" ref="DI65" si="6056">+DI60+DI61+DI62+DI64</f>
        <v>0</v>
      </c>
      <c r="DJ65" s="182">
        <f>DJ60+DJ61+DJ62+DJ64</f>
        <v>0</v>
      </c>
      <c r="DK65" s="183">
        <f t="shared" ref="DK65" si="6057">+DK60+DK61+DK62+DK64</f>
        <v>0</v>
      </c>
      <c r="DL65" s="184">
        <f t="shared" ref="DL65" si="6058">+DL60+DL61+DL62+DL64</f>
        <v>0</v>
      </c>
      <c r="DM65" s="182">
        <f>DM60+DM61+DM62+DM64</f>
        <v>0</v>
      </c>
      <c r="DN65" s="183">
        <f t="shared" ref="DN65" si="6059">+DN60+DN61+DN62+DN64</f>
        <v>0</v>
      </c>
      <c r="DO65" s="184">
        <f t="shared" ref="DO65" si="6060">+DO60+DO61+DO62+DO64</f>
        <v>0</v>
      </c>
      <c r="DP65" s="182">
        <f>DP60+DP61+DP62+DP64</f>
        <v>0</v>
      </c>
      <c r="DQ65" s="183">
        <f t="shared" ref="DQ65" si="6061">+DQ60+DQ61+DQ62+DQ64</f>
        <v>0</v>
      </c>
      <c r="DR65" s="184">
        <f t="shared" ref="DR65" si="6062">+DR60+DR61+DR62+DR64</f>
        <v>0</v>
      </c>
      <c r="DS65" s="182">
        <f>DS60+DS61+DS62+DS64</f>
        <v>0</v>
      </c>
      <c r="DT65" s="183">
        <f t="shared" ref="DT65" si="6063">+DT60+DT61+DT62+DT64</f>
        <v>0</v>
      </c>
      <c r="DU65" s="184">
        <f t="shared" ref="DU65" si="6064">+DU60+DU61+DU62+DU64</f>
        <v>0</v>
      </c>
      <c r="DV65" s="182">
        <f>DV60+DV61+DV62+DV64</f>
        <v>0</v>
      </c>
      <c r="DW65" s="183">
        <f t="shared" ref="DW65" si="6065">+DW60+DW61+DW62+DW64</f>
        <v>0</v>
      </c>
      <c r="DX65" s="184">
        <f t="shared" ref="DX65" si="6066">+DX60+DX61+DX62+DX64</f>
        <v>0</v>
      </c>
      <c r="DY65" s="182">
        <f>DY60+DY61+DY62+DY64</f>
        <v>0</v>
      </c>
      <c r="DZ65" s="183">
        <f t="shared" ref="DZ65" si="6067">+DZ60+DZ61+DZ62+DZ64</f>
        <v>0</v>
      </c>
      <c r="EA65" s="184">
        <f t="shared" ref="EA65" si="6068">+EA60+EA61+EA62+EA64</f>
        <v>0</v>
      </c>
      <c r="EB65" s="182">
        <f t="shared" si="67"/>
        <v>0</v>
      </c>
      <c r="EC65" s="183">
        <f t="shared" si="68"/>
        <v>0</v>
      </c>
      <c r="ED65" s="184">
        <f t="shared" ref="ED65" si="6069">+ED60+ED61+ED62+ED64</f>
        <v>0</v>
      </c>
      <c r="EE65" s="182">
        <f>EE60+EE61+EE62+EE64</f>
        <v>0</v>
      </c>
      <c r="EF65" s="183">
        <f t="shared" ref="EF65" si="6070">+EF60+EF61+EF62+EF64</f>
        <v>0</v>
      </c>
      <c r="EG65" s="184">
        <f t="shared" ref="EG65" si="6071">+EG60+EG61+EG62+EG64</f>
        <v>0</v>
      </c>
      <c r="EH65" s="182">
        <f>EH60+EH61+EH62+EH64</f>
        <v>0</v>
      </c>
      <c r="EI65" s="183">
        <f t="shared" ref="EI65" si="6072">+EI60+EI61+EI62+EI64</f>
        <v>0</v>
      </c>
      <c r="EJ65" s="184">
        <f t="shared" ref="EJ65" si="6073">+EJ60+EJ61+EJ62+EJ64</f>
        <v>0</v>
      </c>
      <c r="EK65" s="182">
        <f>EK60+EK61+EK62+EK64</f>
        <v>0</v>
      </c>
      <c r="EL65" s="183">
        <f t="shared" ref="EL65" si="6074">+EL60+EL61+EL62+EL64</f>
        <v>0</v>
      </c>
      <c r="EM65" s="184">
        <f t="shared" ref="EM65" si="6075">+EM60+EM61+EM62+EM64</f>
        <v>0</v>
      </c>
      <c r="EN65" s="182">
        <f t="shared" ref="EN65" si="6076">+EN60+EN61+EN62+EN64</f>
        <v>0</v>
      </c>
      <c r="EO65" s="183">
        <f t="shared" si="2492"/>
        <v>0</v>
      </c>
      <c r="EP65" s="184">
        <f t="shared" ref="EP65" si="6077">+EP60+EP61+EP62+EP64</f>
        <v>0</v>
      </c>
      <c r="EQ65" s="182">
        <f>EQ60+EQ61+EQ62+EQ64</f>
        <v>0</v>
      </c>
      <c r="ER65" s="183">
        <f t="shared" ref="ER65" si="6078">+ER60+ER61+ER62+ER64</f>
        <v>0</v>
      </c>
      <c r="ES65" s="184">
        <f t="shared" ref="ES65" si="6079">+ES60+ES61+ES62+ES64</f>
        <v>0</v>
      </c>
      <c r="ET65" s="182">
        <f>ET60+ET61+ET62+ET64</f>
        <v>0</v>
      </c>
      <c r="EU65" s="183">
        <f t="shared" ref="EU65" si="6080">+EU60+EU61+EU62+EU64</f>
        <v>0</v>
      </c>
      <c r="EV65" s="184">
        <f t="shared" ref="EV65" si="6081">+EV60+EV61+EV62+EV64</f>
        <v>0</v>
      </c>
      <c r="EW65" s="182">
        <f>EW60+EW61+EW62+EW64</f>
        <v>38862</v>
      </c>
      <c r="EX65" s="183">
        <f t="shared" ref="EX65" si="6082">+EX60+EX61+EX62+EX64</f>
        <v>0</v>
      </c>
      <c r="EY65" s="184">
        <f t="shared" ref="EY65" si="6083">+EY60+EY61+EY62+EY64</f>
        <v>38862</v>
      </c>
      <c r="EZ65" s="182">
        <f>EZ60+EZ61+EZ62+EZ64</f>
        <v>0</v>
      </c>
      <c r="FA65" s="183">
        <f t="shared" ref="FA65" si="6084">+FA60+FA61+FA62+FA64</f>
        <v>0</v>
      </c>
      <c r="FB65" s="184">
        <f t="shared" ref="FB65" si="6085">+FB60+FB61+FB62+FB64</f>
        <v>0</v>
      </c>
      <c r="FC65" s="182">
        <f t="shared" ref="FC65" si="6086">+FC60+FC61+FC62+FC64</f>
        <v>38862</v>
      </c>
      <c r="FD65" s="183">
        <f t="shared" si="2375"/>
        <v>0</v>
      </c>
      <c r="FE65" s="186">
        <f t="shared" ref="FE65" si="6087">+FE60+FE61+FE62+FE64</f>
        <v>38862</v>
      </c>
      <c r="FF65" s="182">
        <f>FF60+FF61+FF62+FF64</f>
        <v>0</v>
      </c>
      <c r="FG65" s="183">
        <f t="shared" ref="FG65" si="6088">+FG60+FG61+FG62+FG64</f>
        <v>0</v>
      </c>
      <c r="FH65" s="184">
        <f t="shared" ref="FH65" si="6089">+FH60+FH61+FH62+FH64</f>
        <v>0</v>
      </c>
      <c r="FI65" s="182">
        <f>FI60+FI61+FI62+FI64</f>
        <v>0</v>
      </c>
      <c r="FJ65" s="183">
        <f t="shared" ref="FJ65" si="6090">+FJ60+FJ61+FJ62+FJ64</f>
        <v>0</v>
      </c>
      <c r="FK65" s="184">
        <f t="shared" ref="FK65" si="6091">+FK60+FK61+FK62+FK64</f>
        <v>0</v>
      </c>
      <c r="FL65" s="182">
        <f>FL60+FL61+FL62+FL64</f>
        <v>0</v>
      </c>
      <c r="FM65" s="183">
        <f t="shared" ref="FM65" si="6092">+FM60+FM61+FM62+FM64</f>
        <v>0</v>
      </c>
      <c r="FN65" s="184">
        <f t="shared" ref="FN65" si="6093">+FN60+FN61+FN62+FN64</f>
        <v>0</v>
      </c>
      <c r="FO65" s="182">
        <f>FO60+FO61+FO62+FO64</f>
        <v>0</v>
      </c>
      <c r="FP65" s="183">
        <f t="shared" ref="FP65" si="6094">+FP60+FP61+FP62+FP64</f>
        <v>0</v>
      </c>
      <c r="FQ65" s="184">
        <f t="shared" ref="FQ65" si="6095">+FQ60+FQ61+FQ62+FQ64</f>
        <v>0</v>
      </c>
      <c r="FR65" s="182">
        <f>FR60+FR61+FR62+FR64</f>
        <v>0</v>
      </c>
      <c r="FS65" s="183">
        <f t="shared" ref="FS65" si="6096">+FS60+FS61+FS62+FS64</f>
        <v>0</v>
      </c>
      <c r="FT65" s="184">
        <f t="shared" ref="FT65" si="6097">+FT60+FT61+FT62+FT64</f>
        <v>0</v>
      </c>
      <c r="FU65" s="182">
        <f>FU60+FU61+FU62+FU64</f>
        <v>0</v>
      </c>
      <c r="FV65" s="183">
        <f t="shared" ref="FV65" si="6098">+FV60+FV61+FV62+FV64</f>
        <v>0</v>
      </c>
      <c r="FW65" s="184">
        <f t="shared" ref="FW65" si="6099">+FW60+FW61+FW62+FW64</f>
        <v>0</v>
      </c>
      <c r="FX65" s="182">
        <f>FX60+FX61+FX62+FX64</f>
        <v>0</v>
      </c>
      <c r="FY65" s="183">
        <f t="shared" ref="FY65" si="6100">+FY60+FY61+FY62+FY64</f>
        <v>0</v>
      </c>
      <c r="FZ65" s="184">
        <f t="shared" ref="FZ65:GA65" si="6101">+FZ60+FZ61+FZ62+FZ64</f>
        <v>0</v>
      </c>
      <c r="GA65" s="182">
        <f t="shared" si="6101"/>
        <v>0</v>
      </c>
      <c r="GB65" s="183">
        <f t="shared" si="10"/>
        <v>0</v>
      </c>
      <c r="GC65" s="184">
        <f t="shared" ref="GC65" si="6102">+GC60+GC61+GC62+GC64</f>
        <v>0</v>
      </c>
      <c r="GD65" s="182">
        <f>GD60+GD61+GD62+GD64</f>
        <v>0</v>
      </c>
      <c r="GE65" s="183">
        <f t="shared" ref="GE65" si="6103">+GE60+GE61+GE62+GE64</f>
        <v>0</v>
      </c>
      <c r="GF65" s="184">
        <f t="shared" ref="GF65" si="6104">+GF60+GF61+GF62+GF64</f>
        <v>0</v>
      </c>
      <c r="GG65" s="182">
        <f>GG60+GG61+GG62+GG64</f>
        <v>0</v>
      </c>
      <c r="GH65" s="183">
        <f t="shared" ref="GH65" si="6105">+GH60+GH61+GH62+GH64</f>
        <v>0</v>
      </c>
      <c r="GI65" s="184">
        <f t="shared" ref="GI65" si="6106">+GI60+GI61+GI62+GI64</f>
        <v>0</v>
      </c>
      <c r="GJ65" s="182">
        <f>GJ60+GJ61+GJ62+GJ64</f>
        <v>8890</v>
      </c>
      <c r="GK65" s="183">
        <f t="shared" ref="GK65" si="6107">+GK60+GK61+GK62+GK64</f>
        <v>0</v>
      </c>
      <c r="GL65" s="184">
        <f t="shared" ref="GL65" si="6108">+GL60+GL61+GL62+GL64</f>
        <v>8890</v>
      </c>
      <c r="GM65" s="182">
        <f>GM60+GM61+GM62+GM64</f>
        <v>0</v>
      </c>
      <c r="GN65" s="183">
        <f t="shared" ref="GN65" si="6109">+GN60+GN61+GN62+GN64</f>
        <v>0</v>
      </c>
      <c r="GO65" s="184">
        <f t="shared" ref="GO65" si="6110">+GO60+GO61+GO62+GO64</f>
        <v>0</v>
      </c>
      <c r="GP65" s="182">
        <f>GP60+GP61+GP62+GP64</f>
        <v>0</v>
      </c>
      <c r="GQ65" s="183">
        <f t="shared" ref="GQ65" si="6111">+GQ60+GQ61+GQ62+GQ64</f>
        <v>0</v>
      </c>
      <c r="GR65" s="184">
        <f t="shared" ref="GR65" si="6112">+GR60+GR61+GR62+GR64</f>
        <v>0</v>
      </c>
      <c r="GS65" s="182">
        <f>GS60+GS61+GS62+GS64</f>
        <v>0</v>
      </c>
      <c r="GT65" s="183">
        <f t="shared" ref="GT65" si="6113">+GT60+GT61+GT62+GT64</f>
        <v>0</v>
      </c>
      <c r="GU65" s="186">
        <f t="shared" ref="GU65:GV65" si="6114">+GU60+GU61+GU62+GU64</f>
        <v>0</v>
      </c>
      <c r="GV65" s="182">
        <f t="shared" si="6114"/>
        <v>8890</v>
      </c>
      <c r="GW65" s="183">
        <f t="shared" si="94"/>
        <v>0</v>
      </c>
      <c r="GX65" s="184">
        <f t="shared" ref="GX65" si="6115">+GX60+GX61+GX62+GX64</f>
        <v>8890</v>
      </c>
      <c r="GY65" s="182">
        <f>GY60+GY61+GY62+GY64</f>
        <v>0</v>
      </c>
      <c r="GZ65" s="183">
        <f t="shared" ref="GZ65" si="6116">+GZ60+GZ61+GZ62+GZ64</f>
        <v>0</v>
      </c>
      <c r="HA65" s="184">
        <f t="shared" ref="HA65" si="6117">+HA60+HA61+HA62+HA64</f>
        <v>0</v>
      </c>
      <c r="HB65" s="182">
        <f>HB60+HB61+HB62+HB64</f>
        <v>0</v>
      </c>
      <c r="HC65" s="183">
        <f t="shared" ref="HC65" si="6118">+HC60+HC61+HC62+HC64</f>
        <v>0</v>
      </c>
      <c r="HD65" s="184">
        <f t="shared" ref="HD65" si="6119">+HD60+HD61+HD62+HD64</f>
        <v>0</v>
      </c>
      <c r="HE65" s="182">
        <f>HE60+HE61+HE62+HE64</f>
        <v>0</v>
      </c>
      <c r="HF65" s="183">
        <f t="shared" ref="HF65" si="6120">+HF60+HF61+HF62+HF64</f>
        <v>0</v>
      </c>
      <c r="HG65" s="184">
        <f t="shared" ref="HG65" si="6121">+HG60+HG61+HG62+HG64</f>
        <v>0</v>
      </c>
      <c r="HH65" s="182">
        <f>HH60+HH61+HH62+HH64</f>
        <v>0</v>
      </c>
      <c r="HI65" s="183">
        <f t="shared" ref="HI65" si="6122">+HI60+HI61+HI62+HI64</f>
        <v>0</v>
      </c>
      <c r="HJ65" s="184">
        <f t="shared" ref="HJ65:HK65" si="6123">+HJ60+HJ61+HJ62+HJ64</f>
        <v>0</v>
      </c>
      <c r="HK65" s="182">
        <f t="shared" si="6123"/>
        <v>0</v>
      </c>
      <c r="HL65" s="183">
        <f t="shared" si="101"/>
        <v>0</v>
      </c>
      <c r="HM65" s="184">
        <f t="shared" ref="HM65" si="6124">+HM60+HM61+HM62+HM64</f>
        <v>0</v>
      </c>
      <c r="HN65" s="182">
        <f>HN60+HN61+HN62+HN64</f>
        <v>118431</v>
      </c>
      <c r="HO65" s="183">
        <f t="shared" ref="HO65" si="6125">+HO60+HO61+HO62+HO64</f>
        <v>0</v>
      </c>
      <c r="HP65" s="184">
        <f t="shared" ref="HP65" si="6126">+HP60+HP61+HP62+HP64</f>
        <v>118431</v>
      </c>
      <c r="HQ65" s="182">
        <f>HQ60+HQ61+HQ62+HQ64</f>
        <v>0</v>
      </c>
      <c r="HR65" s="183">
        <f t="shared" ref="HR65" si="6127">+HR60+HR61+HR62+HR64</f>
        <v>0</v>
      </c>
      <c r="HS65" s="186">
        <f t="shared" ref="HS65:HT65" si="6128">+HS60+HS61+HS62+HS64</f>
        <v>0</v>
      </c>
      <c r="HT65" s="182">
        <f t="shared" si="6128"/>
        <v>118431</v>
      </c>
      <c r="HU65" s="183">
        <f t="shared" si="11"/>
        <v>0</v>
      </c>
      <c r="HV65" s="184">
        <f t="shared" ref="HV65:HW65" si="6129">+HV60+HV61+HV62+HV64</f>
        <v>118431</v>
      </c>
      <c r="HW65" s="182">
        <f t="shared" si="6129"/>
        <v>166183</v>
      </c>
      <c r="HX65" s="183">
        <f t="shared" si="107"/>
        <v>0</v>
      </c>
      <c r="HY65" s="184">
        <f t="shared" ref="HY65" si="6130">+HY60+HY61+HY62+HY64</f>
        <v>166183</v>
      </c>
      <c r="HZ65" s="182">
        <f>HZ60+HZ61+HZ62+HZ64</f>
        <v>0</v>
      </c>
      <c r="IA65" s="183">
        <f t="shared" ref="IA65" si="6131">+IA60+IA61+IA62+IA64</f>
        <v>0</v>
      </c>
      <c r="IB65" s="184">
        <f t="shared" ref="IB65" si="6132">+IB60+IB61+IB62+IB64</f>
        <v>0</v>
      </c>
      <c r="IC65" s="182">
        <f>IC60+IC61+IC62+IC64</f>
        <v>0</v>
      </c>
      <c r="ID65" s="183">
        <f t="shared" ref="ID65" si="6133">+ID60+ID61+ID62+ID64</f>
        <v>0</v>
      </c>
      <c r="IE65" s="184">
        <f t="shared" ref="IE65" si="6134">+IE60+IE61+IE62+IE64</f>
        <v>0</v>
      </c>
      <c r="IF65" s="182">
        <f>IF60+IF61+IF62+IF64</f>
        <v>0</v>
      </c>
      <c r="IG65" s="183">
        <f t="shared" ref="IG65" si="6135">+IG60+IG61+IG62+IG64</f>
        <v>0</v>
      </c>
      <c r="IH65" s="184">
        <f t="shared" ref="IH65" si="6136">+IH60+IH61+IH62+IH64</f>
        <v>0</v>
      </c>
      <c r="II65" s="182">
        <f>II60+II61+II62+II64</f>
        <v>0</v>
      </c>
      <c r="IJ65" s="183">
        <f t="shared" ref="IJ65" si="6137">+IJ60+IJ61+IJ62+IJ64</f>
        <v>0</v>
      </c>
      <c r="IK65" s="184">
        <f t="shared" ref="IK65:IL65" si="6138">+IK60+IK61+IK62+IK64</f>
        <v>0</v>
      </c>
      <c r="IL65" s="182">
        <f t="shared" si="6138"/>
        <v>0</v>
      </c>
      <c r="IM65" s="183">
        <f t="shared" si="114"/>
        <v>0</v>
      </c>
      <c r="IN65" s="184">
        <f t="shared" ref="IN65" si="6139">+IN60+IN61+IN62+IN64</f>
        <v>0</v>
      </c>
      <c r="IO65" s="182">
        <f>IO60+IO61+IO62+IO64</f>
        <v>0</v>
      </c>
      <c r="IP65" s="183">
        <f t="shared" ref="IP65" si="6140">+IP60+IP61+IP62+IP64</f>
        <v>0</v>
      </c>
      <c r="IQ65" s="186">
        <f t="shared" ref="IQ65" si="6141">+IQ60+IQ61+IQ62+IQ64</f>
        <v>0</v>
      </c>
      <c r="IR65" s="182">
        <f>IR60+IR61+IR62+IR64</f>
        <v>0</v>
      </c>
      <c r="IS65" s="183">
        <f t="shared" ref="IS65" si="6142">+IS60+IS61+IS62+IS64</f>
        <v>0</v>
      </c>
      <c r="IT65" s="184">
        <f t="shared" ref="IT65:IU65" si="6143">+IT60+IT61+IT62+IT64</f>
        <v>0</v>
      </c>
      <c r="IU65" s="182">
        <f t="shared" si="6143"/>
        <v>0</v>
      </c>
      <c r="IV65" s="183">
        <f t="shared" si="12"/>
        <v>0</v>
      </c>
      <c r="IW65" s="184">
        <f t="shared" ref="IW65" si="6144">+IW60+IW61+IW62+IW64</f>
        <v>0</v>
      </c>
      <c r="IX65" s="182">
        <f>IX60+IX61+IX62+IX64</f>
        <v>0</v>
      </c>
      <c r="IY65" s="183">
        <f t="shared" ref="IY65" si="6145">+IY60+IY61+IY62+IY64</f>
        <v>0</v>
      </c>
      <c r="IZ65" s="184">
        <f t="shared" ref="IZ65" si="6146">+IZ60+IZ61+IZ62+IZ64</f>
        <v>0</v>
      </c>
      <c r="JA65" s="182">
        <f>JA60+JA61+JA62+JA64</f>
        <v>0</v>
      </c>
      <c r="JB65" s="183">
        <f t="shared" ref="JB65" si="6147">+JB60+JB61+JB62+JB64</f>
        <v>0</v>
      </c>
      <c r="JC65" s="184">
        <f t="shared" ref="JC65" si="6148">+JC60+JC61+JC62+JC64</f>
        <v>0</v>
      </c>
      <c r="JD65" s="182">
        <f>JD60+JD61+JD62+JD64</f>
        <v>0</v>
      </c>
      <c r="JE65" s="183">
        <f t="shared" ref="JE65" si="6149">+JE60+JE61+JE62+JE64</f>
        <v>0</v>
      </c>
      <c r="JF65" s="184">
        <f t="shared" ref="JF65" si="6150">+JF60+JF61+JF62+JF64</f>
        <v>0</v>
      </c>
      <c r="JG65" s="182">
        <f>JG60+JG61+JG62+JG64</f>
        <v>0</v>
      </c>
      <c r="JH65" s="183">
        <f t="shared" ref="JH65" si="6151">+JH60+JH61+JH62+JH64</f>
        <v>0</v>
      </c>
      <c r="JI65" s="184">
        <f t="shared" ref="JI65:JJ65" si="6152">+JI60+JI61+JI62+JI64</f>
        <v>0</v>
      </c>
      <c r="JJ65" s="182">
        <f t="shared" si="6152"/>
        <v>0</v>
      </c>
      <c r="JK65" s="183">
        <f t="shared" si="13"/>
        <v>0</v>
      </c>
      <c r="JL65" s="184">
        <f t="shared" ref="JL65" si="6153">+JL60+JL61+JL62+JL64</f>
        <v>0</v>
      </c>
      <c r="JM65" s="182">
        <f>JM60+JM61+JM62+JM64</f>
        <v>0</v>
      </c>
      <c r="JN65" s="183">
        <f t="shared" ref="JN65" si="6154">+JN60+JN61+JN62+JN64</f>
        <v>0</v>
      </c>
      <c r="JO65" s="184">
        <f t="shared" ref="JO65" si="6155">+JO60+JO61+JO62+JO64</f>
        <v>0</v>
      </c>
      <c r="JP65" s="182">
        <f>JP60+JP61+JP62+JP64</f>
        <v>0</v>
      </c>
      <c r="JQ65" s="183">
        <f t="shared" ref="JQ65" si="6156">+JQ60+JQ61+JQ62+JQ64</f>
        <v>0</v>
      </c>
      <c r="JR65" s="186">
        <f t="shared" ref="JR65" si="6157">+JR60+JR61+JR62+JR64</f>
        <v>0</v>
      </c>
      <c r="JS65" s="182">
        <f>JS60+JS61+JS62+JS64</f>
        <v>0</v>
      </c>
      <c r="JT65" s="183">
        <f t="shared" ref="JT65" si="6158">+JT60+JT61+JT62+JT64</f>
        <v>0</v>
      </c>
      <c r="JU65" s="184">
        <f t="shared" ref="JU65:JV65" si="6159">+JU60+JU61+JU62+JU64</f>
        <v>0</v>
      </c>
      <c r="JV65" s="182">
        <f t="shared" si="6159"/>
        <v>0</v>
      </c>
      <c r="JW65" s="183">
        <f t="shared" si="2493"/>
        <v>0</v>
      </c>
      <c r="JX65" s="184">
        <f t="shared" ref="JX65" si="6160">+JX60+JX61+JX62+JX64</f>
        <v>0</v>
      </c>
      <c r="JY65" s="182">
        <f>JY60+JY61+JY62+JY64</f>
        <v>0</v>
      </c>
      <c r="JZ65" s="183">
        <f t="shared" ref="JZ65" si="6161">+JZ60+JZ61+JZ62+JZ64</f>
        <v>0</v>
      </c>
      <c r="KA65" s="184">
        <f t="shared" ref="KA65" si="6162">+KA60+KA61+KA62+KA64</f>
        <v>0</v>
      </c>
      <c r="KB65" s="182">
        <f>KB60+KB61+KB62+KB64</f>
        <v>0</v>
      </c>
      <c r="KC65" s="183">
        <f t="shared" ref="KC65" si="6163">+KC60+KC61+KC62+KC64</f>
        <v>0</v>
      </c>
      <c r="KD65" s="184">
        <f t="shared" ref="KD65" si="6164">+KD60+KD61+KD62+KD64</f>
        <v>0</v>
      </c>
      <c r="KE65" s="182">
        <f>KE60+KE61+KE62+KE64</f>
        <v>0</v>
      </c>
      <c r="KF65" s="183">
        <f t="shared" ref="KF65" si="6165">+KF60+KF61+KF62+KF64</f>
        <v>0</v>
      </c>
      <c r="KG65" s="184">
        <f t="shared" ref="KG65" si="6166">+KG60+KG61+KG62+KG64</f>
        <v>0</v>
      </c>
      <c r="KH65" s="182">
        <f>KH60+KH61+KH62+KH64</f>
        <v>0</v>
      </c>
      <c r="KI65" s="183">
        <f t="shared" ref="KI65" si="6167">+KI60+KI61+KI62+KI64</f>
        <v>0</v>
      </c>
      <c r="KJ65" s="184">
        <f t="shared" ref="KJ65:KK65" si="6168">+KJ60+KJ61+KJ62+KJ64</f>
        <v>0</v>
      </c>
      <c r="KK65" s="182">
        <f t="shared" si="6168"/>
        <v>0</v>
      </c>
      <c r="KL65" s="183">
        <f t="shared" si="2491"/>
        <v>0</v>
      </c>
      <c r="KM65" s="186">
        <f t="shared" ref="KM65" si="6169">+KM60+KM61+KM62+KM64</f>
        <v>0</v>
      </c>
      <c r="KN65" s="182">
        <f>KN60+KN61+KN62+KN64</f>
        <v>0</v>
      </c>
      <c r="KO65" s="183">
        <f t="shared" ref="KO65" si="6170">+KO60+KO61+KO62+KO64</f>
        <v>0</v>
      </c>
      <c r="KP65" s="184">
        <f t="shared" ref="KP65" si="6171">+KP60+KP61+KP62+KP64</f>
        <v>0</v>
      </c>
      <c r="KQ65" s="182">
        <f>KQ60+KQ61+KQ62+KQ64</f>
        <v>0</v>
      </c>
      <c r="KR65" s="183">
        <f t="shared" ref="KR65" si="6172">+KR60+KR61+KR62+KR64</f>
        <v>0</v>
      </c>
      <c r="KS65" s="184">
        <f t="shared" ref="KS65" si="6173">+KS60+KS61+KS62+KS64</f>
        <v>0</v>
      </c>
      <c r="KT65" s="182">
        <f>KT60+KT61+KT62+KT64</f>
        <v>0</v>
      </c>
      <c r="KU65" s="183">
        <f t="shared" ref="KU65" si="6174">+KU60+KU61+KU62+KU64</f>
        <v>0</v>
      </c>
      <c r="KV65" s="184">
        <f t="shared" ref="KV65:KW65" si="6175">+KV60+KV61+KV62+KV64</f>
        <v>0</v>
      </c>
      <c r="KW65" s="182">
        <f t="shared" si="6175"/>
        <v>0</v>
      </c>
      <c r="KX65" s="183">
        <f t="shared" si="211"/>
        <v>0</v>
      </c>
      <c r="KY65" s="184">
        <f t="shared" ref="KY65" si="6176">+KY60+KY61+KY62+KY64</f>
        <v>0</v>
      </c>
      <c r="KZ65" s="182">
        <f>KZ60+KZ61+KZ62+KZ64</f>
        <v>0</v>
      </c>
      <c r="LA65" s="183">
        <f t="shared" ref="LA65" si="6177">+LA60+LA61+LA62+LA64</f>
        <v>0</v>
      </c>
      <c r="LB65" s="184">
        <f t="shared" ref="LB65" si="6178">+LB60+LB61+LB62+LB64</f>
        <v>0</v>
      </c>
      <c r="LC65" s="182">
        <f>LC60+LC61+LC62+LC64</f>
        <v>0</v>
      </c>
      <c r="LD65" s="183">
        <f t="shared" ref="LD65" si="6179">+LD60+LD61+LD62+LD64</f>
        <v>0</v>
      </c>
      <c r="LE65" s="184">
        <f t="shared" ref="LE65" si="6180">+LE60+LE61+LE62+LE64</f>
        <v>0</v>
      </c>
      <c r="LF65" s="182">
        <f>LF60+LF61+LF62+LF64</f>
        <v>0</v>
      </c>
      <c r="LG65" s="183">
        <f t="shared" ref="LG65" si="6181">+LG60+LG61+LG62+LG64</f>
        <v>0</v>
      </c>
      <c r="LH65" s="184">
        <f t="shared" ref="LH65" si="6182">+LH60+LH61+LH62+LH64</f>
        <v>0</v>
      </c>
      <c r="LI65" s="182">
        <f>LI60+LI61+LI62+LI64</f>
        <v>0</v>
      </c>
      <c r="LJ65" s="183">
        <f t="shared" ref="LJ65" si="6183">+LJ60+LJ61+LJ62+LJ64</f>
        <v>0</v>
      </c>
      <c r="LK65" s="186">
        <f t="shared" ref="LK65" si="6184">+LK60+LK61+LK62+LK64</f>
        <v>0</v>
      </c>
      <c r="LL65" s="182">
        <f>LL60+LL61+LL62+LL64</f>
        <v>0</v>
      </c>
      <c r="LM65" s="183">
        <f t="shared" ref="LM65" si="6185">+LM60+LM61+LM62+LM64</f>
        <v>0</v>
      </c>
      <c r="LN65" s="184">
        <f t="shared" ref="LN65" si="6186">+LN60+LN61+LN62+LN64</f>
        <v>0</v>
      </c>
      <c r="LO65" s="182">
        <f>LO60+LO61+LO62+LO64</f>
        <v>0</v>
      </c>
      <c r="LP65" s="183">
        <f t="shared" ref="LP65" si="6187">+LP60+LP61+LP62+LP64</f>
        <v>0</v>
      </c>
      <c r="LQ65" s="184">
        <f t="shared" ref="LQ65" si="6188">+LQ60+LQ61+LQ62+LQ64</f>
        <v>0</v>
      </c>
      <c r="LR65" s="182">
        <f>LR60+LR61+LR62+LR64</f>
        <v>0</v>
      </c>
      <c r="LS65" s="183">
        <f t="shared" ref="LS65" si="6189">+LS60+LS61+LS62+LS64</f>
        <v>0</v>
      </c>
      <c r="LT65" s="184">
        <f t="shared" ref="LT65" si="6190">+LT60+LT61+LT62+LT64</f>
        <v>0</v>
      </c>
      <c r="LU65" s="182">
        <f>LU60+LU61+LU62+LU64</f>
        <v>0</v>
      </c>
      <c r="LV65" s="183">
        <f t="shared" ref="LV65" si="6191">+LV60+LV61+LV62+LV64</f>
        <v>0</v>
      </c>
      <c r="LW65" s="184">
        <f t="shared" ref="LW65" si="6192">+LW60+LW61+LW62+LW64</f>
        <v>0</v>
      </c>
      <c r="LX65" s="182">
        <f>LX60+LX61+LX62+LX64</f>
        <v>0</v>
      </c>
      <c r="LY65" s="183">
        <f t="shared" ref="LY65" si="6193">+LY60+LY61+LY62+LY64</f>
        <v>0</v>
      </c>
      <c r="LZ65" s="184">
        <f t="shared" ref="LZ65:MA65" si="6194">+LZ60+LZ61+LZ62+LZ64</f>
        <v>0</v>
      </c>
      <c r="MA65" s="182">
        <f t="shared" si="6194"/>
        <v>0</v>
      </c>
      <c r="MB65" s="183">
        <f t="shared" si="17"/>
        <v>0</v>
      </c>
      <c r="MC65" s="184">
        <f t="shared" ref="MC65" si="6195">+MC60+MC61+MC62+MC64</f>
        <v>0</v>
      </c>
      <c r="MD65" s="182">
        <f>MD60+MD61+MD62+MD64</f>
        <v>0</v>
      </c>
      <c r="ME65" s="183">
        <f t="shared" ref="ME65" si="6196">+ME60+ME61+ME62+ME64</f>
        <v>0</v>
      </c>
      <c r="MF65" s="184">
        <f t="shared" ref="MF65" si="6197">+MF60+MF61+MF62+MF64</f>
        <v>0</v>
      </c>
      <c r="MG65" s="182">
        <f>MG60+MG61+MG62+MG64</f>
        <v>0</v>
      </c>
      <c r="MH65" s="183">
        <f t="shared" ref="MH65" si="6198">+MH60+MH61+MH62+MH64</f>
        <v>0</v>
      </c>
      <c r="MI65" s="186">
        <f t="shared" ref="MI65:MJ65" si="6199">+MI60+MI61+MI62+MI64</f>
        <v>0</v>
      </c>
      <c r="MJ65" s="182">
        <f t="shared" si="6199"/>
        <v>0</v>
      </c>
      <c r="MK65" s="183">
        <f t="shared" si="150"/>
        <v>0</v>
      </c>
      <c r="ML65" s="184">
        <f t="shared" ref="ML65" si="6200">+ML60+ML61+ML62+ML64</f>
        <v>0</v>
      </c>
      <c r="MM65" s="182">
        <f>MM60+MM61+MM62+MM64</f>
        <v>0</v>
      </c>
      <c r="MN65" s="183">
        <f t="shared" ref="MN65" si="6201">+MN60+MN61+MN62+MN64</f>
        <v>0</v>
      </c>
      <c r="MO65" s="184">
        <f t="shared" ref="MO65:MP65" si="6202">+MO60+MO61+MO62+MO64</f>
        <v>0</v>
      </c>
      <c r="MP65" s="182">
        <f t="shared" si="6202"/>
        <v>0</v>
      </c>
      <c r="MQ65" s="183">
        <f t="shared" si="18"/>
        <v>0</v>
      </c>
      <c r="MR65" s="184">
        <f t="shared" ref="MR65" si="6203">+MR60+MR61+MR62+MR64</f>
        <v>0</v>
      </c>
      <c r="MS65" s="182">
        <f>MS60+MS61+MS62+MS64</f>
        <v>0</v>
      </c>
      <c r="MT65" s="183">
        <f t="shared" ref="MT65" si="6204">+MT60+MT61+MT62+MT64</f>
        <v>0</v>
      </c>
      <c r="MU65" s="184">
        <f t="shared" ref="MU65" si="6205">+MU60+MU61+MU62+MU64</f>
        <v>0</v>
      </c>
      <c r="MV65" s="182">
        <f>MV60+MV61+MV62+MV64</f>
        <v>0</v>
      </c>
      <c r="MW65" s="183">
        <f t="shared" ref="MW65" si="6206">+MW60+MW61+MW62+MW64</f>
        <v>0</v>
      </c>
      <c r="MX65" s="184">
        <f t="shared" ref="MX65" si="6207">+MX60+MX61+MX62+MX64</f>
        <v>0</v>
      </c>
      <c r="MY65" s="182">
        <f>MY60+MY61+MY62+MY64</f>
        <v>0</v>
      </c>
      <c r="MZ65" s="183">
        <f t="shared" ref="MZ65" si="6208">+MZ60+MZ61+MZ62+MZ64</f>
        <v>0</v>
      </c>
      <c r="NA65" s="184">
        <f t="shared" ref="NA65:NB65" si="6209">+NA60+NA61+NA62+NA64</f>
        <v>0</v>
      </c>
      <c r="NB65" s="182">
        <f t="shared" si="6209"/>
        <v>0</v>
      </c>
      <c r="NC65" s="183">
        <f t="shared" si="158"/>
        <v>0</v>
      </c>
      <c r="ND65" s="184">
        <f t="shared" ref="ND65" si="6210">+ND60+ND61+ND62+ND64</f>
        <v>0</v>
      </c>
      <c r="NE65" s="182">
        <f>NE60+NE61+NE62+NE64</f>
        <v>0</v>
      </c>
      <c r="NF65" s="183">
        <f t="shared" ref="NF65" si="6211">+NF60+NF61+NF62+NF64</f>
        <v>0</v>
      </c>
      <c r="NG65" s="184">
        <f t="shared" ref="NG65" si="6212">+NG60+NG61+NG62+NG64</f>
        <v>0</v>
      </c>
      <c r="NH65" s="182">
        <f>NH60+NH61+NH62+NH64</f>
        <v>0</v>
      </c>
      <c r="NI65" s="183">
        <f t="shared" ref="NI65" si="6213">+NI60+NI61+NI62+NI64</f>
        <v>0</v>
      </c>
      <c r="NJ65" s="186">
        <f t="shared" ref="NJ65" si="6214">+NJ60+NJ61+NJ62+NJ64</f>
        <v>0</v>
      </c>
      <c r="NK65" s="182">
        <f>NK60+NK61+NK62+NK64</f>
        <v>0</v>
      </c>
      <c r="NL65" s="183">
        <f t="shared" ref="NL65" si="6215">+NL60+NL61+NL62+NL64</f>
        <v>0</v>
      </c>
      <c r="NM65" s="184">
        <f t="shared" ref="NM65" si="6216">+NM60+NM61+NM62+NM64</f>
        <v>0</v>
      </c>
      <c r="NN65" s="182">
        <f>NN60+NN61+NN62+NN64</f>
        <v>0</v>
      </c>
      <c r="NO65" s="183">
        <f t="shared" ref="NO65" si="6217">+NO60+NO61+NO62+NO64</f>
        <v>0</v>
      </c>
      <c r="NP65" s="184">
        <f t="shared" ref="NP65" si="6218">+NP60+NP61+NP62+NP64</f>
        <v>0</v>
      </c>
      <c r="NQ65" s="182">
        <f>NQ60+NQ61+NQ62+NQ64</f>
        <v>0</v>
      </c>
      <c r="NR65" s="183">
        <f t="shared" ref="NR65" si="6219">+NR60+NR61+NR62+NR64</f>
        <v>0</v>
      </c>
      <c r="NS65" s="184">
        <f t="shared" ref="NS65" si="6220">+NS60+NS61+NS62+NS64</f>
        <v>0</v>
      </c>
      <c r="NT65" s="182">
        <f>NT60+NT61+NT62+NT64</f>
        <v>0</v>
      </c>
      <c r="NU65" s="183">
        <f t="shared" ref="NU65" si="6221">+NU60+NU61+NU62+NU64</f>
        <v>0</v>
      </c>
      <c r="NV65" s="184">
        <f t="shared" ref="NV65:NW65" si="6222">+NV60+NV61+NV62+NV64</f>
        <v>0</v>
      </c>
      <c r="NW65" s="182">
        <f t="shared" si="6222"/>
        <v>0</v>
      </c>
      <c r="NX65" s="183">
        <f t="shared" si="2981"/>
        <v>0</v>
      </c>
      <c r="NY65" s="184">
        <f t="shared" ref="NY65" si="6223">+NY60+NY61+NY62+NY64</f>
        <v>0</v>
      </c>
      <c r="NZ65" s="182">
        <f>NZ60+NZ61+NZ62+NZ64</f>
        <v>0</v>
      </c>
      <c r="OA65" s="183">
        <f t="shared" ref="OA65" si="6224">+OA60+OA61+OA62+OA64</f>
        <v>0</v>
      </c>
      <c r="OB65" s="184">
        <f t="shared" ref="OB65" si="6225">+OB60+OB61+OB62+OB64</f>
        <v>0</v>
      </c>
      <c r="OC65" s="182">
        <f>OC60+OC61+OC62+OC64</f>
        <v>0</v>
      </c>
      <c r="OD65" s="183">
        <f t="shared" ref="OD65" si="6226">+OD60+OD61+OD62+OD64</f>
        <v>0</v>
      </c>
      <c r="OE65" s="184">
        <f t="shared" ref="OE65" si="6227">+OE60+OE61+OE62+OE64</f>
        <v>0</v>
      </c>
      <c r="OF65" s="182">
        <f>OF60+OF61+OF62+OF64</f>
        <v>0</v>
      </c>
      <c r="OG65" s="183">
        <f t="shared" ref="OG65" si="6228">+OG60+OG61+OG62+OG64</f>
        <v>0</v>
      </c>
      <c r="OH65" s="186">
        <f t="shared" ref="OH65" si="6229">+OH60+OH61+OH62+OH64</f>
        <v>0</v>
      </c>
      <c r="OI65" s="182">
        <f t="shared" ref="OI65" si="6230">+OI60+OI61+OI62+OI64</f>
        <v>0</v>
      </c>
      <c r="OJ65" s="183">
        <f t="shared" si="2980"/>
        <v>0</v>
      </c>
      <c r="OK65" s="184">
        <f t="shared" ref="OK65" si="6231">+OK60+OK61+OK62+OK64</f>
        <v>0</v>
      </c>
      <c r="OL65" s="182">
        <f>OL60+OL61+OL62+OL64</f>
        <v>6873712</v>
      </c>
      <c r="OM65" s="183">
        <f t="shared" ref="OM65" si="6232">+OM60+OM61+OM62+OM64</f>
        <v>0</v>
      </c>
      <c r="ON65" s="184">
        <f t="shared" ref="ON65" si="6233">+ON60+ON61+ON62+ON64</f>
        <v>6873712</v>
      </c>
      <c r="OO65" s="182">
        <f>OO60+OO61+OO62+OO64</f>
        <v>892560</v>
      </c>
      <c r="OP65" s="183">
        <f t="shared" ref="OP65" si="6234">+OP60+OP61+OP62+OP64</f>
        <v>0</v>
      </c>
      <c r="OQ65" s="184">
        <f t="shared" ref="OQ65" si="6235">+OQ60+OQ61+OQ62+OQ64</f>
        <v>892560</v>
      </c>
      <c r="OR65" s="182">
        <f>OR60+OR61+OR62+OR64</f>
        <v>1595053</v>
      </c>
      <c r="OS65" s="183">
        <f t="shared" ref="OS65" si="6236">+OS60+OS61+OS62+OS64</f>
        <v>0</v>
      </c>
      <c r="OT65" s="184">
        <f t="shared" ref="OT65" si="6237">+OT60+OT61+OT62+OT64</f>
        <v>1595053</v>
      </c>
      <c r="OU65" s="182">
        <f>OU60+OU61+OU62+OU64</f>
        <v>17485</v>
      </c>
      <c r="OV65" s="183">
        <f t="shared" ref="OV65" si="6238">+OV60+OV61+OV62+OV64</f>
        <v>0</v>
      </c>
      <c r="OW65" s="184">
        <f t="shared" ref="OW65" si="6239">+OW60+OW61+OW62+OW64</f>
        <v>17485</v>
      </c>
      <c r="OX65" s="182">
        <f>OX60+OX61+OX62+OX64</f>
        <v>0</v>
      </c>
      <c r="OY65" s="183">
        <f t="shared" ref="OY65" si="6240">+OY60+OY61+OY62+OY64</f>
        <v>0</v>
      </c>
      <c r="OZ65" s="184">
        <f t="shared" ref="OZ65" si="6241">+OZ60+OZ61+OZ62+OZ64</f>
        <v>0</v>
      </c>
      <c r="PA65" s="182">
        <f>PA60+PA61+PA62+PA64</f>
        <v>0</v>
      </c>
      <c r="PB65" s="183">
        <f t="shared" ref="PB65" si="6242">+PB60+PB61+PB62+PB64</f>
        <v>0</v>
      </c>
      <c r="PC65" s="184">
        <f t="shared" ref="PC65" si="6243">+PC60+PC61+PC62+PC64</f>
        <v>0</v>
      </c>
      <c r="PD65" s="182">
        <f>PD60+PD61+PD62+PD64</f>
        <v>56113</v>
      </c>
      <c r="PE65" s="183">
        <f t="shared" ref="PE65" si="6244">+PE60+PE61+PE62+PE64</f>
        <v>0</v>
      </c>
      <c r="PF65" s="184">
        <f t="shared" ref="PF65" si="6245">+PF60+PF61+PF62+PF64</f>
        <v>56113</v>
      </c>
      <c r="PG65" s="182">
        <f>PG60+PG61+PG62+PG64</f>
        <v>6741345</v>
      </c>
      <c r="PH65" s="183">
        <f t="shared" ref="PH65" si="6246">+PH60+PH61+PH62+PH64</f>
        <v>0</v>
      </c>
      <c r="PI65" s="186">
        <f t="shared" ref="PI65" si="6247">+PI60+PI61+PI62+PI64</f>
        <v>6741345</v>
      </c>
      <c r="PJ65" s="182">
        <f>PJ60+PJ61+PJ62+PJ64</f>
        <v>1451055</v>
      </c>
      <c r="PK65" s="183">
        <f t="shared" ref="PK65" si="6248">+PK60+PK61+PK62+PK64</f>
        <v>0</v>
      </c>
      <c r="PL65" s="184">
        <f t="shared" ref="PL65" si="6249">+PL60+PL61+PL62+PL64</f>
        <v>1451055</v>
      </c>
      <c r="PM65" s="182">
        <f>PM60+PM61+PM62+PM64</f>
        <v>0</v>
      </c>
      <c r="PN65" s="183">
        <f t="shared" ref="PN65" si="6250">+PN60+PN61+PN62+PN64</f>
        <v>0</v>
      </c>
      <c r="PO65" s="184">
        <f t="shared" ref="PO65:PP65" si="6251">+PO60+PO61+PO62+PO64</f>
        <v>0</v>
      </c>
      <c r="PP65" s="182">
        <f t="shared" si="6251"/>
        <v>17627323</v>
      </c>
      <c r="PQ65" s="183">
        <f t="shared" si="4231"/>
        <v>0</v>
      </c>
      <c r="PR65" s="184">
        <f t="shared" ref="PR65" si="6252">+PR60+PR61+PR62+PR64</f>
        <v>17627323</v>
      </c>
      <c r="PS65" s="182">
        <f>PS60+PS61+PS62+PS64</f>
        <v>199115</v>
      </c>
      <c r="PT65" s="183">
        <f t="shared" ref="PT65" si="6253">+PT60+PT61+PT62+PT64</f>
        <v>0</v>
      </c>
      <c r="PU65" s="184">
        <f t="shared" ref="PU65" si="6254">+PU60+PU61+PU62+PU64</f>
        <v>199115</v>
      </c>
      <c r="PV65" s="182">
        <f>PV60+PV61+PV62+PV64</f>
        <v>0</v>
      </c>
      <c r="PW65" s="183">
        <f t="shared" ref="PW65" si="6255">+PW60+PW61+PW62+PW64</f>
        <v>0</v>
      </c>
      <c r="PX65" s="184">
        <f t="shared" ref="PX65" si="6256">+PX60+PX61+PX62+PX64</f>
        <v>0</v>
      </c>
      <c r="PY65" s="182">
        <f>PY60+PY61+PY62+PY64</f>
        <v>2581</v>
      </c>
      <c r="PZ65" s="183">
        <f t="shared" ref="PZ65" si="6257">+PZ60+PZ61+PZ62+PZ64</f>
        <v>0</v>
      </c>
      <c r="QA65" s="184">
        <f t="shared" ref="QA65" si="6258">+QA60+QA61+QA62+QA64</f>
        <v>2581</v>
      </c>
      <c r="QB65" s="182">
        <f>QB60+QB61+QB62+QB64</f>
        <v>13330</v>
      </c>
      <c r="QC65" s="183">
        <f t="shared" ref="QC65" si="6259">+QC60+QC61+QC62+QC64</f>
        <v>0</v>
      </c>
      <c r="QD65" s="184">
        <f t="shared" ref="QD65" si="6260">+QD60+QD61+QD62+QD64</f>
        <v>13330</v>
      </c>
      <c r="QE65" s="182">
        <f>QE60+QE61+QE62+QE64</f>
        <v>20523</v>
      </c>
      <c r="QF65" s="183">
        <f t="shared" ref="QF65" si="6261">+QF60+QF61+QF62+QF64</f>
        <v>0</v>
      </c>
      <c r="QG65" s="186">
        <f t="shared" ref="QG65" si="6262">+QG60+QG61+QG62+QG64</f>
        <v>20523</v>
      </c>
      <c r="QH65" s="182">
        <f>QH60+QH61+QH62+QH64</f>
        <v>25000</v>
      </c>
      <c r="QI65" s="183">
        <f t="shared" ref="QI65" si="6263">+QI60+QI61+QI62+QI64</f>
        <v>0</v>
      </c>
      <c r="QJ65" s="184">
        <f t="shared" ref="QJ65" si="6264">+QJ60+QJ61+QJ62+QJ64</f>
        <v>25000</v>
      </c>
      <c r="QK65" s="182">
        <f>QK60+QK61+QK62+QK64</f>
        <v>150000</v>
      </c>
      <c r="QL65" s="183">
        <f t="shared" ref="QL65" si="6265">+QL60+QL61+QL62+QL64</f>
        <v>0</v>
      </c>
      <c r="QM65" s="184">
        <f t="shared" ref="QM65:QN65" si="6266">+QM60+QM61+QM62+QM64</f>
        <v>150000</v>
      </c>
      <c r="QN65" s="182">
        <f t="shared" si="6266"/>
        <v>410549</v>
      </c>
      <c r="QO65" s="183">
        <f t="shared" si="190"/>
        <v>0</v>
      </c>
      <c r="QP65" s="184">
        <f t="shared" ref="QP65" si="6267">+QP60+QP61+QP62+QP64</f>
        <v>410549</v>
      </c>
      <c r="QQ65" s="182">
        <f>QQ60+QQ61+QQ62+QQ64</f>
        <v>0</v>
      </c>
      <c r="QR65" s="183">
        <f t="shared" ref="QR65" si="6268">+QR60+QR61+QR62+QR64</f>
        <v>0</v>
      </c>
      <c r="QS65" s="184">
        <f t="shared" ref="QS65" si="6269">+QS60+QS61+QS62+QS64</f>
        <v>0</v>
      </c>
      <c r="QT65" s="182">
        <f>QT60+QT61+QT62+QT64</f>
        <v>0</v>
      </c>
      <c r="QU65" s="183">
        <f t="shared" ref="QU65" si="6270">+QU60+QU61+QU62+QU64</f>
        <v>0</v>
      </c>
      <c r="QV65" s="184">
        <f t="shared" ref="QV65" si="6271">+QV60+QV61+QV62+QV64</f>
        <v>0</v>
      </c>
      <c r="QW65" s="182">
        <f>QW60+QW61+QW62+QW64</f>
        <v>434</v>
      </c>
      <c r="QX65" s="183">
        <f t="shared" ref="QX65" si="6272">+QX60+QX61+QX62+QX64</f>
        <v>0</v>
      </c>
      <c r="QY65" s="184">
        <f t="shared" ref="QY65" si="6273">+QY60+QY61+QY62+QY64</f>
        <v>434</v>
      </c>
      <c r="QZ65" s="182">
        <f>QZ60+QZ61+QZ62+QZ64</f>
        <v>514</v>
      </c>
      <c r="RA65" s="183">
        <f t="shared" ref="RA65" si="6274">+RA60+RA61+RA62+RA64</f>
        <v>0</v>
      </c>
      <c r="RB65" s="184">
        <f t="shared" ref="RB65" si="6275">+RB60+RB61+RB62+RB64</f>
        <v>514</v>
      </c>
      <c r="RC65" s="182">
        <f>RC60+RC61+RC62+RC64</f>
        <v>0</v>
      </c>
      <c r="RD65" s="183">
        <f t="shared" ref="RD65" si="6276">+RD60+RD61+RD62+RD64</f>
        <v>0</v>
      </c>
      <c r="RE65" s="186">
        <f t="shared" ref="RE65" si="6277">+RE60+RE61+RE62+RE64</f>
        <v>0</v>
      </c>
      <c r="RF65" s="182">
        <f>RF60+RF61+RF62+RF64</f>
        <v>450</v>
      </c>
      <c r="RG65" s="183">
        <f t="shared" ref="RG65" si="6278">+RG60+RG61+RG62+RG64</f>
        <v>0</v>
      </c>
      <c r="RH65" s="184">
        <f t="shared" ref="RH65" si="6279">+RH60+RH61+RH62+RH64</f>
        <v>450</v>
      </c>
      <c r="RI65" s="182">
        <f>RI60+RI61+RI62+RI64</f>
        <v>0</v>
      </c>
      <c r="RJ65" s="183">
        <f t="shared" ref="RJ65" si="6280">+RJ60+RJ61+RJ62+RJ64</f>
        <v>0</v>
      </c>
      <c r="RK65" s="184">
        <f t="shared" ref="RK65" si="6281">+RK60+RK61+RK62+RK64</f>
        <v>0</v>
      </c>
      <c r="RL65" s="182">
        <f>RL60+RL61+RL62+RL64</f>
        <v>0</v>
      </c>
      <c r="RM65" s="183">
        <f t="shared" ref="RM65" si="6282">+RM60+RM61+RM62+RM64</f>
        <v>0</v>
      </c>
      <c r="RN65" s="184">
        <f t="shared" ref="RN65:RO65" si="6283">+RN60+RN61+RN62+RN64</f>
        <v>0</v>
      </c>
      <c r="RO65" s="182">
        <f t="shared" si="6283"/>
        <v>1398</v>
      </c>
      <c r="RP65" s="183">
        <f t="shared" si="201"/>
        <v>0</v>
      </c>
      <c r="RQ65" s="184">
        <f t="shared" ref="RQ65:RR65" si="6284">+RQ60+RQ61+RQ62+RQ64</f>
        <v>1398</v>
      </c>
      <c r="RR65" s="182">
        <f t="shared" si="6284"/>
        <v>411947</v>
      </c>
      <c r="RS65" s="183">
        <f t="shared" si="204"/>
        <v>0</v>
      </c>
      <c r="RT65" s="184">
        <f t="shared" ref="RT65" si="6285">+RT60+RT61+RT62+RT64</f>
        <v>411947</v>
      </c>
      <c r="RU65" s="182">
        <f t="shared" si="5035"/>
        <v>18205453</v>
      </c>
      <c r="RV65" s="183">
        <f t="shared" si="206"/>
        <v>0</v>
      </c>
      <c r="RW65" s="184">
        <f t="shared" ref="RW65" si="6286">+RW60+RW61+RW62+RW64</f>
        <v>18205453</v>
      </c>
      <c r="RX65" s="182">
        <f>RX60+RX61+RX62+RX64</f>
        <v>-5152352</v>
      </c>
      <c r="RY65" s="183">
        <f t="shared" ref="RY65" si="6287">+RY60+RY61+RY62+RY64</f>
        <v>-3405</v>
      </c>
      <c r="RZ65" s="184">
        <f t="shared" ref="RZ65:SA65" si="6288">+RZ60+RZ61+RZ62+RZ64</f>
        <v>-5155757</v>
      </c>
      <c r="SA65" s="182">
        <f t="shared" si="6288"/>
        <v>13053101</v>
      </c>
      <c r="SB65" s="183">
        <f t="shared" si="22"/>
        <v>-3405</v>
      </c>
      <c r="SC65" s="184">
        <f t="shared" ref="SC65:SD65" si="6289">+SC60+SC61+SC62+SC64</f>
        <v>13049696</v>
      </c>
      <c r="SD65" s="182">
        <f t="shared" si="6289"/>
        <v>25674782</v>
      </c>
      <c r="SE65" s="183">
        <f t="shared" si="4232"/>
        <v>0</v>
      </c>
      <c r="SF65" s="184">
        <f t="shared" ref="SF65" si="6290">+SF60+SF61+SF62+SF64</f>
        <v>25674782</v>
      </c>
    </row>
    <row r="66" spans="1:500" s="78" customFormat="1" ht="17.25" thickTop="1" thickBot="1" x14ac:dyDescent="0.3">
      <c r="A66" s="209"/>
      <c r="B66" s="210"/>
      <c r="C66" s="118"/>
      <c r="D66" s="77"/>
      <c r="E66" s="119"/>
      <c r="F66" s="118"/>
      <c r="G66" s="77"/>
      <c r="H66" s="119"/>
      <c r="I66" s="118"/>
      <c r="J66" s="77">
        <f t="shared" si="0"/>
        <v>0</v>
      </c>
      <c r="K66" s="119"/>
      <c r="L66" s="118"/>
      <c r="M66" s="77"/>
      <c r="N66" s="119"/>
      <c r="O66" s="118"/>
      <c r="P66" s="77"/>
      <c r="Q66" s="119"/>
      <c r="R66" s="118"/>
      <c r="S66" s="77"/>
      <c r="T66" s="119"/>
      <c r="U66" s="118"/>
      <c r="V66" s="77">
        <f t="shared" si="2324"/>
        <v>0</v>
      </c>
      <c r="W66" s="97"/>
      <c r="X66" s="118"/>
      <c r="Y66" s="77"/>
      <c r="Z66" s="119"/>
      <c r="AA66" s="118"/>
      <c r="AB66" s="77"/>
      <c r="AC66" s="119"/>
      <c r="AD66" s="118"/>
      <c r="AE66" s="77"/>
      <c r="AF66" s="119"/>
      <c r="AG66" s="118"/>
      <c r="AH66" s="77"/>
      <c r="AI66" s="119"/>
      <c r="AJ66" s="118"/>
      <c r="AK66" s="77"/>
      <c r="AL66" s="119"/>
      <c r="AM66" s="118"/>
      <c r="AN66" s="77"/>
      <c r="AO66" s="119"/>
      <c r="AP66" s="118"/>
      <c r="AQ66" s="77"/>
      <c r="AR66" s="119"/>
      <c r="AS66" s="118"/>
      <c r="AT66" s="77">
        <f t="shared" si="2333"/>
        <v>0</v>
      </c>
      <c r="AU66" s="119"/>
      <c r="AV66" s="118"/>
      <c r="AW66" s="77"/>
      <c r="AX66" s="119"/>
      <c r="AY66" s="118"/>
      <c r="AZ66" s="77"/>
      <c r="BA66" s="119"/>
      <c r="BB66" s="118"/>
      <c r="BC66" s="77"/>
      <c r="BD66" s="119"/>
      <c r="BE66" s="118"/>
      <c r="BF66" s="77">
        <f t="shared" si="2338"/>
        <v>0</v>
      </c>
      <c r="BG66" s="119"/>
      <c r="BH66" s="118"/>
      <c r="BI66" s="77"/>
      <c r="BJ66" s="119"/>
      <c r="BK66" s="118"/>
      <c r="BL66" s="77"/>
      <c r="BM66" s="119"/>
      <c r="BN66" s="118"/>
      <c r="BO66" s="77">
        <f t="shared" si="2342"/>
        <v>0</v>
      </c>
      <c r="BP66" s="119"/>
      <c r="BQ66" s="118"/>
      <c r="BR66" s="77">
        <f t="shared" si="2344"/>
        <v>0</v>
      </c>
      <c r="BS66" s="119"/>
      <c r="BT66" s="118"/>
      <c r="BU66" s="77"/>
      <c r="BV66" s="119"/>
      <c r="BW66" s="118"/>
      <c r="BX66" s="77">
        <f t="shared" si="2347"/>
        <v>0</v>
      </c>
      <c r="BY66" s="119"/>
      <c r="BZ66" s="118"/>
      <c r="CA66" s="77"/>
      <c r="CB66" s="119"/>
      <c r="CC66" s="118"/>
      <c r="CD66" s="77"/>
      <c r="CE66" s="119"/>
      <c r="CF66" s="118"/>
      <c r="CG66" s="77"/>
      <c r="CH66" s="119"/>
      <c r="CI66" s="118"/>
      <c r="CJ66" s="77"/>
      <c r="CK66" s="119"/>
      <c r="CL66" s="118"/>
      <c r="CM66" s="77"/>
      <c r="CN66" s="119"/>
      <c r="CO66" s="118"/>
      <c r="CP66" s="77"/>
      <c r="CQ66" s="119"/>
      <c r="CR66" s="118"/>
      <c r="CS66" s="77"/>
      <c r="CT66" s="119"/>
      <c r="CU66" s="118"/>
      <c r="CV66" s="77"/>
      <c r="CW66" s="119"/>
      <c r="CX66" s="118"/>
      <c r="CY66" s="77"/>
      <c r="CZ66" s="119"/>
      <c r="DA66" s="118"/>
      <c r="DB66" s="77"/>
      <c r="DC66" s="119"/>
      <c r="DD66" s="118">
        <f t="shared" si="59"/>
        <v>0</v>
      </c>
      <c r="DE66" s="77">
        <f t="shared" si="59"/>
        <v>0</v>
      </c>
      <c r="DF66" s="119">
        <f t="shared" si="59"/>
        <v>0</v>
      </c>
      <c r="DG66" s="118"/>
      <c r="DH66" s="77"/>
      <c r="DI66" s="119"/>
      <c r="DJ66" s="118"/>
      <c r="DK66" s="77"/>
      <c r="DL66" s="119"/>
      <c r="DM66" s="118"/>
      <c r="DN66" s="77"/>
      <c r="DO66" s="119"/>
      <c r="DP66" s="118"/>
      <c r="DQ66" s="77"/>
      <c r="DR66" s="119"/>
      <c r="DS66" s="118"/>
      <c r="DT66" s="77"/>
      <c r="DU66" s="119"/>
      <c r="DV66" s="118"/>
      <c r="DW66" s="77"/>
      <c r="DX66" s="119"/>
      <c r="DY66" s="118"/>
      <c r="DZ66" s="77"/>
      <c r="EA66" s="119"/>
      <c r="EB66" s="118"/>
      <c r="EC66" s="77">
        <f t="shared" si="68"/>
        <v>0</v>
      </c>
      <c r="ED66" s="119"/>
      <c r="EE66" s="118"/>
      <c r="EF66" s="77"/>
      <c r="EG66" s="119"/>
      <c r="EH66" s="118"/>
      <c r="EI66" s="77"/>
      <c r="EJ66" s="119"/>
      <c r="EK66" s="118"/>
      <c r="EL66" s="77"/>
      <c r="EM66" s="119"/>
      <c r="EN66" s="118"/>
      <c r="EO66" s="77">
        <f t="shared" si="2492"/>
        <v>0</v>
      </c>
      <c r="EP66" s="119"/>
      <c r="EQ66" s="118"/>
      <c r="ER66" s="77"/>
      <c r="ES66" s="119"/>
      <c r="ET66" s="118"/>
      <c r="EU66" s="77"/>
      <c r="EV66" s="119"/>
      <c r="EW66" s="118"/>
      <c r="EX66" s="77"/>
      <c r="EY66" s="119"/>
      <c r="EZ66" s="118"/>
      <c r="FA66" s="77"/>
      <c r="FB66" s="119"/>
      <c r="FC66" s="118"/>
      <c r="FD66" s="77">
        <f t="shared" si="2375"/>
        <v>0</v>
      </c>
      <c r="FE66" s="97"/>
      <c r="FF66" s="118"/>
      <c r="FG66" s="77"/>
      <c r="FH66" s="119"/>
      <c r="FI66" s="118"/>
      <c r="FJ66" s="77"/>
      <c r="FK66" s="119"/>
      <c r="FL66" s="118"/>
      <c r="FM66" s="77"/>
      <c r="FN66" s="119"/>
      <c r="FO66" s="118"/>
      <c r="FP66" s="77"/>
      <c r="FQ66" s="119"/>
      <c r="FR66" s="118"/>
      <c r="FS66" s="77"/>
      <c r="FT66" s="119"/>
      <c r="FU66" s="118"/>
      <c r="FV66" s="77"/>
      <c r="FW66" s="119"/>
      <c r="FX66" s="118"/>
      <c r="FY66" s="77"/>
      <c r="FZ66" s="119"/>
      <c r="GA66" s="118"/>
      <c r="GB66" s="77">
        <f t="shared" si="10"/>
        <v>0</v>
      </c>
      <c r="GC66" s="119"/>
      <c r="GD66" s="118"/>
      <c r="GE66" s="77"/>
      <c r="GF66" s="119"/>
      <c r="GG66" s="118"/>
      <c r="GH66" s="77"/>
      <c r="GI66" s="119"/>
      <c r="GJ66" s="118"/>
      <c r="GK66" s="77"/>
      <c r="GL66" s="119"/>
      <c r="GM66" s="118"/>
      <c r="GN66" s="77"/>
      <c r="GO66" s="119"/>
      <c r="GP66" s="118"/>
      <c r="GQ66" s="77"/>
      <c r="GR66" s="119"/>
      <c r="GS66" s="118"/>
      <c r="GT66" s="77"/>
      <c r="GU66" s="97"/>
      <c r="GV66" s="118"/>
      <c r="GW66" s="77">
        <f t="shared" si="94"/>
        <v>0</v>
      </c>
      <c r="GX66" s="119"/>
      <c r="GY66" s="118"/>
      <c r="GZ66" s="77"/>
      <c r="HA66" s="119"/>
      <c r="HB66" s="118"/>
      <c r="HC66" s="77"/>
      <c r="HD66" s="119"/>
      <c r="HE66" s="118"/>
      <c r="HF66" s="77"/>
      <c r="HG66" s="119"/>
      <c r="HH66" s="118"/>
      <c r="HI66" s="77"/>
      <c r="HJ66" s="119"/>
      <c r="HK66" s="118"/>
      <c r="HL66" s="77">
        <f t="shared" si="101"/>
        <v>0</v>
      </c>
      <c r="HM66" s="119"/>
      <c r="HN66" s="118"/>
      <c r="HO66" s="77"/>
      <c r="HP66" s="119"/>
      <c r="HQ66" s="118"/>
      <c r="HR66" s="77"/>
      <c r="HS66" s="97"/>
      <c r="HT66" s="118"/>
      <c r="HU66" s="77">
        <f t="shared" si="11"/>
        <v>0</v>
      </c>
      <c r="HV66" s="119"/>
      <c r="HW66" s="118"/>
      <c r="HX66" s="77">
        <f t="shared" si="107"/>
        <v>0</v>
      </c>
      <c r="HY66" s="119"/>
      <c r="HZ66" s="118"/>
      <c r="IA66" s="77"/>
      <c r="IB66" s="119"/>
      <c r="IC66" s="118"/>
      <c r="ID66" s="77"/>
      <c r="IE66" s="119"/>
      <c r="IF66" s="118"/>
      <c r="IG66" s="77"/>
      <c r="IH66" s="119"/>
      <c r="II66" s="118"/>
      <c r="IJ66" s="77"/>
      <c r="IK66" s="119"/>
      <c r="IL66" s="118"/>
      <c r="IM66" s="77">
        <f t="shared" si="114"/>
        <v>0</v>
      </c>
      <c r="IN66" s="119"/>
      <c r="IO66" s="118"/>
      <c r="IP66" s="77"/>
      <c r="IQ66" s="97"/>
      <c r="IR66" s="118"/>
      <c r="IS66" s="77"/>
      <c r="IT66" s="119"/>
      <c r="IU66" s="118"/>
      <c r="IV66" s="77">
        <f t="shared" si="12"/>
        <v>0</v>
      </c>
      <c r="IW66" s="119"/>
      <c r="IX66" s="118"/>
      <c r="IY66" s="77"/>
      <c r="IZ66" s="119"/>
      <c r="JA66" s="118"/>
      <c r="JB66" s="77"/>
      <c r="JC66" s="119"/>
      <c r="JD66" s="118"/>
      <c r="JE66" s="77"/>
      <c r="JF66" s="119"/>
      <c r="JG66" s="118"/>
      <c r="JH66" s="77"/>
      <c r="JI66" s="119"/>
      <c r="JJ66" s="118"/>
      <c r="JK66" s="77">
        <f t="shared" si="13"/>
        <v>0</v>
      </c>
      <c r="JL66" s="121"/>
      <c r="JM66" s="118"/>
      <c r="JN66" s="77"/>
      <c r="JO66" s="119"/>
      <c r="JP66" s="118"/>
      <c r="JQ66" s="77"/>
      <c r="JR66" s="97"/>
      <c r="JS66" s="118"/>
      <c r="JT66" s="77"/>
      <c r="JU66" s="119"/>
      <c r="JV66" s="118"/>
      <c r="JW66" s="77">
        <f t="shared" si="2493"/>
        <v>0</v>
      </c>
      <c r="JX66" s="119"/>
      <c r="JY66" s="118"/>
      <c r="JZ66" s="77"/>
      <c r="KA66" s="119"/>
      <c r="KB66" s="118"/>
      <c r="KC66" s="77"/>
      <c r="KD66" s="119"/>
      <c r="KE66" s="118"/>
      <c r="KF66" s="77"/>
      <c r="KG66" s="119"/>
      <c r="KH66" s="118"/>
      <c r="KI66" s="77"/>
      <c r="KJ66" s="119"/>
      <c r="KK66" s="118"/>
      <c r="KL66" s="77">
        <f t="shared" si="2491"/>
        <v>0</v>
      </c>
      <c r="KM66" s="97"/>
      <c r="KN66" s="118"/>
      <c r="KO66" s="77"/>
      <c r="KP66" s="119"/>
      <c r="KQ66" s="118"/>
      <c r="KR66" s="77"/>
      <c r="KS66" s="119"/>
      <c r="KT66" s="118"/>
      <c r="KU66" s="77"/>
      <c r="KV66" s="119"/>
      <c r="KW66" s="118"/>
      <c r="KX66" s="77">
        <f t="shared" si="211"/>
        <v>0</v>
      </c>
      <c r="KY66" s="119"/>
      <c r="KZ66" s="118"/>
      <c r="LA66" s="77"/>
      <c r="LB66" s="119"/>
      <c r="LC66" s="118"/>
      <c r="LD66" s="77"/>
      <c r="LE66" s="119"/>
      <c r="LF66" s="118"/>
      <c r="LG66" s="77"/>
      <c r="LH66" s="119"/>
      <c r="LI66" s="118"/>
      <c r="LJ66" s="77"/>
      <c r="LK66" s="97"/>
      <c r="LL66" s="118"/>
      <c r="LM66" s="77"/>
      <c r="LN66" s="119"/>
      <c r="LO66" s="118"/>
      <c r="LP66" s="77"/>
      <c r="LQ66" s="119"/>
      <c r="LR66" s="118"/>
      <c r="LS66" s="77"/>
      <c r="LT66" s="119"/>
      <c r="LU66" s="118"/>
      <c r="LV66" s="77"/>
      <c r="LW66" s="119"/>
      <c r="LX66" s="118"/>
      <c r="LY66" s="77"/>
      <c r="LZ66" s="119"/>
      <c r="MA66" s="118"/>
      <c r="MB66" s="77">
        <f t="shared" si="17"/>
        <v>0</v>
      </c>
      <c r="MC66" s="119"/>
      <c r="MD66" s="118"/>
      <c r="ME66" s="77"/>
      <c r="MF66" s="119"/>
      <c r="MG66" s="118"/>
      <c r="MH66" s="77"/>
      <c r="MI66" s="97"/>
      <c r="MJ66" s="118"/>
      <c r="MK66" s="77">
        <f t="shared" si="150"/>
        <v>0</v>
      </c>
      <c r="ML66" s="119"/>
      <c r="MM66" s="118"/>
      <c r="MN66" s="77"/>
      <c r="MO66" s="119"/>
      <c r="MP66" s="118"/>
      <c r="MQ66" s="77">
        <f t="shared" si="18"/>
        <v>0</v>
      </c>
      <c r="MR66" s="119"/>
      <c r="MS66" s="118"/>
      <c r="MT66" s="77"/>
      <c r="MU66" s="119"/>
      <c r="MV66" s="118"/>
      <c r="MW66" s="77"/>
      <c r="MX66" s="119"/>
      <c r="MY66" s="118"/>
      <c r="MZ66" s="77"/>
      <c r="NA66" s="119"/>
      <c r="NB66" s="118"/>
      <c r="NC66" s="77">
        <f t="shared" si="158"/>
        <v>0</v>
      </c>
      <c r="ND66" s="119"/>
      <c r="NE66" s="118"/>
      <c r="NF66" s="77"/>
      <c r="NG66" s="119"/>
      <c r="NH66" s="118"/>
      <c r="NI66" s="77"/>
      <c r="NJ66" s="97"/>
      <c r="NK66" s="118"/>
      <c r="NL66" s="77"/>
      <c r="NM66" s="119"/>
      <c r="NN66" s="118"/>
      <c r="NO66" s="77"/>
      <c r="NP66" s="119"/>
      <c r="NQ66" s="118"/>
      <c r="NR66" s="77"/>
      <c r="NS66" s="119"/>
      <c r="NT66" s="118"/>
      <c r="NU66" s="77"/>
      <c r="NV66" s="119"/>
      <c r="NW66" s="118"/>
      <c r="NX66" s="77">
        <f t="shared" si="2981"/>
        <v>0</v>
      </c>
      <c r="NY66" s="119"/>
      <c r="NZ66" s="118"/>
      <c r="OA66" s="77"/>
      <c r="OB66" s="119"/>
      <c r="OC66" s="134"/>
      <c r="OD66" s="77"/>
      <c r="OE66" s="119"/>
      <c r="OF66" s="118"/>
      <c r="OG66" s="77"/>
      <c r="OH66" s="97"/>
      <c r="OI66" s="118"/>
      <c r="OJ66" s="77">
        <f t="shared" si="2980"/>
        <v>0</v>
      </c>
      <c r="OK66" s="119"/>
      <c r="OL66" s="118"/>
      <c r="OM66" s="77"/>
      <c r="ON66" s="119"/>
      <c r="OO66" s="118"/>
      <c r="OP66" s="77"/>
      <c r="OQ66" s="119"/>
      <c r="OR66" s="118"/>
      <c r="OS66" s="77"/>
      <c r="OT66" s="119"/>
      <c r="OU66" s="118"/>
      <c r="OV66" s="77"/>
      <c r="OW66" s="119"/>
      <c r="OX66" s="118"/>
      <c r="OY66" s="77"/>
      <c r="OZ66" s="119"/>
      <c r="PA66" s="118"/>
      <c r="PB66" s="77"/>
      <c r="PC66" s="119"/>
      <c r="PD66" s="118"/>
      <c r="PE66" s="77"/>
      <c r="PF66" s="119"/>
      <c r="PG66" s="118"/>
      <c r="PH66" s="77"/>
      <c r="PI66" s="97"/>
      <c r="PJ66" s="118"/>
      <c r="PK66" s="77"/>
      <c r="PL66" s="119"/>
      <c r="PM66" s="118"/>
      <c r="PN66" s="77"/>
      <c r="PO66" s="119"/>
      <c r="PP66" s="118"/>
      <c r="PQ66" s="77">
        <f t="shared" si="4231"/>
        <v>0</v>
      </c>
      <c r="PR66" s="119"/>
      <c r="PS66" s="118"/>
      <c r="PT66" s="77"/>
      <c r="PU66" s="119"/>
      <c r="PV66" s="118"/>
      <c r="PW66" s="77"/>
      <c r="PX66" s="119"/>
      <c r="PY66" s="118"/>
      <c r="PZ66" s="77"/>
      <c r="QA66" s="119"/>
      <c r="QB66" s="118"/>
      <c r="QC66" s="77"/>
      <c r="QD66" s="119"/>
      <c r="QE66" s="118"/>
      <c r="QF66" s="77"/>
      <c r="QG66" s="97"/>
      <c r="QH66" s="118"/>
      <c r="QI66" s="77"/>
      <c r="QJ66" s="119"/>
      <c r="QK66" s="118"/>
      <c r="QL66" s="77"/>
      <c r="QM66" s="119"/>
      <c r="QN66" s="118"/>
      <c r="QO66" s="77">
        <f t="shared" si="190"/>
        <v>0</v>
      </c>
      <c r="QP66" s="119"/>
      <c r="QQ66" s="118"/>
      <c r="QR66" s="77"/>
      <c r="QS66" s="119"/>
      <c r="QT66" s="118"/>
      <c r="QU66" s="77"/>
      <c r="QV66" s="119"/>
      <c r="QW66" s="118"/>
      <c r="QX66" s="77"/>
      <c r="QY66" s="119"/>
      <c r="QZ66" s="118"/>
      <c r="RA66" s="77"/>
      <c r="RB66" s="119"/>
      <c r="RC66" s="118"/>
      <c r="RD66" s="77"/>
      <c r="RE66" s="97"/>
      <c r="RF66" s="118"/>
      <c r="RG66" s="77"/>
      <c r="RH66" s="119"/>
      <c r="RI66" s="118"/>
      <c r="RJ66" s="77"/>
      <c r="RK66" s="119"/>
      <c r="RL66" s="118"/>
      <c r="RM66" s="77"/>
      <c r="RN66" s="119"/>
      <c r="RO66" s="118"/>
      <c r="RP66" s="77">
        <f t="shared" si="201"/>
        <v>0</v>
      </c>
      <c r="RQ66" s="121"/>
      <c r="RR66" s="118"/>
      <c r="RS66" s="77">
        <f t="shared" si="204"/>
        <v>0</v>
      </c>
      <c r="RT66" s="119"/>
      <c r="RU66" s="118"/>
      <c r="RV66" s="77">
        <f t="shared" si="206"/>
        <v>0</v>
      </c>
      <c r="RW66" s="119"/>
      <c r="RX66" s="118"/>
      <c r="RY66" s="77"/>
      <c r="RZ66" s="119"/>
      <c r="SA66" s="118"/>
      <c r="SB66" s="77">
        <f t="shared" si="22"/>
        <v>0</v>
      </c>
      <c r="SC66" s="119"/>
      <c r="SD66" s="118"/>
      <c r="SE66" s="77">
        <f t="shared" si="4232"/>
        <v>0</v>
      </c>
      <c r="SF66" s="119"/>
    </row>
    <row r="67" spans="1:500" s="35" customFormat="1" ht="16.5" thickBot="1" x14ac:dyDescent="0.3">
      <c r="A67" s="87">
        <v>53</v>
      </c>
      <c r="B67" s="64" t="s">
        <v>21</v>
      </c>
      <c r="C67" s="121">
        <f>283.25+47.5</f>
        <v>330.75</v>
      </c>
      <c r="D67" s="143"/>
      <c r="E67" s="121">
        <f t="shared" si="24"/>
        <v>330.75</v>
      </c>
      <c r="F67" s="121">
        <f>47.5-47.5</f>
        <v>0</v>
      </c>
      <c r="G67" s="143"/>
      <c r="H67" s="121">
        <f t="shared" ref="H67" si="6291">+F67+G67</f>
        <v>0</v>
      </c>
      <c r="I67" s="121">
        <f t="shared" si="0"/>
        <v>330.75</v>
      </c>
      <c r="J67" s="20">
        <f t="shared" si="0"/>
        <v>0</v>
      </c>
      <c r="K67" s="121">
        <f t="shared" ref="K67" si="6292">+I67+J67</f>
        <v>330.75</v>
      </c>
      <c r="L67" s="121">
        <v>106.5</v>
      </c>
      <c r="M67" s="20">
        <v>0</v>
      </c>
      <c r="N67" s="121">
        <f t="shared" ref="N67" si="6293">+L67+M67</f>
        <v>106.5</v>
      </c>
      <c r="O67" s="121">
        <v>78.25</v>
      </c>
      <c r="P67" s="20">
        <v>0</v>
      </c>
      <c r="Q67" s="121">
        <f t="shared" ref="Q67" si="6294">+O67+P67</f>
        <v>78.25</v>
      </c>
      <c r="R67" s="121">
        <v>137.5</v>
      </c>
      <c r="S67" s="20">
        <v>0</v>
      </c>
      <c r="T67" s="121">
        <f t="shared" ref="T67" si="6295">+R67+S67</f>
        <v>137.5</v>
      </c>
      <c r="U67" s="121">
        <f t="shared" si="2324"/>
        <v>322.25</v>
      </c>
      <c r="V67" s="20">
        <f t="shared" si="2324"/>
        <v>0</v>
      </c>
      <c r="W67" s="121">
        <f t="shared" ref="W67" si="6296">+U67+V67</f>
        <v>322.25</v>
      </c>
      <c r="X67" s="121">
        <v>31</v>
      </c>
      <c r="Y67" s="20">
        <v>0</v>
      </c>
      <c r="Z67" s="121">
        <f t="shared" ref="Z67" si="6297">+X67+Y67</f>
        <v>31</v>
      </c>
      <c r="AA67" s="121">
        <v>29</v>
      </c>
      <c r="AB67" s="20">
        <v>0</v>
      </c>
      <c r="AC67" s="121">
        <f t="shared" ref="AC67" si="6298">+AA67+AB67</f>
        <v>29</v>
      </c>
      <c r="AD67" s="121">
        <v>16</v>
      </c>
      <c r="AE67" s="20">
        <v>0</v>
      </c>
      <c r="AF67" s="121">
        <f t="shared" ref="AF67" si="6299">+AD67+AE67</f>
        <v>16</v>
      </c>
      <c r="AG67" s="121">
        <v>19.5</v>
      </c>
      <c r="AH67" s="20">
        <v>0</v>
      </c>
      <c r="AI67" s="121">
        <f t="shared" ref="AI67" si="6300">+AG67+AH67</f>
        <v>19.5</v>
      </c>
      <c r="AJ67" s="121">
        <v>30</v>
      </c>
      <c r="AK67" s="20">
        <v>0</v>
      </c>
      <c r="AL67" s="121">
        <f t="shared" ref="AL67" si="6301">+AJ67+AK67</f>
        <v>30</v>
      </c>
      <c r="AM67" s="121">
        <v>20.5</v>
      </c>
      <c r="AN67" s="20">
        <v>0</v>
      </c>
      <c r="AO67" s="121">
        <f t="shared" ref="AO67" si="6302">+AM67+AN67</f>
        <v>20.5</v>
      </c>
      <c r="AP67" s="121">
        <v>35</v>
      </c>
      <c r="AQ67" s="20">
        <v>0</v>
      </c>
      <c r="AR67" s="121">
        <f t="shared" ref="AR67" si="6303">+AP67+AQ67</f>
        <v>35</v>
      </c>
      <c r="AS67" s="121">
        <f t="shared" si="2333"/>
        <v>181</v>
      </c>
      <c r="AT67" s="20">
        <f t="shared" si="2333"/>
        <v>0</v>
      </c>
      <c r="AU67" s="121">
        <f t="shared" ref="AU67" si="6304">+AS67+AT67</f>
        <v>181</v>
      </c>
      <c r="AV67" s="121">
        <v>38</v>
      </c>
      <c r="AW67" s="20">
        <v>0</v>
      </c>
      <c r="AX67" s="138">
        <f t="shared" ref="AX67" si="6305">+AV67+AW67</f>
        <v>38</v>
      </c>
      <c r="AY67" s="121">
        <v>0</v>
      </c>
      <c r="AZ67" s="20">
        <v>0</v>
      </c>
      <c r="BA67" s="138">
        <f t="shared" ref="BA67" si="6306">+AY67+AZ67</f>
        <v>0</v>
      </c>
      <c r="BB67" s="121">
        <v>33.5</v>
      </c>
      <c r="BC67" s="20">
        <v>0</v>
      </c>
      <c r="BD67" s="121">
        <f t="shared" ref="BD67" si="6307">+BB67+BC67</f>
        <v>33.5</v>
      </c>
      <c r="BE67" s="121">
        <f t="shared" si="2338"/>
        <v>574.75</v>
      </c>
      <c r="BF67" s="20">
        <f t="shared" si="2338"/>
        <v>0</v>
      </c>
      <c r="BG67" s="121">
        <f t="shared" ref="BG67" si="6308">+BE67+BF67</f>
        <v>574.75</v>
      </c>
      <c r="BH67" s="121">
        <v>4.5</v>
      </c>
      <c r="BI67" s="20">
        <v>0</v>
      </c>
      <c r="BJ67" s="121">
        <f t="shared" ref="BJ67" si="6309">+BH67+BI67</f>
        <v>4.5</v>
      </c>
      <c r="BK67" s="121">
        <v>7</v>
      </c>
      <c r="BL67" s="20">
        <v>0</v>
      </c>
      <c r="BM67" s="121">
        <f t="shared" ref="BM67" si="6310">+BK67+BL67</f>
        <v>7</v>
      </c>
      <c r="BN67" s="121">
        <f t="shared" si="2342"/>
        <v>11.5</v>
      </c>
      <c r="BO67" s="20">
        <f t="shared" si="2342"/>
        <v>0</v>
      </c>
      <c r="BP67" s="121">
        <f t="shared" ref="BP67" si="6311">+BN67+BO67</f>
        <v>11.5</v>
      </c>
      <c r="BQ67" s="121">
        <f t="shared" si="2344"/>
        <v>586.25</v>
      </c>
      <c r="BR67" s="20">
        <f t="shared" si="2344"/>
        <v>0</v>
      </c>
      <c r="BS67" s="121">
        <f t="shared" ref="BS67" si="6312">+BQ67+BR67</f>
        <v>586.25</v>
      </c>
      <c r="BT67" s="121">
        <f>70+5</f>
        <v>75</v>
      </c>
      <c r="BU67" s="121"/>
      <c r="BV67" s="138">
        <f t="shared" ref="BV67" si="6313">+BT67+BU67</f>
        <v>75</v>
      </c>
      <c r="BW67" s="130">
        <f t="shared" si="2347"/>
        <v>992</v>
      </c>
      <c r="BX67" s="144">
        <f t="shared" si="2347"/>
        <v>0</v>
      </c>
      <c r="BY67" s="138">
        <f t="shared" ref="BY67" si="6314">+BW67+BX67</f>
        <v>992</v>
      </c>
      <c r="BZ67" s="121">
        <v>250</v>
      </c>
      <c r="CA67" s="20">
        <v>0</v>
      </c>
      <c r="CB67" s="121">
        <f t="shared" ref="CB67" si="6315">+BZ67+CA67</f>
        <v>250</v>
      </c>
      <c r="CC67" s="121"/>
      <c r="CD67" s="20">
        <v>0</v>
      </c>
      <c r="CE67" s="121">
        <f t="shared" ref="CE67" si="6316">+CC67+CD67</f>
        <v>0</v>
      </c>
      <c r="CF67" s="121"/>
      <c r="CG67" s="20">
        <v>0</v>
      </c>
      <c r="CH67" s="121">
        <f t="shared" ref="CH67" si="6317">+CF67+CG67</f>
        <v>0</v>
      </c>
      <c r="CI67" s="121"/>
      <c r="CJ67" s="20">
        <v>0</v>
      </c>
      <c r="CK67" s="121">
        <f t="shared" ref="CK67" si="6318">+CI67+CJ67</f>
        <v>0</v>
      </c>
      <c r="CL67" s="121"/>
      <c r="CM67" s="20">
        <v>0</v>
      </c>
      <c r="CN67" s="121">
        <f t="shared" ref="CN67" si="6319">+CL67+CM67</f>
        <v>0</v>
      </c>
      <c r="CO67" s="121"/>
      <c r="CP67" s="20">
        <v>0</v>
      </c>
      <c r="CQ67" s="121">
        <f t="shared" ref="CQ67" si="6320">+CO67+CP67</f>
        <v>0</v>
      </c>
      <c r="CR67" s="121"/>
      <c r="CS67" s="20">
        <v>0</v>
      </c>
      <c r="CT67" s="121">
        <f t="shared" ref="CT67" si="6321">+CR67+CS67</f>
        <v>0</v>
      </c>
      <c r="CU67" s="121"/>
      <c r="CV67" s="20">
        <v>0</v>
      </c>
      <c r="CW67" s="121">
        <f t="shared" ref="CW67" si="6322">+CU67+CV67</f>
        <v>0</v>
      </c>
      <c r="CX67" s="121"/>
      <c r="CY67" s="20">
        <v>0</v>
      </c>
      <c r="CZ67" s="121">
        <f t="shared" ref="CZ67" si="6323">+CX67+CY67</f>
        <v>0</v>
      </c>
      <c r="DA67" s="121">
        <v>0</v>
      </c>
      <c r="DB67" s="20">
        <v>0</v>
      </c>
      <c r="DC67" s="121">
        <f t="shared" ref="DC67" si="6324">+DA67+DB67</f>
        <v>0</v>
      </c>
      <c r="DD67" s="121">
        <f t="shared" si="59"/>
        <v>250</v>
      </c>
      <c r="DE67" s="20">
        <f t="shared" si="59"/>
        <v>0</v>
      </c>
      <c r="DF67" s="121">
        <f t="shared" si="59"/>
        <v>250</v>
      </c>
      <c r="DG67" s="121"/>
      <c r="DH67" s="20">
        <v>0</v>
      </c>
      <c r="DI67" s="121">
        <f t="shared" ref="DI67" si="6325">+DG67+DH67</f>
        <v>0</v>
      </c>
      <c r="DJ67" s="121"/>
      <c r="DK67" s="20">
        <v>0</v>
      </c>
      <c r="DL67" s="138">
        <f t="shared" ref="DL67" si="6326">+DJ67+DK67</f>
        <v>0</v>
      </c>
      <c r="DM67" s="121"/>
      <c r="DN67" s="20">
        <v>0</v>
      </c>
      <c r="DO67" s="138">
        <f t="shared" ref="DO67" si="6327">+DM67+DN67</f>
        <v>0</v>
      </c>
      <c r="DP67" s="121"/>
      <c r="DQ67" s="20">
        <v>0</v>
      </c>
      <c r="DR67" s="121">
        <f t="shared" ref="DR67" si="6328">+DP67+DQ67</f>
        <v>0</v>
      </c>
      <c r="DS67" s="121"/>
      <c r="DT67" s="20">
        <v>0</v>
      </c>
      <c r="DU67" s="121">
        <f t="shared" ref="DU67" si="6329">+DS67+DT67</f>
        <v>0</v>
      </c>
      <c r="DV67" s="121"/>
      <c r="DW67" s="20">
        <v>0</v>
      </c>
      <c r="DX67" s="121">
        <f t="shared" ref="DX67" si="6330">+DV67+DW67</f>
        <v>0</v>
      </c>
      <c r="DY67" s="121"/>
      <c r="DZ67" s="20">
        <v>0</v>
      </c>
      <c r="EA67" s="121">
        <f t="shared" ref="EA67" si="6331">+DY67+DZ67</f>
        <v>0</v>
      </c>
      <c r="EB67" s="21">
        <f t="shared" si="67"/>
        <v>0</v>
      </c>
      <c r="EC67" s="20">
        <f t="shared" si="68"/>
        <v>0</v>
      </c>
      <c r="ED67" s="121">
        <f t="shared" ref="ED67" si="6332">+EB67+EC67</f>
        <v>0</v>
      </c>
      <c r="EE67" s="121"/>
      <c r="EF67" s="20">
        <v>0</v>
      </c>
      <c r="EG67" s="121">
        <f t="shared" ref="EG67" si="6333">+EE67+EF67</f>
        <v>0</v>
      </c>
      <c r="EH67" s="121"/>
      <c r="EI67" s="20">
        <v>0</v>
      </c>
      <c r="EJ67" s="138">
        <f t="shared" ref="EJ67" si="6334">+EH67+EI67</f>
        <v>0</v>
      </c>
      <c r="EK67" s="121"/>
      <c r="EL67" s="20">
        <v>0</v>
      </c>
      <c r="EM67" s="138">
        <f t="shared" ref="EM67" si="6335">+EK67+EL67</f>
        <v>0</v>
      </c>
      <c r="EN67" s="21">
        <f t="shared" si="2492"/>
        <v>0</v>
      </c>
      <c r="EO67" s="20">
        <f t="shared" si="2492"/>
        <v>0</v>
      </c>
      <c r="EP67" s="121">
        <f t="shared" ref="EP67" si="6336">+EN67+EO67</f>
        <v>0</v>
      </c>
      <c r="EQ67" s="121"/>
      <c r="ER67" s="20">
        <v>0</v>
      </c>
      <c r="ES67" s="121">
        <f t="shared" ref="ES67" si="6337">+EQ67+ER67</f>
        <v>0</v>
      </c>
      <c r="ET67" s="121"/>
      <c r="EU67" s="20">
        <v>0</v>
      </c>
      <c r="EV67" s="121">
        <f t="shared" ref="EV67" si="6338">+ET67+EU67</f>
        <v>0</v>
      </c>
      <c r="EW67" s="121"/>
      <c r="EX67" s="20">
        <v>0</v>
      </c>
      <c r="EY67" s="121">
        <f t="shared" ref="EY67" si="6339">+EW67+EX67</f>
        <v>0</v>
      </c>
      <c r="EZ67" s="121"/>
      <c r="FA67" s="20">
        <v>0</v>
      </c>
      <c r="FB67" s="121">
        <f t="shared" ref="FB67" si="6340">+EZ67+FA67</f>
        <v>0</v>
      </c>
      <c r="FC67" s="133">
        <f t="shared" si="2375"/>
        <v>0</v>
      </c>
      <c r="FD67" s="20">
        <f t="shared" si="2375"/>
        <v>0</v>
      </c>
      <c r="FE67" s="121">
        <f t="shared" ref="FE67" si="6341">+FC67+FD67</f>
        <v>0</v>
      </c>
      <c r="FF67" s="121"/>
      <c r="FG67" s="20">
        <v>0</v>
      </c>
      <c r="FH67" s="121">
        <f t="shared" ref="FH67" si="6342">+FF67+FG67</f>
        <v>0</v>
      </c>
      <c r="FI67" s="121"/>
      <c r="FJ67" s="20">
        <v>0</v>
      </c>
      <c r="FK67" s="121">
        <f t="shared" ref="FK67" si="6343">+FI67+FJ67</f>
        <v>0</v>
      </c>
      <c r="FL67" s="121"/>
      <c r="FM67" s="20">
        <v>0</v>
      </c>
      <c r="FN67" s="121">
        <f t="shared" ref="FN67" si="6344">+FL67+FM67</f>
        <v>0</v>
      </c>
      <c r="FO67" s="121"/>
      <c r="FP67" s="20">
        <v>0</v>
      </c>
      <c r="FQ67" s="121">
        <f t="shared" ref="FQ67" si="6345">+FO67+FP67</f>
        <v>0</v>
      </c>
      <c r="FR67" s="121"/>
      <c r="FS67" s="20">
        <v>0</v>
      </c>
      <c r="FT67" s="138">
        <f t="shared" ref="FT67" si="6346">+FR67+FS67</f>
        <v>0</v>
      </c>
      <c r="FU67" s="121"/>
      <c r="FV67" s="20">
        <v>0</v>
      </c>
      <c r="FW67" s="138">
        <f t="shared" ref="FW67" si="6347">+FU67+FV67</f>
        <v>0</v>
      </c>
      <c r="FX67" s="121"/>
      <c r="FY67" s="20">
        <v>0</v>
      </c>
      <c r="FZ67" s="121">
        <f t="shared" ref="FZ67" si="6348">+FX67+FY67</f>
        <v>0</v>
      </c>
      <c r="GA67" s="133">
        <f t="shared" si="10"/>
        <v>0</v>
      </c>
      <c r="GB67" s="20">
        <f t="shared" si="10"/>
        <v>0</v>
      </c>
      <c r="GC67" s="121">
        <f t="shared" ref="GC67" si="6349">+GA67+GB67</f>
        <v>0</v>
      </c>
      <c r="GD67" s="121"/>
      <c r="GE67" s="20">
        <v>0</v>
      </c>
      <c r="GF67" s="121">
        <f t="shared" ref="GF67" si="6350">+GD67+GE67</f>
        <v>0</v>
      </c>
      <c r="GG67" s="121"/>
      <c r="GH67" s="20">
        <v>0</v>
      </c>
      <c r="GI67" s="121">
        <f t="shared" ref="GI67" si="6351">+GG67+GH67</f>
        <v>0</v>
      </c>
      <c r="GJ67" s="121"/>
      <c r="GK67" s="20">
        <v>0</v>
      </c>
      <c r="GL67" s="121">
        <f t="shared" ref="GL67" si="6352">+GJ67+GK67</f>
        <v>0</v>
      </c>
      <c r="GM67" s="121"/>
      <c r="GN67" s="20">
        <v>0</v>
      </c>
      <c r="GO67" s="121">
        <f t="shared" ref="GO67" si="6353">+GM67+GN67</f>
        <v>0</v>
      </c>
      <c r="GP67" s="121"/>
      <c r="GQ67" s="20">
        <v>0</v>
      </c>
      <c r="GR67" s="121">
        <f t="shared" ref="GR67" si="6354">+GP67+GQ67</f>
        <v>0</v>
      </c>
      <c r="GS67" s="121"/>
      <c r="GT67" s="20">
        <v>0</v>
      </c>
      <c r="GU67" s="121">
        <f t="shared" ref="GU67" si="6355">+GS67+GT67</f>
        <v>0</v>
      </c>
      <c r="GV67" s="133">
        <f t="shared" si="93"/>
        <v>0</v>
      </c>
      <c r="GW67" s="20">
        <f t="shared" si="94"/>
        <v>0</v>
      </c>
      <c r="GX67" s="121">
        <f t="shared" ref="GX67" si="6356">+GV67+GW67</f>
        <v>0</v>
      </c>
      <c r="GY67" s="121"/>
      <c r="GZ67" s="20">
        <v>0</v>
      </c>
      <c r="HA67" s="121">
        <f t="shared" ref="HA67" si="6357">+GY67+GZ67</f>
        <v>0</v>
      </c>
      <c r="HB67" s="121"/>
      <c r="HC67" s="20">
        <v>0</v>
      </c>
      <c r="HD67" s="121">
        <f t="shared" ref="HD67" si="6358">+HB67+HC67</f>
        <v>0</v>
      </c>
      <c r="HE67" s="121"/>
      <c r="HF67" s="20">
        <v>0</v>
      </c>
      <c r="HG67" s="121">
        <f t="shared" ref="HG67" si="6359">+HE67+HF67</f>
        <v>0</v>
      </c>
      <c r="HH67" s="121"/>
      <c r="HI67" s="20">
        <v>0</v>
      </c>
      <c r="HJ67" s="121">
        <f t="shared" ref="HJ67" si="6360">+HH67+HI67</f>
        <v>0</v>
      </c>
      <c r="HK67" s="133">
        <f t="shared" si="100"/>
        <v>0</v>
      </c>
      <c r="HL67" s="20">
        <f t="shared" si="101"/>
        <v>0</v>
      </c>
      <c r="HM67" s="121">
        <f t="shared" ref="HM67" si="6361">+HK67+HL67</f>
        <v>0</v>
      </c>
      <c r="HN67" s="121"/>
      <c r="HO67" s="20">
        <v>0</v>
      </c>
      <c r="HP67" s="121">
        <f t="shared" ref="HP67" si="6362">+HN67+HO67</f>
        <v>0</v>
      </c>
      <c r="HQ67" s="121"/>
      <c r="HR67" s="20">
        <v>0</v>
      </c>
      <c r="HS67" s="121">
        <f t="shared" ref="HS67" si="6363">+HQ67+HR67</f>
        <v>0</v>
      </c>
      <c r="HT67" s="133">
        <f t="shared" si="11"/>
        <v>0</v>
      </c>
      <c r="HU67" s="20">
        <f t="shared" si="11"/>
        <v>0</v>
      </c>
      <c r="HV67" s="121">
        <f t="shared" ref="HV67" si="6364">+HT67+HU67</f>
        <v>0</v>
      </c>
      <c r="HW67" s="21">
        <f t="shared" si="106"/>
        <v>0</v>
      </c>
      <c r="HX67" s="20">
        <f t="shared" si="107"/>
        <v>0</v>
      </c>
      <c r="HY67" s="121">
        <f t="shared" ref="HY67" si="6365">+HW67+HX67</f>
        <v>0</v>
      </c>
      <c r="HZ67" s="121"/>
      <c r="IA67" s="20">
        <v>0</v>
      </c>
      <c r="IB67" s="121">
        <f t="shared" ref="IB67" si="6366">+HZ67+IA67</f>
        <v>0</v>
      </c>
      <c r="IC67" s="121"/>
      <c r="ID67" s="20">
        <v>0</v>
      </c>
      <c r="IE67" s="121">
        <f t="shared" ref="IE67" si="6367">+IC67+ID67</f>
        <v>0</v>
      </c>
      <c r="IF67" s="121"/>
      <c r="IG67" s="20">
        <v>0</v>
      </c>
      <c r="IH67" s="121">
        <f t="shared" ref="IH67" si="6368">+IF67+IG67</f>
        <v>0</v>
      </c>
      <c r="II67" s="121"/>
      <c r="IJ67" s="20">
        <v>0</v>
      </c>
      <c r="IK67" s="121">
        <f t="shared" ref="IK67" si="6369">+II67+IJ67</f>
        <v>0</v>
      </c>
      <c r="IL67" s="133">
        <f t="shared" si="113"/>
        <v>0</v>
      </c>
      <c r="IM67" s="20">
        <f t="shared" si="114"/>
        <v>0</v>
      </c>
      <c r="IN67" s="121">
        <f t="shared" ref="IN67" si="6370">+IL67+IM67</f>
        <v>0</v>
      </c>
      <c r="IO67" s="121"/>
      <c r="IP67" s="20">
        <v>0</v>
      </c>
      <c r="IQ67" s="121">
        <f t="shared" ref="IQ67" si="6371">+IO67+IP67</f>
        <v>0</v>
      </c>
      <c r="IR67" s="121"/>
      <c r="IS67" s="20">
        <v>0</v>
      </c>
      <c r="IT67" s="121">
        <f t="shared" ref="IT67" si="6372">+IR67+IS67</f>
        <v>0</v>
      </c>
      <c r="IU67" s="133">
        <f t="shared" si="12"/>
        <v>0</v>
      </c>
      <c r="IV67" s="20">
        <f t="shared" si="12"/>
        <v>0</v>
      </c>
      <c r="IW67" s="121">
        <f t="shared" ref="IW67" si="6373">+IU67+IV67</f>
        <v>0</v>
      </c>
      <c r="IX67" s="121"/>
      <c r="IY67" s="20">
        <v>0</v>
      </c>
      <c r="IZ67" s="121">
        <f t="shared" ref="IZ67" si="6374">+IX67+IY67</f>
        <v>0</v>
      </c>
      <c r="JA67" s="121"/>
      <c r="JB67" s="20">
        <v>0</v>
      </c>
      <c r="JC67" s="121">
        <f t="shared" ref="JC67" si="6375">+JA67+JB67</f>
        <v>0</v>
      </c>
      <c r="JD67" s="121"/>
      <c r="JE67" s="20">
        <v>0</v>
      </c>
      <c r="JF67" s="121">
        <f t="shared" ref="JF67" si="6376">+JD67+JE67</f>
        <v>0</v>
      </c>
      <c r="JG67" s="121"/>
      <c r="JH67" s="20">
        <v>0</v>
      </c>
      <c r="JI67" s="121">
        <f t="shared" ref="JI67" si="6377">+JG67+JH67</f>
        <v>0</v>
      </c>
      <c r="JJ67" s="133">
        <f t="shared" si="13"/>
        <v>0</v>
      </c>
      <c r="JK67" s="20">
        <f t="shared" si="13"/>
        <v>0</v>
      </c>
      <c r="JL67" s="121">
        <f t="shared" ref="JL67" si="6378">+JJ67+JK67</f>
        <v>0</v>
      </c>
      <c r="JM67" s="121"/>
      <c r="JN67" s="20">
        <v>0</v>
      </c>
      <c r="JO67" s="121">
        <f t="shared" ref="JO67" si="6379">+JM67+JN67</f>
        <v>0</v>
      </c>
      <c r="JP67" s="121"/>
      <c r="JQ67" s="20">
        <v>0</v>
      </c>
      <c r="JR67" s="121">
        <f t="shared" ref="JR67" si="6380">+JP67+JQ67</f>
        <v>0</v>
      </c>
      <c r="JS67" s="121"/>
      <c r="JT67" s="20">
        <v>0</v>
      </c>
      <c r="JU67" s="121">
        <f t="shared" ref="JU67" si="6381">+JS67+JT67</f>
        <v>0</v>
      </c>
      <c r="JV67" s="133">
        <f t="shared" si="2493"/>
        <v>0</v>
      </c>
      <c r="JW67" s="20">
        <f t="shared" si="2493"/>
        <v>0</v>
      </c>
      <c r="JX67" s="121">
        <f t="shared" ref="JX67" si="6382">+JV67+JW67</f>
        <v>0</v>
      </c>
      <c r="JY67" s="121"/>
      <c r="JZ67" s="20">
        <v>0</v>
      </c>
      <c r="KA67" s="121">
        <f t="shared" ref="KA67" si="6383">+JY67+JZ67</f>
        <v>0</v>
      </c>
      <c r="KB67" s="121"/>
      <c r="KC67" s="20">
        <v>0</v>
      </c>
      <c r="KD67" s="121">
        <f t="shared" ref="KD67" si="6384">+KB67+KC67</f>
        <v>0</v>
      </c>
      <c r="KE67" s="121"/>
      <c r="KF67" s="20">
        <v>0</v>
      </c>
      <c r="KG67" s="121">
        <f t="shared" ref="KG67" si="6385">+KE67+KF67</f>
        <v>0</v>
      </c>
      <c r="KH67" s="121"/>
      <c r="KI67" s="20">
        <v>0</v>
      </c>
      <c r="KJ67" s="121">
        <f t="shared" ref="KJ67" si="6386">+KH67+KI67</f>
        <v>0</v>
      </c>
      <c r="KK67" s="133">
        <f t="shared" si="2491"/>
        <v>0</v>
      </c>
      <c r="KL67" s="20">
        <f t="shared" si="2491"/>
        <v>0</v>
      </c>
      <c r="KM67" s="121">
        <f t="shared" ref="KM67" si="6387">+KK67+KL67</f>
        <v>0</v>
      </c>
      <c r="KN67" s="121"/>
      <c r="KO67" s="20">
        <v>0</v>
      </c>
      <c r="KP67" s="121">
        <f t="shared" ref="KP67" si="6388">+KN67+KO67</f>
        <v>0</v>
      </c>
      <c r="KQ67" s="121"/>
      <c r="KR67" s="20">
        <v>0</v>
      </c>
      <c r="KS67" s="121">
        <f t="shared" ref="KS67" si="6389">+KQ67+KR67</f>
        <v>0</v>
      </c>
      <c r="KT67" s="121"/>
      <c r="KU67" s="20">
        <v>0</v>
      </c>
      <c r="KV67" s="121">
        <f t="shared" ref="KV67" si="6390">+KT67+KU67</f>
        <v>0</v>
      </c>
      <c r="KW67" s="133">
        <f t="shared" si="211"/>
        <v>0</v>
      </c>
      <c r="KX67" s="20">
        <f t="shared" si="211"/>
        <v>0</v>
      </c>
      <c r="KY67" s="121">
        <f t="shared" ref="KY67" si="6391">+KW67+KX67</f>
        <v>0</v>
      </c>
      <c r="KZ67" s="121"/>
      <c r="LA67" s="20">
        <v>0</v>
      </c>
      <c r="LB67" s="121">
        <f t="shared" ref="LB67" si="6392">+KZ67+LA67</f>
        <v>0</v>
      </c>
      <c r="LC67" s="121"/>
      <c r="LD67" s="20">
        <v>0</v>
      </c>
      <c r="LE67" s="121">
        <f t="shared" ref="LE67" si="6393">+LC67+LD67</f>
        <v>0</v>
      </c>
      <c r="LF67" s="121"/>
      <c r="LG67" s="20">
        <v>0</v>
      </c>
      <c r="LH67" s="121">
        <f t="shared" ref="LH67" si="6394">+LF67+LG67</f>
        <v>0</v>
      </c>
      <c r="LI67" s="121"/>
      <c r="LJ67" s="20">
        <v>0</v>
      </c>
      <c r="LK67" s="121">
        <f t="shared" ref="LK67" si="6395">+LI67+LJ67</f>
        <v>0</v>
      </c>
      <c r="LL67" s="121"/>
      <c r="LM67" s="20">
        <v>0</v>
      </c>
      <c r="LN67" s="121">
        <f t="shared" ref="LN67" si="6396">+LL67+LM67</f>
        <v>0</v>
      </c>
      <c r="LO67" s="121"/>
      <c r="LP67" s="20">
        <v>0</v>
      </c>
      <c r="LQ67" s="121">
        <f t="shared" ref="LQ67" si="6397">+LO67+LP67</f>
        <v>0</v>
      </c>
      <c r="LR67" s="121"/>
      <c r="LS67" s="20">
        <v>0</v>
      </c>
      <c r="LT67" s="121">
        <f t="shared" ref="LT67" si="6398">+LR67+LS67</f>
        <v>0</v>
      </c>
      <c r="LU67" s="121"/>
      <c r="LV67" s="20">
        <v>0</v>
      </c>
      <c r="LW67" s="121">
        <f t="shared" ref="LW67" si="6399">+LU67+LV67</f>
        <v>0</v>
      </c>
      <c r="LX67" s="121"/>
      <c r="LY67" s="20">
        <v>0</v>
      </c>
      <c r="LZ67" s="121">
        <f t="shared" ref="LZ67" si="6400">+LX67+LY67</f>
        <v>0</v>
      </c>
      <c r="MA67" s="133">
        <f t="shared" si="17"/>
        <v>0</v>
      </c>
      <c r="MB67" s="20">
        <f t="shared" si="17"/>
        <v>0</v>
      </c>
      <c r="MC67" s="121">
        <f t="shared" ref="MC67" si="6401">+MA67+MB67</f>
        <v>0</v>
      </c>
      <c r="MD67" s="121"/>
      <c r="ME67" s="20">
        <v>0</v>
      </c>
      <c r="MF67" s="121">
        <f t="shared" ref="MF67" si="6402">+MD67+ME67</f>
        <v>0</v>
      </c>
      <c r="MG67" s="121"/>
      <c r="MH67" s="20">
        <v>0</v>
      </c>
      <c r="MI67" s="121">
        <f t="shared" ref="MI67" si="6403">+MG67+MH67</f>
        <v>0</v>
      </c>
      <c r="MJ67" s="133">
        <f t="shared" si="149"/>
        <v>0</v>
      </c>
      <c r="MK67" s="20">
        <f t="shared" si="150"/>
        <v>0</v>
      </c>
      <c r="ML67" s="121">
        <f t="shared" ref="ML67" si="6404">+MJ67+MK67</f>
        <v>0</v>
      </c>
      <c r="MM67" s="121"/>
      <c r="MN67" s="20">
        <v>0</v>
      </c>
      <c r="MO67" s="121">
        <f t="shared" ref="MO67" si="6405">+MM67+MN67</f>
        <v>0</v>
      </c>
      <c r="MP67" s="133">
        <f t="shared" si="18"/>
        <v>0</v>
      </c>
      <c r="MQ67" s="20">
        <f t="shared" si="18"/>
        <v>0</v>
      </c>
      <c r="MR67" s="121">
        <f t="shared" ref="MR67" si="6406">+MP67+MQ67</f>
        <v>0</v>
      </c>
      <c r="MS67" s="121"/>
      <c r="MT67" s="20">
        <v>0</v>
      </c>
      <c r="MU67" s="121">
        <f t="shared" ref="MU67" si="6407">+MS67+MT67</f>
        <v>0</v>
      </c>
      <c r="MV67" s="121"/>
      <c r="MW67" s="20">
        <v>0</v>
      </c>
      <c r="MX67" s="120">
        <f t="shared" ref="MX67" si="6408">+MV67+MW67</f>
        <v>0</v>
      </c>
      <c r="MY67" s="121"/>
      <c r="MZ67" s="20">
        <v>0</v>
      </c>
      <c r="NA67" s="121">
        <f t="shared" ref="NA67" si="6409">+MY67+MZ67</f>
        <v>0</v>
      </c>
      <c r="NB67" s="21">
        <f t="shared" si="157"/>
        <v>0</v>
      </c>
      <c r="NC67" s="20">
        <f t="shared" si="158"/>
        <v>0</v>
      </c>
      <c r="ND67" s="121">
        <f t="shared" ref="ND67" si="6410">+NB67+NC67</f>
        <v>0</v>
      </c>
      <c r="NE67" s="121"/>
      <c r="NF67" s="20">
        <v>0</v>
      </c>
      <c r="NG67" s="121">
        <f t="shared" ref="NG67" si="6411">+NE67+NF67</f>
        <v>0</v>
      </c>
      <c r="NH67" s="121"/>
      <c r="NI67" s="20">
        <v>0</v>
      </c>
      <c r="NJ67" s="121">
        <f t="shared" ref="NJ67" si="6412">+NH67+NI67</f>
        <v>0</v>
      </c>
      <c r="NK67" s="121"/>
      <c r="NL67" s="20">
        <v>0</v>
      </c>
      <c r="NM67" s="121">
        <f t="shared" ref="NM67" si="6413">+NK67+NL67</f>
        <v>0</v>
      </c>
      <c r="NN67" s="121"/>
      <c r="NO67" s="20">
        <v>0</v>
      </c>
      <c r="NP67" s="121">
        <f t="shared" ref="NP67" si="6414">+NN67+NO67</f>
        <v>0</v>
      </c>
      <c r="NQ67" s="121"/>
      <c r="NR67" s="20">
        <v>0</v>
      </c>
      <c r="NS67" s="121">
        <f t="shared" ref="NS67" si="6415">+NQ67+NR67</f>
        <v>0</v>
      </c>
      <c r="NT67" s="121"/>
      <c r="NU67" s="20">
        <v>0</v>
      </c>
      <c r="NV67" s="121">
        <f t="shared" ref="NV67" si="6416">+NT67+NU67</f>
        <v>0</v>
      </c>
      <c r="NW67" s="21">
        <f t="shared" si="3429"/>
        <v>0</v>
      </c>
      <c r="NX67" s="20">
        <f t="shared" si="2981"/>
        <v>0</v>
      </c>
      <c r="NY67" s="121">
        <f t="shared" ref="NY67" si="6417">+NW67+NX67</f>
        <v>0</v>
      </c>
      <c r="NZ67" s="121"/>
      <c r="OA67" s="20">
        <v>0</v>
      </c>
      <c r="OB67" s="121">
        <f t="shared" ref="OB67" si="6418">+NZ67+OA67</f>
        <v>0</v>
      </c>
      <c r="OC67" s="121"/>
      <c r="OD67" s="20">
        <v>0</v>
      </c>
      <c r="OE67" s="121">
        <f t="shared" ref="OE67" si="6419">+OC67+OD67</f>
        <v>0</v>
      </c>
      <c r="OF67" s="121"/>
      <c r="OG67" s="20">
        <v>0</v>
      </c>
      <c r="OH67" s="121">
        <f t="shared" ref="OH67" si="6420">+OF67+OG67</f>
        <v>0</v>
      </c>
      <c r="OI67" s="21">
        <f t="shared" si="2980"/>
        <v>0</v>
      </c>
      <c r="OJ67" s="20">
        <f t="shared" si="2980"/>
        <v>0</v>
      </c>
      <c r="OK67" s="121">
        <f t="shared" ref="OK67" si="6421">+OI67+OJ67</f>
        <v>0</v>
      </c>
      <c r="OL67" s="121"/>
      <c r="OM67" s="20">
        <v>0</v>
      </c>
      <c r="ON67" s="121">
        <f t="shared" ref="ON67" si="6422">+OL67+OM67</f>
        <v>0</v>
      </c>
      <c r="OO67" s="121"/>
      <c r="OP67" s="20">
        <v>0</v>
      </c>
      <c r="OQ67" s="121">
        <f t="shared" ref="OQ67" si="6423">+OO67+OP67</f>
        <v>0</v>
      </c>
      <c r="OR67" s="121"/>
      <c r="OS67" s="20">
        <v>0</v>
      </c>
      <c r="OT67" s="121">
        <f t="shared" ref="OT67" si="6424">+OR67+OS67</f>
        <v>0</v>
      </c>
      <c r="OU67" s="121"/>
      <c r="OV67" s="20">
        <v>0</v>
      </c>
      <c r="OW67" s="121">
        <f t="shared" ref="OW67" si="6425">+OU67+OV67</f>
        <v>0</v>
      </c>
      <c r="OX67" s="121"/>
      <c r="OY67" s="20">
        <v>0</v>
      </c>
      <c r="OZ67" s="121">
        <f t="shared" ref="OZ67" si="6426">+OX67+OY67</f>
        <v>0</v>
      </c>
      <c r="PA67" s="121"/>
      <c r="PB67" s="20">
        <v>0</v>
      </c>
      <c r="PC67" s="121">
        <f t="shared" ref="PC67" si="6427">+PA67+PB67</f>
        <v>0</v>
      </c>
      <c r="PD67" s="121"/>
      <c r="PE67" s="20">
        <v>0</v>
      </c>
      <c r="PF67" s="121">
        <f t="shared" ref="PF67" si="6428">+PD67+PE67</f>
        <v>0</v>
      </c>
      <c r="PG67" s="121"/>
      <c r="PH67" s="20">
        <v>0</v>
      </c>
      <c r="PI67" s="121">
        <f t="shared" ref="PI67" si="6429">+PG67+PH67</f>
        <v>0</v>
      </c>
      <c r="PJ67" s="121"/>
      <c r="PK67" s="20">
        <v>0</v>
      </c>
      <c r="PL67" s="121">
        <f t="shared" ref="PL67" si="6430">+PJ67+PK67</f>
        <v>0</v>
      </c>
      <c r="PM67" s="121"/>
      <c r="PN67" s="20">
        <v>0</v>
      </c>
      <c r="PO67" s="121">
        <f t="shared" ref="PO67" si="6431">+PM67+PN67</f>
        <v>0</v>
      </c>
      <c r="PP67" s="133">
        <f t="shared" si="4231"/>
        <v>0</v>
      </c>
      <c r="PQ67" s="20">
        <f t="shared" si="4231"/>
        <v>0</v>
      </c>
      <c r="PR67" s="121">
        <f t="shared" ref="PR67" si="6432">+PP67+PQ67</f>
        <v>0</v>
      </c>
      <c r="PS67" s="121"/>
      <c r="PT67" s="20">
        <v>0</v>
      </c>
      <c r="PU67" s="121">
        <f t="shared" ref="PU67" si="6433">+PS67+PT67</f>
        <v>0</v>
      </c>
      <c r="PV67" s="121"/>
      <c r="PW67" s="20">
        <v>0</v>
      </c>
      <c r="PX67" s="121">
        <f t="shared" ref="PX67" si="6434">+PV67+PW67</f>
        <v>0</v>
      </c>
      <c r="PY67" s="121">
        <v>0</v>
      </c>
      <c r="PZ67" s="20">
        <v>0</v>
      </c>
      <c r="QA67" s="121">
        <f t="shared" ref="QA67" si="6435">+PY67+PZ67</f>
        <v>0</v>
      </c>
      <c r="QB67" s="121"/>
      <c r="QC67" s="20">
        <v>0</v>
      </c>
      <c r="QD67" s="121">
        <f t="shared" ref="QD67" si="6436">+QB67+QC67</f>
        <v>0</v>
      </c>
      <c r="QE67" s="121"/>
      <c r="QF67" s="20">
        <v>0</v>
      </c>
      <c r="QG67" s="121">
        <f t="shared" ref="QG67" si="6437">+QE67+QF67</f>
        <v>0</v>
      </c>
      <c r="QH67" s="121"/>
      <c r="QI67" s="20">
        <v>0</v>
      </c>
      <c r="QJ67" s="121">
        <f t="shared" ref="QJ67" si="6438">+QH67+QI67</f>
        <v>0</v>
      </c>
      <c r="QK67" s="121"/>
      <c r="QL67" s="20">
        <v>0</v>
      </c>
      <c r="QM67" s="121">
        <f t="shared" ref="QM67" si="6439">+QK67+QL67</f>
        <v>0</v>
      </c>
      <c r="QN67" s="121">
        <f t="shared" si="189"/>
        <v>0</v>
      </c>
      <c r="QO67" s="20">
        <f t="shared" si="190"/>
        <v>0</v>
      </c>
      <c r="QP67" s="121">
        <f t="shared" ref="QP67" si="6440">+QN67+QO67</f>
        <v>0</v>
      </c>
      <c r="QQ67" s="121"/>
      <c r="QR67" s="20">
        <v>0</v>
      </c>
      <c r="QS67" s="121">
        <f t="shared" ref="QS67" si="6441">+QQ67+QR67</f>
        <v>0</v>
      </c>
      <c r="QT67" s="121"/>
      <c r="QU67" s="20">
        <v>0</v>
      </c>
      <c r="QV67" s="121">
        <f t="shared" ref="QV67" si="6442">+QT67+QU67</f>
        <v>0</v>
      </c>
      <c r="QW67" s="121"/>
      <c r="QX67" s="20">
        <v>0</v>
      </c>
      <c r="QY67" s="121">
        <f t="shared" ref="QY67" si="6443">+QW67+QX67</f>
        <v>0</v>
      </c>
      <c r="QZ67" s="121"/>
      <c r="RA67" s="20">
        <v>0</v>
      </c>
      <c r="RB67" s="121">
        <f t="shared" ref="RB67" si="6444">+QZ67+RA67</f>
        <v>0</v>
      </c>
      <c r="RC67" s="121"/>
      <c r="RD67" s="20">
        <v>0</v>
      </c>
      <c r="RE67" s="121">
        <f t="shared" ref="RE67" si="6445">+RC67+RD67</f>
        <v>0</v>
      </c>
      <c r="RF67" s="121"/>
      <c r="RG67" s="20">
        <v>0</v>
      </c>
      <c r="RH67" s="121">
        <f t="shared" ref="RH67" si="6446">+RF67+RG67</f>
        <v>0</v>
      </c>
      <c r="RI67" s="121"/>
      <c r="RJ67" s="20">
        <v>0</v>
      </c>
      <c r="RK67" s="121">
        <f t="shared" ref="RK67" si="6447">+RI67+RJ67</f>
        <v>0</v>
      </c>
      <c r="RL67" s="121"/>
      <c r="RM67" s="20">
        <v>0</v>
      </c>
      <c r="RN67" s="121">
        <f t="shared" ref="RN67" si="6448">+RL67+RM67</f>
        <v>0</v>
      </c>
      <c r="RO67" s="21">
        <f t="shared" si="200"/>
        <v>0</v>
      </c>
      <c r="RP67" s="20">
        <f t="shared" si="201"/>
        <v>0</v>
      </c>
      <c r="RQ67" s="121">
        <f t="shared" ref="RQ67" si="6449">+RO67+RP67</f>
        <v>0</v>
      </c>
      <c r="RR67" s="133">
        <f t="shared" si="203"/>
        <v>0</v>
      </c>
      <c r="RS67" s="20">
        <f t="shared" si="204"/>
        <v>0</v>
      </c>
      <c r="RT67" s="121">
        <f t="shared" ref="RT67" si="6450">+RR67+RS67</f>
        <v>0</v>
      </c>
      <c r="RU67" s="121">
        <f t="shared" si="5035"/>
        <v>0</v>
      </c>
      <c r="RV67" s="20">
        <f t="shared" si="206"/>
        <v>0</v>
      </c>
      <c r="RW67" s="121">
        <f t="shared" ref="RW67" si="6451">+RU67+RV67</f>
        <v>0</v>
      </c>
      <c r="RX67" s="121"/>
      <c r="RY67" s="20">
        <v>0</v>
      </c>
      <c r="RZ67" s="121">
        <f t="shared" ref="RZ67" si="6452">+RX67+RY67</f>
        <v>0</v>
      </c>
      <c r="SA67" s="121">
        <f t="shared" si="22"/>
        <v>0</v>
      </c>
      <c r="SB67" s="20">
        <f t="shared" si="22"/>
        <v>0</v>
      </c>
      <c r="SC67" s="121">
        <f t="shared" ref="SC67" si="6453">+SA67+SB67</f>
        <v>0</v>
      </c>
      <c r="SD67" s="121">
        <f>BW67+SA67+DD67</f>
        <v>1242</v>
      </c>
      <c r="SE67" s="121">
        <f t="shared" si="4232"/>
        <v>0</v>
      </c>
      <c r="SF67" s="121">
        <f t="shared" ref="SF67" si="6454">+SD67+SE67</f>
        <v>1242</v>
      </c>
    </row>
    <row r="68" spans="1:500" s="37" customFormat="1" ht="14.25" x14ac:dyDescent="0.2">
      <c r="A68" s="72"/>
      <c r="B68" s="72"/>
      <c r="C68" s="72"/>
      <c r="D68" s="70"/>
      <c r="E68" s="73"/>
      <c r="F68" s="73"/>
      <c r="G68" s="73"/>
      <c r="H68" s="73"/>
      <c r="I68" s="73"/>
      <c r="J68" s="73"/>
      <c r="K68" s="73"/>
      <c r="L68" s="72"/>
      <c r="M68" s="70"/>
      <c r="N68" s="73"/>
      <c r="O68" s="72"/>
      <c r="P68" s="70"/>
      <c r="Q68" s="73"/>
      <c r="R68" s="72"/>
      <c r="S68" s="70"/>
      <c r="T68" s="73"/>
      <c r="X68" s="72"/>
      <c r="Y68" s="70"/>
      <c r="Z68" s="73"/>
      <c r="AA68" s="72"/>
      <c r="AB68" s="70"/>
      <c r="AC68" s="73"/>
      <c r="AD68" s="72"/>
      <c r="AE68" s="70"/>
      <c r="AF68" s="73"/>
      <c r="AG68" s="72"/>
      <c r="AH68" s="70"/>
      <c r="AI68" s="73"/>
      <c r="AJ68" s="72"/>
      <c r="AK68" s="70"/>
      <c r="AL68" s="73"/>
      <c r="AM68" s="72"/>
      <c r="AN68" s="70"/>
      <c r="AO68" s="73"/>
      <c r="AP68" s="72"/>
      <c r="AQ68" s="70"/>
      <c r="AR68" s="73"/>
      <c r="AS68" s="72"/>
      <c r="AT68" s="70"/>
      <c r="AU68" s="73"/>
      <c r="AV68" s="72"/>
      <c r="AW68" s="70"/>
      <c r="AX68" s="73"/>
      <c r="AY68" s="72"/>
      <c r="AZ68" s="70"/>
      <c r="BA68" s="73"/>
      <c r="BB68" s="72"/>
      <c r="BC68" s="70"/>
      <c r="BD68" s="73"/>
      <c r="BE68" s="72"/>
      <c r="BF68" s="70"/>
      <c r="BG68" s="73"/>
      <c r="BH68" s="72"/>
      <c r="BI68" s="70"/>
      <c r="BJ68" s="73"/>
      <c r="BK68" s="72"/>
      <c r="BL68" s="70"/>
      <c r="BM68" s="73"/>
      <c r="BN68" s="72"/>
      <c r="BO68" s="70"/>
      <c r="BP68" s="73"/>
      <c r="BQ68" s="72"/>
      <c r="BR68" s="70"/>
      <c r="BS68" s="73"/>
      <c r="BT68" s="73"/>
      <c r="BU68" s="73"/>
      <c r="BV68" s="73"/>
      <c r="BW68" s="73"/>
      <c r="BX68" s="73"/>
      <c r="BY68" s="73"/>
      <c r="BZ68" s="72"/>
      <c r="CA68" s="70"/>
      <c r="CB68" s="73"/>
      <c r="CC68" s="73"/>
      <c r="CD68" s="73"/>
      <c r="CE68" s="73"/>
      <c r="CF68" s="73"/>
      <c r="CG68" s="73"/>
      <c r="CH68" s="73"/>
      <c r="CI68" s="73"/>
      <c r="CJ68" s="73"/>
      <c r="CK68" s="73"/>
      <c r="CL68" s="73"/>
      <c r="CM68" s="73"/>
      <c r="CN68" s="73"/>
      <c r="CO68" s="73"/>
      <c r="CP68" s="73"/>
      <c r="CQ68" s="73"/>
      <c r="CR68" s="73"/>
      <c r="CS68" s="73"/>
      <c r="CT68" s="73"/>
      <c r="CU68" s="73"/>
      <c r="CV68" s="73"/>
      <c r="CW68" s="73"/>
      <c r="CX68" s="73"/>
      <c r="CY68" s="73"/>
      <c r="CZ68" s="73"/>
      <c r="DA68" s="73"/>
      <c r="DB68" s="73"/>
      <c r="DC68" s="73"/>
      <c r="DD68" s="73"/>
      <c r="DE68" s="73"/>
      <c r="DF68" s="73"/>
      <c r="DG68" s="73"/>
      <c r="DH68" s="73"/>
      <c r="DI68" s="73"/>
      <c r="DJ68" s="73"/>
      <c r="DK68" s="73"/>
      <c r="DL68" s="73"/>
      <c r="DM68" s="73"/>
      <c r="DN68" s="73"/>
      <c r="DO68" s="73"/>
      <c r="DP68" s="73"/>
      <c r="DQ68" s="73"/>
      <c r="DR68" s="73"/>
      <c r="DS68" s="73"/>
      <c r="DT68" s="73"/>
      <c r="DU68" s="73"/>
      <c r="DV68" s="73"/>
      <c r="DW68" s="73"/>
      <c r="DX68" s="73"/>
      <c r="DY68" s="73"/>
      <c r="DZ68" s="73"/>
      <c r="EA68" s="73"/>
      <c r="EB68" s="73"/>
      <c r="EC68" s="73"/>
      <c r="ED68" s="73"/>
      <c r="EE68" s="73"/>
      <c r="EF68" s="73"/>
      <c r="EG68" s="73"/>
      <c r="EH68" s="73"/>
      <c r="EI68" s="73"/>
      <c r="EJ68" s="73"/>
      <c r="EK68" s="73"/>
      <c r="EL68" s="73"/>
      <c r="EM68" s="73"/>
      <c r="EN68" s="72"/>
      <c r="EO68" s="70"/>
      <c r="EP68" s="73"/>
      <c r="EQ68" s="72"/>
      <c r="ER68" s="70"/>
      <c r="ES68" s="73"/>
      <c r="ET68" s="72"/>
      <c r="EU68" s="70"/>
      <c r="EV68" s="73"/>
      <c r="EW68" s="72"/>
      <c r="EX68" s="70"/>
      <c r="EY68" s="73"/>
      <c r="EZ68" s="72"/>
      <c r="FA68" s="70"/>
      <c r="FB68" s="73"/>
      <c r="FC68" s="72"/>
      <c r="FD68" s="70"/>
      <c r="FE68" s="73"/>
      <c r="FF68" s="72"/>
      <c r="FG68" s="70"/>
      <c r="FH68" s="73"/>
      <c r="FI68" s="72"/>
      <c r="FJ68" s="70"/>
      <c r="FK68" s="73"/>
      <c r="FL68" s="72"/>
      <c r="FM68" s="70"/>
      <c r="FN68" s="73"/>
      <c r="FO68" s="72"/>
      <c r="FP68" s="70"/>
      <c r="FQ68" s="73"/>
      <c r="FR68" s="72"/>
      <c r="FS68" s="70"/>
      <c r="FT68" s="73"/>
      <c r="FU68" s="72"/>
      <c r="FV68" s="70"/>
      <c r="FW68" s="73"/>
      <c r="FX68" s="72"/>
      <c r="FY68" s="70"/>
      <c r="FZ68" s="73"/>
      <c r="GA68" s="72"/>
      <c r="GB68" s="70"/>
      <c r="GC68" s="73"/>
      <c r="GD68" s="72"/>
      <c r="GE68" s="70"/>
      <c r="GF68" s="70"/>
      <c r="GG68" s="72"/>
      <c r="GH68" s="70"/>
      <c r="GI68" s="73"/>
      <c r="GJ68" s="72"/>
      <c r="GK68" s="70"/>
      <c r="GL68" s="73"/>
      <c r="GM68" s="72"/>
      <c r="GN68" s="70"/>
      <c r="GO68" s="73"/>
      <c r="GP68" s="72"/>
      <c r="GQ68" s="70"/>
      <c r="GR68" s="73"/>
      <c r="GS68" s="72"/>
      <c r="GT68" s="70"/>
      <c r="GU68" s="73"/>
      <c r="GV68" s="72"/>
      <c r="GW68" s="70"/>
      <c r="GX68" s="73"/>
      <c r="GY68" s="72"/>
      <c r="GZ68" s="70"/>
      <c r="HA68" s="73"/>
      <c r="HB68" s="72"/>
      <c r="HC68" s="70"/>
      <c r="HD68" s="73"/>
      <c r="HE68" s="72"/>
      <c r="HF68" s="70"/>
      <c r="HG68" s="73"/>
      <c r="HH68" s="72"/>
      <c r="HI68" s="70"/>
      <c r="HJ68" s="73"/>
      <c r="HK68" s="72"/>
      <c r="HL68" s="70"/>
      <c r="HM68" s="73"/>
      <c r="HN68" s="72"/>
      <c r="HO68" s="70"/>
      <c r="HP68" s="73"/>
      <c r="HQ68" s="72"/>
      <c r="HR68" s="70"/>
      <c r="HS68" s="73"/>
      <c r="HT68" s="72"/>
      <c r="HU68" s="70"/>
      <c r="HV68" s="73"/>
      <c r="HW68" s="72"/>
      <c r="HX68" s="70"/>
      <c r="HY68" s="73"/>
      <c r="HZ68" s="72"/>
      <c r="IA68" s="70"/>
      <c r="IB68" s="73"/>
      <c r="IC68" s="72"/>
      <c r="ID68" s="70"/>
      <c r="IE68" s="73"/>
      <c r="IF68" s="72"/>
      <c r="IG68" s="70"/>
      <c r="IH68" s="73"/>
      <c r="II68" s="72"/>
      <c r="IJ68" s="70"/>
      <c r="IK68" s="73"/>
      <c r="IL68" s="72"/>
      <c r="IM68" s="70"/>
      <c r="IN68" s="73"/>
      <c r="IO68" s="72"/>
      <c r="IP68" s="70"/>
      <c r="IQ68" s="73"/>
      <c r="IR68" s="72"/>
      <c r="IS68" s="70"/>
      <c r="IT68" s="73"/>
      <c r="IU68" s="72"/>
      <c r="IV68" s="70"/>
      <c r="IW68" s="73"/>
      <c r="IX68" s="72"/>
      <c r="IY68" s="70"/>
      <c r="IZ68" s="73"/>
      <c r="JA68" s="72"/>
      <c r="JB68" s="70"/>
      <c r="JC68" s="73"/>
      <c r="JD68" s="72"/>
      <c r="JE68" s="70"/>
      <c r="JF68" s="73"/>
      <c r="JG68" s="72"/>
      <c r="JH68" s="70"/>
      <c r="JI68" s="73"/>
      <c r="JJ68" s="72"/>
      <c r="JK68" s="70"/>
      <c r="JL68" s="73"/>
      <c r="JM68" s="72"/>
      <c r="JN68" s="70"/>
      <c r="JO68" s="73"/>
      <c r="JP68" s="72"/>
      <c r="JQ68" s="70"/>
      <c r="JR68" s="73"/>
      <c r="JS68" s="72"/>
      <c r="JT68" s="70"/>
      <c r="JU68" s="73"/>
      <c r="JV68" s="72"/>
      <c r="JW68" s="70"/>
      <c r="JX68" s="73"/>
      <c r="JY68" s="72"/>
      <c r="JZ68" s="70"/>
      <c r="KA68" s="73"/>
      <c r="KB68" s="72"/>
      <c r="KC68" s="70"/>
      <c r="KD68" s="73"/>
      <c r="KE68" s="72"/>
      <c r="KF68" s="70"/>
      <c r="KG68" s="73"/>
      <c r="KH68" s="72"/>
      <c r="KI68" s="70"/>
      <c r="KJ68" s="73"/>
      <c r="KK68" s="72"/>
      <c r="KL68" s="70"/>
      <c r="KM68" s="73"/>
      <c r="KN68" s="72"/>
      <c r="KO68" s="70"/>
      <c r="KP68" s="73"/>
      <c r="KQ68" s="72"/>
      <c r="KR68" s="70"/>
      <c r="KS68" s="73"/>
      <c r="KT68" s="72"/>
      <c r="KU68" s="70"/>
      <c r="KV68" s="73"/>
      <c r="KW68" s="72"/>
      <c r="KX68" s="70"/>
      <c r="KY68" s="73"/>
      <c r="KZ68" s="72"/>
      <c r="LA68" s="70"/>
      <c r="LB68" s="73"/>
      <c r="LC68" s="72"/>
      <c r="LD68" s="70"/>
      <c r="LE68" s="73"/>
      <c r="LF68" s="72"/>
      <c r="LG68" s="70"/>
      <c r="LH68" s="73"/>
      <c r="LI68" s="72"/>
      <c r="LJ68" s="70"/>
      <c r="LK68" s="73"/>
      <c r="LL68" s="72"/>
      <c r="LM68" s="70"/>
      <c r="LN68" s="73"/>
      <c r="LO68" s="72"/>
      <c r="LP68" s="70"/>
      <c r="LQ68" s="73"/>
      <c r="LR68" s="72"/>
      <c r="LS68" s="70"/>
      <c r="LT68" s="73"/>
      <c r="LU68" s="72"/>
      <c r="LV68" s="70"/>
      <c r="LW68" s="73"/>
      <c r="LX68" s="72"/>
      <c r="LY68" s="70"/>
      <c r="LZ68" s="73"/>
      <c r="MA68" s="72"/>
      <c r="MB68" s="70"/>
      <c r="MC68" s="73"/>
      <c r="MD68" s="72"/>
      <c r="ME68" s="70"/>
      <c r="MF68" s="73"/>
      <c r="MG68" s="72"/>
      <c r="MH68" s="70"/>
      <c r="MI68" s="73"/>
      <c r="MJ68" s="72"/>
      <c r="MK68" s="70"/>
      <c r="ML68" s="73"/>
      <c r="MM68" s="72"/>
      <c r="MN68" s="70"/>
      <c r="MO68" s="73"/>
      <c r="MP68" s="72"/>
      <c r="MQ68" s="70"/>
      <c r="MR68" s="73"/>
      <c r="MS68" s="72"/>
      <c r="MT68" s="70"/>
      <c r="MU68" s="73"/>
      <c r="MV68" s="72"/>
      <c r="MW68" s="70"/>
      <c r="MX68" s="73"/>
      <c r="MY68" s="72"/>
      <c r="MZ68" s="70"/>
      <c r="NA68" s="73"/>
      <c r="NB68" s="72"/>
      <c r="NC68" s="70"/>
      <c r="ND68" s="73"/>
      <c r="NE68" s="72"/>
      <c r="NF68" s="70"/>
      <c r="NG68" s="73"/>
      <c r="NH68" s="72"/>
      <c r="NI68" s="70"/>
      <c r="NJ68" s="73"/>
      <c r="NK68" s="72"/>
      <c r="NL68" s="70"/>
      <c r="NM68" s="73"/>
      <c r="NN68" s="72"/>
      <c r="NO68" s="70"/>
      <c r="NP68" s="73"/>
      <c r="NQ68" s="72"/>
      <c r="NR68" s="70"/>
      <c r="NS68" s="73"/>
      <c r="NT68" s="72"/>
      <c r="NU68" s="70"/>
      <c r="NV68" s="73"/>
      <c r="NW68" s="72"/>
      <c r="NX68" s="70"/>
      <c r="NY68" s="73"/>
      <c r="NZ68" s="72"/>
      <c r="OA68" s="70"/>
      <c r="OB68" s="73"/>
      <c r="OC68" s="72"/>
      <c r="OD68" s="70"/>
      <c r="OE68" s="73"/>
      <c r="OF68" s="72"/>
      <c r="OG68" s="70"/>
      <c r="OH68" s="73"/>
      <c r="OI68" s="72"/>
      <c r="OJ68" s="70"/>
      <c r="OK68" s="73"/>
      <c r="OL68" s="72"/>
      <c r="OM68" s="70"/>
      <c r="ON68" s="73"/>
      <c r="OO68" s="72"/>
      <c r="OP68" s="70"/>
      <c r="OQ68" s="73"/>
      <c r="OR68" s="72"/>
      <c r="OS68" s="70"/>
      <c r="OT68" s="73"/>
      <c r="OU68" s="72"/>
      <c r="OV68" s="70"/>
      <c r="OW68" s="73"/>
      <c r="OX68" s="72"/>
      <c r="OY68" s="70"/>
      <c r="OZ68" s="73"/>
      <c r="PA68" s="72"/>
      <c r="PB68" s="70"/>
      <c r="PC68" s="73"/>
      <c r="PD68" s="72"/>
      <c r="PE68" s="70"/>
      <c r="PF68" s="73"/>
      <c r="PG68" s="72"/>
      <c r="PH68" s="70"/>
      <c r="PI68" s="73"/>
      <c r="PJ68" s="72"/>
      <c r="PK68" s="70"/>
      <c r="PL68" s="73"/>
      <c r="PM68" s="72"/>
      <c r="PN68" s="70"/>
      <c r="PO68" s="73"/>
      <c r="PP68" s="72"/>
      <c r="PQ68" s="70"/>
      <c r="PR68" s="73"/>
      <c r="PS68" s="72"/>
      <c r="PT68" s="70"/>
      <c r="PU68" s="73"/>
      <c r="PV68" s="72"/>
      <c r="PW68" s="70"/>
      <c r="PX68" s="73"/>
      <c r="PY68" s="72"/>
      <c r="PZ68" s="70"/>
      <c r="QA68" s="73"/>
      <c r="QB68" s="72"/>
      <c r="QC68" s="70"/>
      <c r="QD68" s="73"/>
      <c r="QE68" s="72"/>
      <c r="QF68" s="70"/>
      <c r="QG68" s="73"/>
      <c r="QH68" s="72"/>
      <c r="QI68" s="70"/>
      <c r="QJ68" s="73"/>
      <c r="QK68" s="72"/>
      <c r="QL68" s="70"/>
      <c r="QM68" s="73"/>
      <c r="QN68" s="72"/>
      <c r="QO68" s="70"/>
      <c r="QP68" s="73"/>
      <c r="QQ68" s="72"/>
      <c r="QR68" s="70"/>
      <c r="QS68" s="73"/>
      <c r="QT68" s="72"/>
      <c r="QU68" s="70"/>
      <c r="QV68" s="73"/>
      <c r="QW68" s="72"/>
      <c r="QX68" s="70"/>
      <c r="QY68" s="73"/>
      <c r="QZ68" s="72"/>
      <c r="RA68" s="70"/>
      <c r="RB68" s="73"/>
      <c r="RC68" s="72"/>
      <c r="RD68" s="70"/>
      <c r="RE68" s="73"/>
      <c r="RF68" s="72"/>
      <c r="RG68" s="70"/>
      <c r="RH68" s="73"/>
      <c r="RI68" s="72"/>
      <c r="RJ68" s="70"/>
      <c r="RK68" s="73"/>
      <c r="RL68" s="72"/>
      <c r="RM68" s="70"/>
      <c r="RN68" s="73"/>
      <c r="RO68" s="72"/>
      <c r="RP68" s="70"/>
      <c r="RQ68" s="73"/>
      <c r="RR68" s="72"/>
      <c r="RS68" s="70"/>
      <c r="RT68" s="73"/>
      <c r="RU68" s="72"/>
      <c r="RV68" s="70"/>
      <c r="RW68" s="73"/>
      <c r="RX68" s="72"/>
      <c r="RY68" s="70"/>
      <c r="RZ68" s="73"/>
      <c r="SA68" s="72"/>
      <c r="SB68" s="70"/>
      <c r="SC68" s="73"/>
      <c r="SD68" s="72"/>
      <c r="SE68" s="70"/>
      <c r="SF68" s="73"/>
    </row>
    <row r="69" spans="1:500" s="37" customFormat="1" ht="18" x14ac:dyDescent="0.25">
      <c r="A69" s="74"/>
      <c r="B69" s="74"/>
      <c r="C69" s="74"/>
      <c r="D69" s="75"/>
      <c r="E69" s="76"/>
      <c r="F69" s="76"/>
      <c r="G69" s="76"/>
      <c r="H69" s="76"/>
      <c r="I69" s="76"/>
      <c r="J69" s="76"/>
      <c r="K69" s="76"/>
      <c r="L69" s="74"/>
      <c r="M69" s="75"/>
      <c r="N69" s="76"/>
      <c r="O69" s="74"/>
      <c r="P69" s="75"/>
      <c r="Q69" s="76"/>
      <c r="R69" s="74"/>
      <c r="S69" s="75"/>
      <c r="T69" s="76"/>
      <c r="X69" s="74"/>
      <c r="Y69" s="75"/>
      <c r="Z69" s="76"/>
      <c r="AA69" s="74"/>
      <c r="AB69" s="75"/>
      <c r="AC69" s="76"/>
      <c r="AD69" s="74"/>
      <c r="AE69" s="75"/>
      <c r="AF69" s="76"/>
      <c r="AG69" s="74"/>
      <c r="AH69" s="75"/>
      <c r="AI69" s="76"/>
      <c r="AJ69" s="74"/>
      <c r="AK69" s="75"/>
      <c r="AL69" s="76"/>
      <c r="AM69" s="74"/>
      <c r="AN69" s="75"/>
      <c r="AO69" s="76"/>
      <c r="AP69" s="74"/>
      <c r="AQ69" s="75"/>
      <c r="AR69" s="76"/>
      <c r="AS69" s="74"/>
      <c r="AT69" s="75"/>
      <c r="AU69" s="76"/>
      <c r="AV69" s="74"/>
      <c r="AW69" s="75"/>
      <c r="AX69" s="76"/>
      <c r="AY69" s="74"/>
      <c r="AZ69" s="75"/>
      <c r="BA69" s="76"/>
      <c r="BB69" s="74"/>
      <c r="BC69" s="75"/>
      <c r="BD69" s="76"/>
      <c r="BE69" s="74"/>
      <c r="BF69" s="75"/>
      <c r="BG69" s="76"/>
      <c r="BH69" s="74"/>
      <c r="BI69" s="75"/>
      <c r="BJ69" s="76"/>
      <c r="BK69" s="74"/>
      <c r="BL69" s="75"/>
      <c r="BM69" s="76"/>
      <c r="BN69" s="74"/>
      <c r="BO69" s="75"/>
      <c r="BP69" s="76"/>
      <c r="BQ69" s="74"/>
      <c r="BR69" s="75"/>
      <c r="BS69" s="76"/>
      <c r="BT69" s="76"/>
      <c r="BU69" s="76"/>
      <c r="BV69" s="76"/>
      <c r="BW69" s="76"/>
      <c r="BX69" s="76"/>
      <c r="BY69" s="76"/>
      <c r="BZ69" s="74"/>
      <c r="CA69" s="75"/>
      <c r="CB69" s="76"/>
      <c r="CC69" s="76"/>
      <c r="CD69" s="76"/>
      <c r="CE69" s="76"/>
      <c r="CF69" s="76"/>
      <c r="CG69" s="76"/>
      <c r="CH69" s="76"/>
      <c r="CI69" s="76"/>
      <c r="CJ69" s="76"/>
      <c r="CK69" s="76"/>
      <c r="CL69" s="76"/>
      <c r="CM69" s="76"/>
      <c r="CN69" s="76"/>
      <c r="CO69" s="76"/>
      <c r="CP69" s="76"/>
      <c r="CQ69" s="76"/>
      <c r="CR69" s="76"/>
      <c r="CS69" s="76"/>
      <c r="CT69" s="76"/>
      <c r="CU69" s="76"/>
      <c r="CV69" s="76"/>
      <c r="CW69" s="76"/>
      <c r="CX69" s="76"/>
      <c r="CY69" s="76"/>
      <c r="CZ69" s="76"/>
      <c r="DA69" s="76"/>
      <c r="DB69" s="76"/>
      <c r="DC69" s="76"/>
      <c r="DD69" s="76"/>
      <c r="DE69" s="76"/>
      <c r="DF69" s="76"/>
      <c r="DG69" s="76"/>
      <c r="DH69" s="76"/>
      <c r="DI69" s="76"/>
      <c r="DJ69" s="76"/>
      <c r="DK69" s="76"/>
      <c r="DL69" s="76"/>
      <c r="DM69" s="76"/>
      <c r="DN69" s="76"/>
      <c r="DO69" s="76"/>
      <c r="DP69" s="76"/>
      <c r="DQ69" s="76"/>
      <c r="DR69" s="76"/>
      <c r="DS69" s="76"/>
      <c r="DT69" s="76"/>
      <c r="DU69" s="76"/>
      <c r="DV69" s="76"/>
      <c r="DW69" s="76"/>
      <c r="DX69" s="76"/>
      <c r="DY69" s="76"/>
      <c r="DZ69" s="76"/>
      <c r="EA69" s="76"/>
      <c r="EB69" s="76"/>
      <c r="EC69" s="76"/>
      <c r="ED69" s="76"/>
      <c r="EE69" s="76"/>
      <c r="EF69" s="76"/>
      <c r="EG69" s="76"/>
      <c r="EH69" s="76"/>
      <c r="EI69" s="76"/>
      <c r="EJ69" s="76"/>
      <c r="EK69" s="76"/>
      <c r="EL69" s="76"/>
      <c r="EM69" s="76"/>
      <c r="EN69" s="74"/>
      <c r="EO69" s="75"/>
      <c r="EP69" s="76"/>
      <c r="EQ69" s="74"/>
      <c r="ER69" s="75"/>
      <c r="ES69" s="76"/>
      <c r="ET69" s="74"/>
      <c r="EU69" s="75"/>
      <c r="EV69" s="76"/>
      <c r="EW69" s="74"/>
      <c r="EX69" s="75"/>
      <c r="EY69" s="76"/>
      <c r="EZ69" s="74"/>
      <c r="FA69" s="75"/>
      <c r="FB69" s="76"/>
      <c r="FC69" s="74"/>
      <c r="FD69" s="75"/>
      <c r="FE69" s="76"/>
      <c r="FF69" s="74"/>
      <c r="FG69" s="75"/>
      <c r="FH69" s="76"/>
      <c r="FI69" s="74"/>
      <c r="FJ69" s="75"/>
      <c r="FK69" s="76"/>
      <c r="FL69" s="74"/>
      <c r="FM69" s="75"/>
      <c r="FN69" s="76"/>
      <c r="FO69" s="74"/>
      <c r="FP69" s="75"/>
      <c r="FQ69" s="76"/>
      <c r="FR69" s="74"/>
      <c r="FS69" s="75"/>
      <c r="FT69" s="76"/>
      <c r="FU69" s="74"/>
      <c r="FV69" s="75"/>
      <c r="FW69" s="76"/>
      <c r="FX69" s="74"/>
      <c r="FY69" s="75"/>
      <c r="FZ69" s="76"/>
      <c r="GA69" s="74"/>
      <c r="GB69" s="75"/>
      <c r="GC69" s="76"/>
      <c r="GD69" s="74"/>
      <c r="GE69" s="75"/>
      <c r="GF69" s="76"/>
      <c r="GG69" s="74"/>
      <c r="GH69" s="75"/>
      <c r="GI69" s="76"/>
      <c r="GJ69" s="74"/>
      <c r="GK69" s="75"/>
      <c r="GL69" s="76"/>
      <c r="GM69" s="74"/>
      <c r="GN69" s="75"/>
      <c r="GO69" s="76"/>
      <c r="GP69" s="74"/>
      <c r="GQ69" s="75"/>
      <c r="GR69" s="76"/>
      <c r="GS69" s="74"/>
      <c r="GT69" s="75"/>
      <c r="GU69" s="76"/>
      <c r="GV69" s="74"/>
      <c r="GW69" s="75"/>
      <c r="GX69" s="76"/>
      <c r="GY69" s="74"/>
      <c r="GZ69" s="75"/>
      <c r="HA69" s="76"/>
      <c r="HB69" s="74"/>
      <c r="HC69" s="75"/>
      <c r="HD69" s="76"/>
      <c r="HE69" s="74"/>
      <c r="HF69" s="75"/>
      <c r="HG69" s="76"/>
      <c r="HH69" s="74"/>
      <c r="HI69" s="75"/>
      <c r="HJ69" s="76"/>
      <c r="HK69" s="74"/>
      <c r="HL69" s="75"/>
      <c r="HM69" s="76"/>
      <c r="HN69" s="74"/>
      <c r="HO69" s="75"/>
      <c r="HP69" s="76"/>
      <c r="HQ69" s="74"/>
      <c r="HR69" s="75"/>
      <c r="HS69" s="76"/>
      <c r="HT69" s="74"/>
      <c r="HU69" s="75"/>
      <c r="HV69" s="76"/>
      <c r="HW69" s="74"/>
      <c r="HX69" s="75"/>
      <c r="HY69" s="76"/>
      <c r="HZ69" s="74"/>
      <c r="IA69" s="75"/>
      <c r="IB69" s="76"/>
      <c r="IC69" s="74"/>
      <c r="ID69" s="75"/>
      <c r="IE69" s="76"/>
      <c r="IF69" s="74"/>
      <c r="IG69" s="75"/>
      <c r="IH69" s="76"/>
      <c r="II69" s="74"/>
      <c r="IJ69" s="75"/>
      <c r="IK69" s="76"/>
      <c r="IL69" s="74"/>
      <c r="IM69" s="75"/>
      <c r="IN69" s="76"/>
      <c r="IO69" s="74"/>
      <c r="IP69" s="75"/>
      <c r="IQ69" s="76"/>
      <c r="IR69" s="74"/>
      <c r="IS69" s="75"/>
      <c r="IT69" s="76"/>
      <c r="IU69" s="74"/>
      <c r="IV69" s="75"/>
      <c r="IW69" s="76"/>
      <c r="IX69" s="74"/>
      <c r="IY69" s="75"/>
      <c r="IZ69" s="76"/>
      <c r="JA69" s="74"/>
      <c r="JB69" s="75"/>
      <c r="JC69" s="76"/>
      <c r="JD69" s="74"/>
      <c r="JE69" s="75"/>
      <c r="JF69" s="76"/>
      <c r="JG69" s="74"/>
      <c r="JH69" s="75"/>
      <c r="JI69" s="76"/>
      <c r="JJ69" s="74"/>
      <c r="JK69" s="75"/>
      <c r="JL69" s="76"/>
      <c r="JM69" s="74"/>
      <c r="JN69" s="75"/>
      <c r="JO69" s="76"/>
      <c r="JP69" s="74"/>
      <c r="JQ69" s="75"/>
      <c r="JR69" s="76"/>
      <c r="JS69" s="74"/>
      <c r="JT69" s="75"/>
      <c r="JU69" s="76"/>
      <c r="JV69" s="74"/>
      <c r="JW69" s="75"/>
      <c r="JX69" s="76"/>
      <c r="JY69" s="74"/>
      <c r="JZ69" s="75"/>
      <c r="KA69" s="76"/>
      <c r="KB69" s="74"/>
      <c r="KC69" s="75"/>
      <c r="KD69" s="76"/>
      <c r="KE69" s="74"/>
      <c r="KF69" s="75"/>
      <c r="KG69" s="76"/>
      <c r="KH69" s="74"/>
      <c r="KI69" s="75"/>
      <c r="KJ69" s="76"/>
      <c r="KK69" s="74"/>
      <c r="KL69" s="75"/>
      <c r="KM69" s="76"/>
      <c r="KN69" s="74"/>
      <c r="KO69" s="75"/>
      <c r="KP69" s="76"/>
      <c r="KQ69" s="74"/>
      <c r="KR69" s="75"/>
      <c r="KS69" s="76"/>
      <c r="KT69" s="74"/>
      <c r="KU69" s="75"/>
      <c r="KV69" s="76"/>
      <c r="KW69" s="74"/>
      <c r="KX69" s="75"/>
      <c r="KY69" s="76"/>
      <c r="KZ69" s="74"/>
      <c r="LA69" s="75"/>
      <c r="LB69" s="76"/>
      <c r="LC69" s="74"/>
      <c r="LD69" s="75"/>
      <c r="LE69" s="76"/>
      <c r="LF69" s="74"/>
      <c r="LG69" s="75"/>
      <c r="LH69" s="76"/>
      <c r="LI69" s="74"/>
      <c r="LJ69" s="75"/>
      <c r="LK69" s="76"/>
      <c r="LL69" s="74"/>
      <c r="LM69" s="75"/>
      <c r="LN69" s="76"/>
      <c r="LO69" s="74"/>
      <c r="LP69" s="75"/>
      <c r="LQ69" s="76"/>
      <c r="LR69" s="74"/>
      <c r="LS69" s="75"/>
      <c r="LT69" s="76"/>
      <c r="LU69" s="74"/>
      <c r="LV69" s="75"/>
      <c r="LW69" s="76"/>
      <c r="LX69" s="74"/>
      <c r="LY69" s="75"/>
      <c r="LZ69" s="76"/>
      <c r="MA69" s="74"/>
      <c r="MB69" s="75"/>
      <c r="MC69" s="76"/>
      <c r="MD69" s="74"/>
      <c r="ME69" s="75"/>
      <c r="MF69" s="76"/>
      <c r="MG69" s="74"/>
      <c r="MH69" s="75"/>
      <c r="MI69" s="76"/>
      <c r="MJ69" s="74"/>
      <c r="MK69" s="75"/>
      <c r="ML69" s="76"/>
      <c r="MM69" s="74"/>
      <c r="MN69" s="75"/>
      <c r="MO69" s="76"/>
      <c r="MP69" s="74"/>
      <c r="MQ69" s="75"/>
      <c r="MR69" s="76"/>
      <c r="MS69" s="74"/>
      <c r="MT69" s="75"/>
      <c r="MU69" s="76"/>
      <c r="MV69" s="74"/>
      <c r="MW69" s="75"/>
      <c r="MX69" s="76"/>
      <c r="MY69" s="74"/>
      <c r="MZ69" s="75"/>
      <c r="NA69" s="76"/>
      <c r="NB69" s="74"/>
      <c r="NC69" s="75"/>
      <c r="ND69" s="76"/>
      <c r="NE69" s="74"/>
      <c r="NF69" s="75"/>
      <c r="NG69" s="76"/>
      <c r="NH69" s="74"/>
      <c r="NI69" s="75"/>
      <c r="NJ69" s="76"/>
      <c r="NK69" s="74"/>
      <c r="NL69" s="75"/>
      <c r="NM69" s="76"/>
      <c r="NN69" s="74"/>
      <c r="NO69" s="75"/>
      <c r="NP69" s="76"/>
      <c r="NQ69" s="74"/>
      <c r="NR69" s="75"/>
      <c r="NS69" s="76"/>
      <c r="NT69" s="74"/>
      <c r="NU69" s="75"/>
      <c r="NV69" s="76"/>
      <c r="NW69" s="74"/>
      <c r="NX69" s="75"/>
      <c r="NY69" s="76"/>
      <c r="NZ69" s="74"/>
      <c r="OA69" s="75"/>
      <c r="OB69" s="76"/>
      <c r="OC69" s="74"/>
      <c r="OD69" s="75"/>
      <c r="OE69" s="76"/>
      <c r="OF69" s="74"/>
      <c r="OG69" s="75"/>
      <c r="OH69" s="76"/>
      <c r="OI69" s="74"/>
      <c r="OJ69" s="75"/>
      <c r="OK69" s="76"/>
      <c r="OL69" s="74"/>
      <c r="OM69" s="75"/>
      <c r="ON69" s="76"/>
      <c r="OO69" s="74"/>
      <c r="OP69" s="75"/>
      <c r="OQ69" s="76"/>
      <c r="OR69" s="74"/>
      <c r="OS69" s="75"/>
      <c r="OT69" s="76"/>
      <c r="OU69" s="74"/>
      <c r="OV69" s="75"/>
      <c r="OW69" s="76"/>
      <c r="OX69" s="74"/>
      <c r="OY69" s="75"/>
      <c r="OZ69" s="76"/>
      <c r="PA69" s="74"/>
      <c r="PB69" s="75"/>
      <c r="PC69" s="76"/>
      <c r="PD69" s="74"/>
      <c r="PE69" s="75"/>
      <c r="PF69" s="76"/>
      <c r="PG69" s="74"/>
      <c r="PH69" s="75"/>
      <c r="PI69" s="76"/>
      <c r="PJ69" s="74"/>
      <c r="PK69" s="75"/>
      <c r="PL69" s="76"/>
      <c r="PM69" s="74"/>
      <c r="PN69" s="75"/>
      <c r="PO69" s="76"/>
      <c r="PP69" s="74"/>
      <c r="PQ69" s="75"/>
      <c r="PR69" s="76"/>
      <c r="PS69" s="74"/>
      <c r="PT69" s="75"/>
      <c r="PU69" s="76"/>
      <c r="PV69" s="74"/>
      <c r="PW69" s="75"/>
      <c r="PX69" s="76"/>
      <c r="PY69" s="74"/>
      <c r="PZ69" s="75"/>
      <c r="QA69" s="76"/>
      <c r="QB69" s="74"/>
      <c r="QC69" s="75"/>
      <c r="QD69" s="76"/>
      <c r="QE69" s="74"/>
      <c r="QF69" s="75"/>
      <c r="QG69" s="76"/>
      <c r="QH69" s="74"/>
      <c r="QI69" s="75"/>
      <c r="QJ69" s="76"/>
      <c r="QK69" s="74"/>
      <c r="QL69" s="75"/>
      <c r="QM69" s="76"/>
      <c r="QN69" s="74"/>
      <c r="QO69" s="75"/>
      <c r="QP69" s="76"/>
      <c r="QQ69" s="74"/>
      <c r="QR69" s="75"/>
      <c r="QS69" s="76"/>
      <c r="QT69" s="74"/>
      <c r="QU69" s="75"/>
      <c r="QV69" s="76"/>
      <c r="QW69" s="74"/>
      <c r="QX69" s="75"/>
      <c r="QY69" s="76"/>
      <c r="QZ69" s="74"/>
      <c r="RA69" s="75"/>
      <c r="RB69" s="76"/>
      <c r="RC69" s="74"/>
      <c r="RD69" s="75"/>
      <c r="RE69" s="76"/>
      <c r="RF69" s="74"/>
      <c r="RG69" s="75"/>
      <c r="RH69" s="76"/>
      <c r="RI69" s="74"/>
      <c r="RJ69" s="75"/>
      <c r="RK69" s="76"/>
      <c r="RL69" s="74"/>
      <c r="RM69" s="75"/>
      <c r="RN69" s="76"/>
      <c r="RO69" s="74"/>
      <c r="RP69" s="75"/>
      <c r="RQ69" s="76"/>
      <c r="RR69" s="74"/>
      <c r="RS69" s="75"/>
      <c r="RT69" s="76"/>
      <c r="RU69" s="74"/>
      <c r="RV69" s="75"/>
      <c r="RW69" s="76"/>
      <c r="RX69" s="74"/>
      <c r="RY69" s="75"/>
      <c r="RZ69" s="76"/>
      <c r="SA69" s="74"/>
      <c r="SB69" s="75"/>
      <c r="SC69" s="76"/>
      <c r="SD69" s="74"/>
      <c r="SE69" s="75"/>
      <c r="SF69" s="76"/>
    </row>
    <row r="70" spans="1:500" s="37" customFormat="1" ht="18.75" x14ac:dyDescent="0.3">
      <c r="A70" s="38"/>
      <c r="B70" s="135"/>
      <c r="E70" s="42"/>
      <c r="F70" s="42"/>
      <c r="G70" s="42"/>
      <c r="H70" s="42"/>
      <c r="I70" s="42"/>
      <c r="J70" s="42"/>
      <c r="K70" s="42"/>
      <c r="N70" s="42"/>
      <c r="Q70" s="42"/>
      <c r="T70" s="42"/>
      <c r="Z70" s="42"/>
      <c r="AC70" s="42"/>
      <c r="AF70" s="42"/>
      <c r="AI70" s="42"/>
      <c r="AL70" s="42"/>
      <c r="AO70" s="42"/>
      <c r="AR70" s="42"/>
      <c r="AU70" s="42"/>
      <c r="AX70" s="42"/>
      <c r="BA70" s="42"/>
      <c r="BD70" s="42"/>
      <c r="BG70" s="42"/>
      <c r="BJ70" s="42"/>
      <c r="BM70" s="42"/>
      <c r="BP70" s="42"/>
      <c r="BS70" s="42"/>
      <c r="BT70" s="42"/>
      <c r="BU70" s="42"/>
      <c r="BV70" s="42"/>
      <c r="BW70" s="42"/>
      <c r="BX70" s="42"/>
      <c r="BY70" s="42"/>
      <c r="CB70" s="42"/>
      <c r="CC70" s="42"/>
      <c r="CD70" s="42"/>
      <c r="CE70" s="42"/>
      <c r="CF70" s="42"/>
      <c r="CG70" s="42"/>
      <c r="CH70" s="42"/>
      <c r="CI70" s="42"/>
      <c r="CJ70" s="42"/>
      <c r="CK70" s="42"/>
      <c r="CL70" s="42"/>
      <c r="CM70" s="42"/>
      <c r="CN70" s="42"/>
      <c r="CO70" s="42"/>
      <c r="CP70" s="42"/>
      <c r="CQ70" s="42"/>
      <c r="CR70" s="42"/>
      <c r="CS70" s="42"/>
      <c r="CT70" s="42"/>
      <c r="CU70" s="42"/>
      <c r="CV70" s="42"/>
      <c r="CW70" s="42"/>
      <c r="CX70" s="42"/>
      <c r="CY70" s="42"/>
      <c r="CZ70" s="42"/>
      <c r="DA70" s="42"/>
      <c r="DB70" s="42"/>
      <c r="DC70" s="42"/>
      <c r="DD70" s="42"/>
      <c r="DE70" s="42"/>
      <c r="DF70" s="42"/>
      <c r="DG70" s="42"/>
      <c r="DH70" s="42"/>
      <c r="DI70" s="42"/>
      <c r="DJ70" s="42"/>
      <c r="DK70" s="42"/>
      <c r="DL70" s="42"/>
      <c r="DM70" s="42"/>
      <c r="DN70" s="42"/>
      <c r="DO70" s="42"/>
      <c r="DP70" s="42"/>
      <c r="DQ70" s="42"/>
      <c r="DR70" s="42"/>
      <c r="DS70" s="42"/>
      <c r="DT70" s="42"/>
      <c r="DU70" s="42"/>
      <c r="DV70" s="42"/>
      <c r="DW70" s="42"/>
      <c r="DX70" s="42"/>
      <c r="DY70" s="42"/>
      <c r="DZ70" s="42"/>
      <c r="EA70" s="42"/>
      <c r="EB70" s="42"/>
      <c r="EC70" s="42"/>
      <c r="ED70" s="42"/>
      <c r="EE70" s="42"/>
      <c r="EF70" s="42"/>
      <c r="EG70" s="42"/>
      <c r="EH70" s="42"/>
      <c r="EI70" s="42"/>
      <c r="EJ70" s="42"/>
      <c r="EK70" s="42"/>
      <c r="EL70" s="42"/>
      <c r="EM70" s="42"/>
      <c r="EP70" s="42"/>
      <c r="ES70" s="42"/>
      <c r="EV70" s="42"/>
      <c r="EY70" s="42"/>
      <c r="FB70" s="42"/>
      <c r="FE70" s="42"/>
      <c r="FH70" s="42"/>
      <c r="FK70" s="42"/>
      <c r="FN70" s="42"/>
      <c r="FQ70" s="42"/>
      <c r="FT70" s="42"/>
      <c r="FW70" s="42"/>
      <c r="FZ70" s="42"/>
      <c r="GC70" s="42"/>
      <c r="GF70" s="42"/>
      <c r="GI70" s="42"/>
      <c r="GL70" s="42"/>
      <c r="GO70" s="42"/>
      <c r="GR70" s="42"/>
      <c r="GU70" s="42"/>
      <c r="GX70" s="42"/>
      <c r="HA70" s="42"/>
      <c r="HD70" s="42"/>
      <c r="HG70" s="42"/>
      <c r="HJ70" s="42"/>
      <c r="HM70" s="42"/>
      <c r="HP70" s="42"/>
      <c r="HS70" s="42"/>
      <c r="HV70" s="42"/>
      <c r="HY70" s="42"/>
      <c r="IB70" s="42"/>
      <c r="IE70" s="42"/>
      <c r="IH70" s="42"/>
      <c r="IK70" s="42"/>
      <c r="IN70" s="42"/>
      <c r="IQ70" s="42"/>
      <c r="IT70" s="42"/>
      <c r="IW70" s="42"/>
      <c r="IZ70" s="42"/>
      <c r="JC70" s="42"/>
      <c r="JF70" s="42"/>
      <c r="JI70" s="42"/>
      <c r="JL70" s="42"/>
      <c r="JO70" s="42"/>
      <c r="JR70" s="42"/>
      <c r="JU70" s="42"/>
      <c r="JX70" s="42"/>
      <c r="KA70" s="42"/>
      <c r="KD70" s="42"/>
      <c r="KG70" s="42"/>
      <c r="KJ70" s="42"/>
      <c r="KM70" s="42"/>
      <c r="KP70" s="42"/>
      <c r="KS70" s="42"/>
      <c r="KV70" s="42"/>
      <c r="KY70" s="42"/>
      <c r="LB70" s="42"/>
      <c r="LE70" s="42"/>
      <c r="LH70" s="42"/>
      <c r="LK70" s="42"/>
      <c r="LN70" s="42"/>
      <c r="LQ70" s="42"/>
      <c r="LT70" s="42"/>
      <c r="LW70" s="42"/>
      <c r="LZ70" s="42"/>
      <c r="MC70" s="42"/>
      <c r="MF70" s="42"/>
      <c r="MI70" s="42"/>
      <c r="ML70" s="42"/>
      <c r="MO70" s="42"/>
      <c r="MR70" s="42"/>
      <c r="MU70" s="42"/>
      <c r="MX70" s="42"/>
      <c r="NA70" s="42"/>
      <c r="ND70" s="42"/>
      <c r="NG70" s="42"/>
      <c r="NJ70" s="42"/>
      <c r="NM70" s="42"/>
      <c r="NP70" s="42"/>
      <c r="NS70" s="42"/>
      <c r="NV70" s="42"/>
      <c r="NY70" s="42"/>
      <c r="OB70" s="42"/>
      <c r="OE70" s="42"/>
      <c r="OH70" s="42"/>
      <c r="OK70" s="42"/>
      <c r="ON70" s="42"/>
      <c r="OQ70" s="42"/>
      <c r="OT70" s="42"/>
      <c r="OW70" s="42"/>
      <c r="OZ70" s="42"/>
      <c r="PC70" s="42"/>
      <c r="PF70" s="42"/>
      <c r="PI70" s="42"/>
      <c r="PL70" s="42"/>
      <c r="PO70" s="42"/>
      <c r="PR70" s="42"/>
      <c r="PU70" s="42"/>
      <c r="PX70" s="42"/>
      <c r="QA70" s="42"/>
      <c r="QD70" s="42"/>
      <c r="QG70" s="42"/>
      <c r="QJ70" s="42"/>
      <c r="QM70" s="42"/>
      <c r="QP70" s="42"/>
      <c r="QS70" s="42"/>
      <c r="QV70" s="42"/>
      <c r="QY70" s="42"/>
      <c r="RB70" s="42"/>
      <c r="RE70" s="42"/>
      <c r="RH70" s="42"/>
      <c r="RK70" s="42"/>
      <c r="RN70" s="42"/>
      <c r="RQ70" s="42"/>
      <c r="RT70" s="227"/>
      <c r="RU70" s="227"/>
      <c r="RW70" s="42"/>
      <c r="RZ70" s="42"/>
      <c r="SC70" s="42"/>
      <c r="SF70" s="42"/>
    </row>
    <row r="71" spans="1:500" s="37" customFormat="1" x14ac:dyDescent="0.2">
      <c r="A71" s="38"/>
      <c r="B71" s="135"/>
      <c r="E71" s="42"/>
      <c r="F71" s="42"/>
      <c r="G71" s="42"/>
      <c r="H71" s="42"/>
      <c r="I71" s="42"/>
      <c r="J71" s="42"/>
      <c r="K71" s="42"/>
      <c r="N71" s="42"/>
      <c r="Q71" s="42"/>
      <c r="T71" s="42"/>
      <c r="Z71" s="42"/>
      <c r="AC71" s="42"/>
      <c r="AF71" s="42"/>
      <c r="AI71" s="42"/>
      <c r="AL71" s="42"/>
      <c r="AO71" s="42"/>
      <c r="AR71" s="42"/>
      <c r="AU71" s="42"/>
      <c r="AX71" s="42"/>
      <c r="BA71" s="42"/>
      <c r="BD71" s="42"/>
      <c r="BG71" s="42"/>
      <c r="BJ71" s="42"/>
      <c r="BM71" s="42"/>
      <c r="BP71" s="42"/>
      <c r="BS71" s="42"/>
      <c r="BT71" s="42"/>
      <c r="BU71" s="42"/>
      <c r="BV71" s="42"/>
      <c r="BW71" s="42"/>
      <c r="BX71" s="42"/>
      <c r="BY71" s="42"/>
      <c r="CB71" s="42"/>
      <c r="CC71" s="42"/>
      <c r="CD71" s="42"/>
      <c r="CE71" s="42"/>
      <c r="CF71" s="42"/>
      <c r="CG71" s="42"/>
      <c r="CH71" s="42"/>
      <c r="CI71" s="42"/>
      <c r="CJ71" s="42"/>
      <c r="CK71" s="42"/>
      <c r="CL71" s="42"/>
      <c r="CM71" s="42"/>
      <c r="CN71" s="42"/>
      <c r="CO71" s="42"/>
      <c r="CP71" s="42"/>
      <c r="CQ71" s="42"/>
      <c r="CR71" s="42"/>
      <c r="CS71" s="42"/>
      <c r="CT71" s="42"/>
      <c r="CU71" s="42"/>
      <c r="CV71" s="42"/>
      <c r="CW71" s="42"/>
      <c r="CX71" s="42"/>
      <c r="CY71" s="42"/>
      <c r="CZ71" s="42"/>
      <c r="DA71" s="42"/>
      <c r="DB71" s="42"/>
      <c r="DC71" s="42"/>
      <c r="DD71" s="42"/>
      <c r="DE71" s="42"/>
      <c r="DF71" s="42"/>
      <c r="DG71" s="42"/>
      <c r="DH71" s="42"/>
      <c r="DI71" s="42"/>
      <c r="DJ71" s="42"/>
      <c r="DK71" s="42"/>
      <c r="DL71" s="42"/>
      <c r="DM71" s="42"/>
      <c r="DN71" s="42"/>
      <c r="DO71" s="42"/>
      <c r="DP71" s="42"/>
      <c r="DQ71" s="42"/>
      <c r="DR71" s="42"/>
      <c r="DS71" s="42"/>
      <c r="DT71" s="42"/>
      <c r="DU71" s="42"/>
      <c r="DV71" s="42"/>
      <c r="DW71" s="42"/>
      <c r="DX71" s="42"/>
      <c r="DY71" s="42"/>
      <c r="DZ71" s="42"/>
      <c r="EA71" s="42"/>
      <c r="EB71" s="42"/>
      <c r="EC71" s="42"/>
      <c r="ED71" s="42"/>
      <c r="EE71" s="42"/>
      <c r="EF71" s="42"/>
      <c r="EG71" s="42"/>
      <c r="EH71" s="42"/>
      <c r="EI71" s="42"/>
      <c r="EJ71" s="42"/>
      <c r="EK71" s="42"/>
      <c r="EL71" s="42"/>
      <c r="EM71" s="42"/>
      <c r="EP71" s="42"/>
      <c r="ES71" s="42"/>
      <c r="EV71" s="42"/>
      <c r="EY71" s="42"/>
      <c r="FB71" s="42"/>
      <c r="FE71" s="42"/>
      <c r="FH71" s="42"/>
      <c r="FK71" s="42"/>
      <c r="FN71" s="42"/>
      <c r="FQ71" s="42"/>
      <c r="FT71" s="42"/>
      <c r="FW71" s="42"/>
      <c r="FZ71" s="42"/>
      <c r="GC71" s="42"/>
      <c r="GF71" s="42"/>
      <c r="GI71" s="42"/>
      <c r="GL71" s="42"/>
      <c r="GO71" s="42"/>
      <c r="GR71" s="42"/>
      <c r="GU71" s="42"/>
      <c r="GX71" s="42"/>
      <c r="HA71" s="42"/>
      <c r="HD71" s="42"/>
      <c r="HG71" s="42"/>
      <c r="HJ71" s="42"/>
      <c r="HM71" s="42"/>
      <c r="HP71" s="42"/>
      <c r="HS71" s="42"/>
      <c r="HV71" s="42"/>
      <c r="HY71" s="42"/>
      <c r="IB71" s="42"/>
      <c r="IE71" s="42"/>
      <c r="IH71" s="42"/>
      <c r="IK71" s="42"/>
      <c r="IN71" s="42"/>
      <c r="IQ71" s="42"/>
      <c r="IT71" s="42"/>
      <c r="IW71" s="42"/>
      <c r="IZ71" s="42"/>
      <c r="JC71" s="42"/>
      <c r="JF71" s="42"/>
      <c r="JI71" s="42"/>
      <c r="JL71" s="42"/>
      <c r="JO71" s="42"/>
      <c r="JR71" s="42"/>
      <c r="JU71" s="42"/>
      <c r="JX71" s="42"/>
      <c r="KA71" s="42"/>
      <c r="KD71" s="42"/>
      <c r="KG71" s="42"/>
      <c r="KJ71" s="42"/>
      <c r="KM71" s="42"/>
      <c r="KP71" s="42"/>
      <c r="KS71" s="42"/>
      <c r="KV71" s="42"/>
      <c r="KY71" s="42"/>
      <c r="LB71" s="42"/>
      <c r="LE71" s="42"/>
      <c r="LH71" s="42"/>
      <c r="LK71" s="42"/>
      <c r="LN71" s="42"/>
      <c r="LQ71" s="42"/>
      <c r="LT71" s="42"/>
      <c r="LW71" s="42"/>
      <c r="LZ71" s="42"/>
      <c r="MC71" s="42"/>
      <c r="MF71" s="42"/>
      <c r="MI71" s="42"/>
      <c r="ML71" s="42"/>
      <c r="MO71" s="42"/>
      <c r="MR71" s="42"/>
      <c r="MU71" s="42"/>
      <c r="MX71" s="42"/>
      <c r="NA71" s="42"/>
      <c r="ND71" s="42"/>
      <c r="NG71" s="42"/>
      <c r="NJ71" s="42"/>
      <c r="NM71" s="42"/>
      <c r="NP71" s="42"/>
      <c r="NS71" s="42"/>
      <c r="NV71" s="42"/>
      <c r="NY71" s="42"/>
      <c r="OB71" s="42"/>
      <c r="OE71" s="42"/>
      <c r="OH71" s="42"/>
      <c r="OK71" s="42"/>
      <c r="ON71" s="42"/>
      <c r="OQ71" s="42"/>
      <c r="OT71" s="42"/>
      <c r="OW71" s="42"/>
      <c r="OZ71" s="42"/>
      <c r="PC71" s="42"/>
      <c r="PF71" s="42"/>
      <c r="PI71" s="42"/>
      <c r="PL71" s="42"/>
      <c r="PO71" s="42"/>
      <c r="PR71" s="42"/>
      <c r="PU71" s="42"/>
      <c r="PX71" s="42"/>
      <c r="QA71" s="42"/>
      <c r="QD71" s="42"/>
      <c r="QG71" s="42"/>
      <c r="QJ71" s="42"/>
      <c r="QM71" s="42"/>
      <c r="QP71" s="42"/>
      <c r="QS71" s="42"/>
      <c r="QV71" s="42"/>
      <c r="QY71" s="42"/>
      <c r="RB71" s="42"/>
      <c r="RE71" s="42"/>
      <c r="RH71" s="42"/>
      <c r="RK71" s="42"/>
      <c r="RN71" s="42"/>
      <c r="RQ71" s="42"/>
      <c r="RT71" s="42"/>
      <c r="RW71" s="42"/>
      <c r="RZ71" s="42"/>
      <c r="SC71" s="42"/>
      <c r="SF71" s="42"/>
    </row>
    <row r="72" spans="1:500" s="37" customFormat="1" x14ac:dyDescent="0.2">
      <c r="A72" s="38"/>
      <c r="B72" s="135"/>
      <c r="E72" s="42"/>
      <c r="F72" s="42"/>
      <c r="G72" s="42"/>
      <c r="H72" s="42"/>
      <c r="I72" s="42"/>
      <c r="J72" s="42"/>
      <c r="K72" s="42"/>
      <c r="N72" s="42"/>
      <c r="Q72" s="42"/>
      <c r="T72" s="42"/>
      <c r="Z72" s="42"/>
      <c r="AC72" s="42"/>
      <c r="AF72" s="42"/>
      <c r="AI72" s="42"/>
      <c r="AL72" s="42"/>
      <c r="AO72" s="42"/>
      <c r="AR72" s="42"/>
      <c r="AU72" s="42"/>
      <c r="AX72" s="42"/>
      <c r="BA72" s="42"/>
      <c r="BD72" s="42"/>
      <c r="BG72" s="42"/>
      <c r="BJ72" s="42"/>
      <c r="BM72" s="42"/>
      <c r="BP72" s="42"/>
      <c r="BS72" s="42"/>
      <c r="BT72" s="42"/>
      <c r="BU72" s="42"/>
      <c r="BV72" s="42"/>
      <c r="BW72" s="42"/>
      <c r="BX72" s="42"/>
      <c r="BY72" s="42"/>
      <c r="CB72" s="42"/>
      <c r="CC72" s="42"/>
      <c r="CD72" s="42"/>
      <c r="CE72" s="42"/>
      <c r="CF72" s="42"/>
      <c r="CG72" s="42"/>
      <c r="CH72" s="42"/>
      <c r="CI72" s="42"/>
      <c r="CJ72" s="42"/>
      <c r="CK72" s="42"/>
      <c r="CL72" s="42"/>
      <c r="CM72" s="42"/>
      <c r="CN72" s="42"/>
      <c r="CO72" s="42"/>
      <c r="CP72" s="42"/>
      <c r="CQ72" s="42"/>
      <c r="CR72" s="42"/>
      <c r="CS72" s="42"/>
      <c r="CT72" s="42"/>
      <c r="CU72" s="42"/>
      <c r="CV72" s="42"/>
      <c r="CW72" s="42"/>
      <c r="CX72" s="42"/>
      <c r="CY72" s="42"/>
      <c r="CZ72" s="42"/>
      <c r="DA72" s="42"/>
      <c r="DB72" s="42"/>
      <c r="DC72" s="42"/>
      <c r="DD72" s="42"/>
      <c r="DE72" s="42"/>
      <c r="DF72" s="42"/>
      <c r="DG72" s="42"/>
      <c r="DH72" s="42"/>
      <c r="DI72" s="42"/>
      <c r="DJ72" s="42"/>
      <c r="DK72" s="42"/>
      <c r="DL72" s="42"/>
      <c r="DM72" s="42"/>
      <c r="DN72" s="42"/>
      <c r="DO72" s="42"/>
      <c r="DP72" s="42"/>
      <c r="DQ72" s="42"/>
      <c r="DR72" s="42"/>
      <c r="DS72" s="42"/>
      <c r="DT72" s="42"/>
      <c r="DU72" s="42"/>
      <c r="DV72" s="42"/>
      <c r="DW72" s="42"/>
      <c r="DX72" s="42"/>
      <c r="DY72" s="42"/>
      <c r="DZ72" s="42"/>
      <c r="EA72" s="42"/>
      <c r="EB72" s="42"/>
      <c r="EC72" s="42"/>
      <c r="ED72" s="42"/>
      <c r="EE72" s="42"/>
      <c r="EF72" s="42"/>
      <c r="EG72" s="42"/>
      <c r="EH72" s="42"/>
      <c r="EI72" s="42"/>
      <c r="EJ72" s="42"/>
      <c r="EK72" s="42"/>
      <c r="EL72" s="42"/>
      <c r="EM72" s="42"/>
      <c r="EP72" s="42"/>
      <c r="ES72" s="42"/>
      <c r="EV72" s="42"/>
      <c r="EY72" s="42"/>
      <c r="FB72" s="42"/>
      <c r="FE72" s="42"/>
      <c r="FH72" s="42"/>
      <c r="FK72" s="42"/>
      <c r="FN72" s="42"/>
      <c r="FQ72" s="42"/>
      <c r="FT72" s="42"/>
      <c r="FW72" s="42"/>
      <c r="FZ72" s="42"/>
      <c r="GC72" s="42"/>
      <c r="GF72" s="42"/>
      <c r="GI72" s="42"/>
      <c r="GL72" s="42"/>
      <c r="GO72" s="42"/>
      <c r="GR72" s="42"/>
      <c r="GU72" s="42"/>
      <c r="GX72" s="42"/>
      <c r="HA72" s="42"/>
      <c r="HD72" s="42"/>
      <c r="HG72" s="42"/>
      <c r="HJ72" s="42"/>
      <c r="HM72" s="42"/>
      <c r="HP72" s="42"/>
      <c r="HS72" s="42"/>
      <c r="HV72" s="42"/>
      <c r="HY72" s="42"/>
      <c r="IB72" s="42"/>
      <c r="IE72" s="42"/>
      <c r="IH72" s="42"/>
      <c r="IK72" s="42"/>
      <c r="IN72" s="42"/>
      <c r="IQ72" s="42"/>
      <c r="IT72" s="42"/>
      <c r="IW72" s="42"/>
      <c r="IZ72" s="42"/>
      <c r="JC72" s="42"/>
      <c r="JF72" s="42"/>
      <c r="JI72" s="42"/>
      <c r="JL72" s="42"/>
      <c r="JO72" s="42"/>
      <c r="JR72" s="42"/>
      <c r="JU72" s="42"/>
      <c r="JX72" s="42"/>
      <c r="KA72" s="42"/>
      <c r="KD72" s="42"/>
      <c r="KG72" s="42"/>
      <c r="KJ72" s="42"/>
      <c r="KM72" s="42"/>
      <c r="KP72" s="42"/>
      <c r="KS72" s="42"/>
      <c r="KV72" s="42"/>
      <c r="KY72" s="42"/>
      <c r="LB72" s="42"/>
      <c r="LE72" s="42"/>
      <c r="LH72" s="42"/>
      <c r="LK72" s="42"/>
      <c r="LN72" s="42"/>
      <c r="LQ72" s="42"/>
      <c r="LT72" s="42"/>
      <c r="LW72" s="42"/>
      <c r="LZ72" s="42"/>
      <c r="MC72" s="136"/>
      <c r="MD72" s="136"/>
      <c r="MF72" s="42"/>
      <c r="MI72" s="42"/>
      <c r="ML72" s="42"/>
      <c r="MO72" s="42"/>
      <c r="MR72" s="42"/>
      <c r="MU72" s="42"/>
      <c r="MX72" s="42"/>
      <c r="NA72" s="42"/>
      <c r="ND72" s="42"/>
      <c r="NG72" s="42"/>
      <c r="NJ72" s="42"/>
      <c r="NM72" s="42"/>
      <c r="NP72" s="42"/>
      <c r="NS72" s="42"/>
      <c r="NV72" s="42"/>
      <c r="NY72" s="42"/>
      <c r="OB72" s="42"/>
      <c r="OE72" s="42"/>
      <c r="OH72" s="42"/>
      <c r="OK72" s="42"/>
      <c r="ON72" s="42"/>
      <c r="OQ72" s="42"/>
      <c r="OT72" s="42"/>
      <c r="OW72" s="42"/>
      <c r="OZ72" s="42"/>
      <c r="PC72" s="42"/>
      <c r="PF72" s="42"/>
      <c r="PI72" s="42"/>
      <c r="PL72" s="42"/>
      <c r="PO72" s="42"/>
      <c r="PR72" s="42"/>
      <c r="PU72" s="42"/>
      <c r="PX72" s="42"/>
      <c r="QA72" s="42"/>
      <c r="QD72" s="42"/>
      <c r="QG72" s="42"/>
      <c r="QJ72" s="42"/>
      <c r="QM72" s="42"/>
      <c r="QP72" s="42"/>
      <c r="QS72" s="42"/>
      <c r="QV72" s="42"/>
      <c r="QY72" s="42"/>
      <c r="RB72" s="42"/>
      <c r="RE72" s="42"/>
      <c r="RH72" s="42"/>
      <c r="RK72" s="42"/>
      <c r="RN72" s="42"/>
      <c r="RQ72" s="42"/>
      <c r="RT72" s="42"/>
      <c r="RW72" s="42"/>
      <c r="RZ72" s="42"/>
      <c r="SC72" s="42"/>
      <c r="SF72" s="42"/>
    </row>
    <row r="73" spans="1:500" s="37" customFormat="1" x14ac:dyDescent="0.2">
      <c r="A73" s="38"/>
      <c r="B73" s="135"/>
      <c r="E73" s="42"/>
      <c r="F73" s="42"/>
      <c r="G73" s="42"/>
      <c r="H73" s="42"/>
      <c r="I73" s="42"/>
      <c r="J73" s="42"/>
      <c r="K73" s="42"/>
      <c r="N73" s="42"/>
      <c r="Q73" s="42"/>
      <c r="T73" s="42"/>
      <c r="Z73" s="42"/>
      <c r="AC73" s="42"/>
      <c r="AF73" s="42"/>
      <c r="AI73" s="42"/>
      <c r="AL73" s="42"/>
      <c r="AO73" s="42"/>
      <c r="AR73" s="42"/>
      <c r="AU73" s="42"/>
      <c r="AX73" s="42"/>
      <c r="BA73" s="42"/>
      <c r="BD73" s="42"/>
      <c r="BG73" s="42"/>
      <c r="BJ73" s="42"/>
      <c r="BM73" s="42"/>
      <c r="BP73" s="42"/>
      <c r="BS73" s="42"/>
      <c r="BT73" s="42"/>
      <c r="BU73" s="42"/>
      <c r="BV73" s="42"/>
      <c r="BW73" s="42"/>
      <c r="BX73" s="42"/>
      <c r="BY73" s="42"/>
      <c r="CB73" s="42"/>
      <c r="CC73" s="42"/>
      <c r="CD73" s="42"/>
      <c r="CE73" s="42"/>
      <c r="CF73" s="42"/>
      <c r="CG73" s="42"/>
      <c r="CH73" s="42"/>
      <c r="CI73" s="42"/>
      <c r="CJ73" s="42"/>
      <c r="CK73" s="42"/>
      <c r="CL73" s="42"/>
      <c r="CM73" s="42"/>
      <c r="CN73" s="42"/>
      <c r="CO73" s="42"/>
      <c r="CP73" s="42"/>
      <c r="CQ73" s="42"/>
      <c r="CR73" s="42"/>
      <c r="CS73" s="42"/>
      <c r="CT73" s="42"/>
      <c r="CU73" s="42"/>
      <c r="CV73" s="42"/>
      <c r="CW73" s="42"/>
      <c r="CX73" s="42"/>
      <c r="CY73" s="42"/>
      <c r="CZ73" s="42"/>
      <c r="DA73" s="42"/>
      <c r="DB73" s="42"/>
      <c r="DC73" s="42"/>
      <c r="DD73" s="42"/>
      <c r="DE73" s="42"/>
      <c r="DF73" s="42"/>
      <c r="DG73" s="42"/>
      <c r="DH73" s="42"/>
      <c r="DI73" s="42"/>
      <c r="DJ73" s="42"/>
      <c r="DK73" s="42"/>
      <c r="DL73" s="42"/>
      <c r="DM73" s="42"/>
      <c r="DN73" s="42"/>
      <c r="DO73" s="42"/>
      <c r="DP73" s="42"/>
      <c r="DQ73" s="42"/>
      <c r="DR73" s="42"/>
      <c r="DS73" s="42"/>
      <c r="DT73" s="42"/>
      <c r="DU73" s="42"/>
      <c r="DV73" s="42"/>
      <c r="DW73" s="42"/>
      <c r="DX73" s="42"/>
      <c r="DY73" s="42"/>
      <c r="DZ73" s="42"/>
      <c r="EA73" s="42"/>
      <c r="EB73" s="42"/>
      <c r="EC73" s="42"/>
      <c r="ED73" s="42"/>
      <c r="EE73" s="42"/>
      <c r="EF73" s="42"/>
      <c r="EG73" s="42"/>
      <c r="EH73" s="42"/>
      <c r="EI73" s="42"/>
      <c r="EJ73" s="42"/>
      <c r="EK73" s="42"/>
      <c r="EL73" s="42"/>
      <c r="EM73" s="42"/>
      <c r="EP73" s="42"/>
      <c r="ES73" s="42"/>
      <c r="EV73" s="42"/>
      <c r="EY73" s="42"/>
      <c r="FB73" s="42"/>
      <c r="FE73" s="42"/>
      <c r="FH73" s="42"/>
      <c r="FK73" s="42"/>
      <c r="FN73" s="42"/>
      <c r="FQ73" s="42"/>
      <c r="FT73" s="42"/>
      <c r="FW73" s="42"/>
      <c r="FZ73" s="42"/>
      <c r="GC73" s="42"/>
      <c r="GF73" s="42"/>
      <c r="GI73" s="42"/>
      <c r="GL73" s="42"/>
      <c r="GO73" s="42"/>
      <c r="GR73" s="42"/>
      <c r="GU73" s="42"/>
      <c r="GX73" s="42"/>
      <c r="HA73" s="42"/>
      <c r="HD73" s="42"/>
      <c r="HG73" s="42"/>
      <c r="HJ73" s="42"/>
      <c r="HM73" s="42"/>
      <c r="HP73" s="42"/>
      <c r="HS73" s="42"/>
      <c r="HV73" s="42"/>
      <c r="HY73" s="42"/>
      <c r="IB73" s="42"/>
      <c r="IE73" s="42"/>
      <c r="IH73" s="42"/>
      <c r="IK73" s="42"/>
      <c r="IN73" s="42"/>
      <c r="IQ73" s="42"/>
      <c r="IT73" s="42"/>
      <c r="IW73" s="42"/>
      <c r="IZ73" s="42"/>
      <c r="JC73" s="42"/>
      <c r="JF73" s="42"/>
      <c r="JI73" s="42"/>
      <c r="JL73" s="42"/>
      <c r="JO73" s="42"/>
      <c r="JR73" s="42"/>
      <c r="JU73" s="42"/>
      <c r="JX73" s="42"/>
      <c r="KA73" s="42"/>
      <c r="KD73" s="42"/>
      <c r="KG73" s="42"/>
      <c r="KJ73" s="42"/>
      <c r="KM73" s="42"/>
      <c r="KP73" s="42"/>
      <c r="KS73" s="42"/>
      <c r="KV73" s="42"/>
      <c r="KY73" s="42"/>
      <c r="LB73" s="42"/>
      <c r="LE73" s="42"/>
      <c r="LH73" s="42"/>
      <c r="LK73" s="42"/>
      <c r="LN73" s="42"/>
      <c r="LQ73" s="42"/>
      <c r="LT73" s="42"/>
      <c r="LW73" s="42"/>
      <c r="LZ73" s="42"/>
      <c r="MC73" s="136"/>
      <c r="MD73" s="136"/>
      <c r="MF73" s="42"/>
      <c r="MI73" s="42"/>
      <c r="ML73" s="42"/>
      <c r="MO73" s="42"/>
      <c r="MR73" s="42"/>
      <c r="MU73" s="42"/>
      <c r="MX73" s="42"/>
      <c r="NA73" s="42"/>
      <c r="ND73" s="42"/>
      <c r="NG73" s="42"/>
      <c r="NJ73" s="42"/>
      <c r="NM73" s="42"/>
      <c r="NP73" s="42"/>
      <c r="NS73" s="42"/>
      <c r="NV73" s="42"/>
      <c r="NY73" s="42"/>
      <c r="OB73" s="42"/>
      <c r="OE73" s="42"/>
      <c r="OH73" s="42"/>
      <c r="OK73" s="42"/>
      <c r="ON73" s="42"/>
      <c r="OQ73" s="42"/>
      <c r="OT73" s="42"/>
      <c r="OW73" s="42"/>
      <c r="OZ73" s="42"/>
      <c r="PC73" s="42"/>
      <c r="PF73" s="42"/>
      <c r="PI73" s="42"/>
      <c r="PL73" s="42"/>
      <c r="PO73" s="42"/>
      <c r="PR73" s="42"/>
      <c r="PU73" s="42"/>
      <c r="PX73" s="42"/>
      <c r="QA73" s="42"/>
      <c r="QD73" s="42"/>
      <c r="QG73" s="42"/>
      <c r="QJ73" s="42"/>
      <c r="QM73" s="42"/>
      <c r="QP73" s="42"/>
      <c r="QS73" s="42"/>
      <c r="QV73" s="42"/>
      <c r="QY73" s="42"/>
      <c r="RB73" s="42"/>
      <c r="RE73" s="42"/>
      <c r="RH73" s="42"/>
      <c r="RK73" s="42"/>
      <c r="RN73" s="42"/>
      <c r="RQ73" s="42"/>
      <c r="RT73" s="42"/>
      <c r="RW73" s="42"/>
      <c r="RZ73" s="42"/>
      <c r="SC73" s="42"/>
      <c r="SF73" s="42"/>
    </row>
    <row r="74" spans="1:500" s="37" customFormat="1" x14ac:dyDescent="0.2">
      <c r="A74" s="38"/>
      <c r="B74" s="135"/>
      <c r="E74" s="42"/>
      <c r="F74" s="42"/>
      <c r="G74" s="42"/>
      <c r="H74" s="42"/>
      <c r="I74" s="42"/>
      <c r="J74" s="42"/>
      <c r="K74" s="42"/>
      <c r="N74" s="42"/>
      <c r="Q74" s="42"/>
      <c r="T74" s="42"/>
      <c r="Z74" s="42"/>
      <c r="AC74" s="42"/>
      <c r="AF74" s="42"/>
      <c r="AI74" s="42"/>
      <c r="AL74" s="42"/>
      <c r="AO74" s="42"/>
      <c r="AR74" s="42"/>
      <c r="AU74" s="42"/>
      <c r="AX74" s="42"/>
      <c r="BA74" s="42"/>
      <c r="BD74" s="42"/>
      <c r="BG74" s="42"/>
      <c r="BJ74" s="42"/>
      <c r="BM74" s="42"/>
      <c r="BP74" s="42"/>
      <c r="BS74" s="42"/>
      <c r="BT74" s="42"/>
      <c r="BU74" s="42"/>
      <c r="BV74" s="42"/>
      <c r="BW74" s="42"/>
      <c r="BX74" s="42"/>
      <c r="BY74" s="42"/>
      <c r="CB74" s="42"/>
      <c r="CC74" s="42"/>
      <c r="CD74" s="42"/>
      <c r="CE74" s="42"/>
      <c r="CF74" s="42"/>
      <c r="CG74" s="42"/>
      <c r="CH74" s="42"/>
      <c r="CI74" s="42"/>
      <c r="CJ74" s="42"/>
      <c r="CK74" s="42"/>
      <c r="CL74" s="42"/>
      <c r="CM74" s="42"/>
      <c r="CN74" s="42"/>
      <c r="CO74" s="42"/>
      <c r="CP74" s="42"/>
      <c r="CQ74" s="42"/>
      <c r="CR74" s="42"/>
      <c r="CS74" s="42"/>
      <c r="CT74" s="42"/>
      <c r="CU74" s="42"/>
      <c r="CV74" s="42"/>
      <c r="CW74" s="42"/>
      <c r="CX74" s="42"/>
      <c r="CY74" s="42"/>
      <c r="CZ74" s="42"/>
      <c r="DA74" s="42"/>
      <c r="DB74" s="42"/>
      <c r="DC74" s="42"/>
      <c r="DD74" s="42"/>
      <c r="DE74" s="42"/>
      <c r="DF74" s="42"/>
      <c r="DG74" s="42"/>
      <c r="DH74" s="42"/>
      <c r="DI74" s="42"/>
      <c r="DJ74" s="42"/>
      <c r="DK74" s="42"/>
      <c r="DL74" s="42"/>
      <c r="DM74" s="42"/>
      <c r="DN74" s="42"/>
      <c r="DO74" s="42"/>
      <c r="DP74" s="42"/>
      <c r="DQ74" s="42"/>
      <c r="DR74" s="42"/>
      <c r="DS74" s="42"/>
      <c r="DT74" s="42"/>
      <c r="DU74" s="42"/>
      <c r="DV74" s="42"/>
      <c r="DW74" s="42"/>
      <c r="DX74" s="42"/>
      <c r="DY74" s="42"/>
      <c r="DZ74" s="42"/>
      <c r="EA74" s="42"/>
      <c r="EB74" s="42"/>
      <c r="EC74" s="42"/>
      <c r="ED74" s="42"/>
      <c r="EE74" s="42"/>
      <c r="EF74" s="42"/>
      <c r="EG74" s="42"/>
      <c r="EH74" s="42"/>
      <c r="EI74" s="42"/>
      <c r="EJ74" s="42"/>
      <c r="EK74" s="42"/>
      <c r="EL74" s="42"/>
      <c r="EM74" s="42"/>
      <c r="EP74" s="42"/>
      <c r="ES74" s="42"/>
      <c r="EV74" s="42"/>
      <c r="EY74" s="42"/>
      <c r="FB74" s="42"/>
      <c r="FE74" s="42"/>
      <c r="FH74" s="42"/>
      <c r="FK74" s="42"/>
      <c r="FN74" s="42"/>
      <c r="FQ74" s="42"/>
      <c r="FT74" s="42"/>
      <c r="FW74" s="42"/>
      <c r="FZ74" s="42"/>
      <c r="GC74" s="42"/>
      <c r="GF74" s="42"/>
      <c r="GI74" s="42"/>
      <c r="GL74" s="42"/>
      <c r="GO74" s="42"/>
      <c r="GR74" s="42"/>
      <c r="GU74" s="42"/>
      <c r="GX74" s="42"/>
      <c r="HA74" s="42"/>
      <c r="HD74" s="42"/>
      <c r="HG74" s="42"/>
      <c r="HJ74" s="42"/>
      <c r="HM74" s="42"/>
      <c r="HP74" s="42"/>
      <c r="HS74" s="42"/>
      <c r="HV74" s="42"/>
      <c r="HY74" s="42"/>
      <c r="IB74" s="42"/>
      <c r="IE74" s="42"/>
      <c r="IH74" s="42"/>
      <c r="IK74" s="42"/>
      <c r="IN74" s="42"/>
      <c r="IQ74" s="42"/>
      <c r="IT74" s="42"/>
      <c r="IW74" s="42"/>
      <c r="IZ74" s="42"/>
      <c r="JC74" s="42"/>
      <c r="JF74" s="42"/>
      <c r="JI74" s="42"/>
      <c r="JL74" s="42"/>
      <c r="JO74" s="42"/>
      <c r="JR74" s="42"/>
      <c r="JU74" s="42"/>
      <c r="JX74" s="42"/>
      <c r="KA74" s="42"/>
      <c r="KD74" s="42"/>
      <c r="KG74" s="42"/>
      <c r="KJ74" s="42"/>
      <c r="KM74" s="42"/>
      <c r="KP74" s="42"/>
      <c r="KS74" s="42"/>
      <c r="KV74" s="42"/>
      <c r="KY74" s="42"/>
      <c r="LB74" s="42"/>
      <c r="LE74" s="42"/>
      <c r="LH74" s="42"/>
      <c r="LK74" s="42"/>
      <c r="LN74" s="42"/>
      <c r="LQ74" s="42"/>
      <c r="LT74" s="42"/>
      <c r="LW74" s="42"/>
      <c r="LZ74" s="42"/>
      <c r="MC74" s="42"/>
      <c r="MF74" s="42"/>
      <c r="MI74" s="42"/>
      <c r="ML74" s="42"/>
      <c r="MO74" s="42"/>
      <c r="MR74" s="42"/>
      <c r="MU74" s="42"/>
      <c r="MX74" s="42"/>
      <c r="NA74" s="42"/>
      <c r="ND74" s="42"/>
      <c r="NG74" s="42"/>
      <c r="NJ74" s="42"/>
      <c r="NM74" s="42"/>
      <c r="NP74" s="42"/>
      <c r="NS74" s="42"/>
      <c r="NV74" s="42"/>
      <c r="NY74" s="42"/>
      <c r="OB74" s="42"/>
      <c r="OE74" s="42"/>
      <c r="OH74" s="42"/>
      <c r="OK74" s="42"/>
      <c r="ON74" s="42"/>
      <c r="OQ74" s="42"/>
      <c r="OT74" s="42"/>
      <c r="OW74" s="42"/>
      <c r="OZ74" s="42"/>
      <c r="PC74" s="42"/>
      <c r="PF74" s="42"/>
      <c r="PI74" s="42"/>
      <c r="PL74" s="42"/>
      <c r="PO74" s="42"/>
      <c r="PR74" s="42"/>
      <c r="PU74" s="42"/>
      <c r="PX74" s="42"/>
      <c r="QA74" s="42"/>
      <c r="QD74" s="42"/>
      <c r="QG74" s="42"/>
      <c r="QJ74" s="42"/>
      <c r="QM74" s="42"/>
      <c r="QP74" s="42"/>
      <c r="QS74" s="42"/>
      <c r="QV74" s="42"/>
      <c r="QY74" s="42"/>
      <c r="RB74" s="42"/>
      <c r="RE74" s="42"/>
      <c r="RH74" s="42"/>
      <c r="RK74" s="42"/>
      <c r="RN74" s="42"/>
      <c r="RQ74" s="42"/>
      <c r="RT74" s="42"/>
      <c r="RW74" s="42"/>
      <c r="RZ74" s="42"/>
      <c r="SC74" s="42"/>
      <c r="SF74" s="42"/>
    </row>
    <row r="75" spans="1:500" x14ac:dyDescent="0.2">
      <c r="A75" s="46"/>
      <c r="B75" s="47"/>
    </row>
    <row r="76" spans="1:500" x14ac:dyDescent="0.2">
      <c r="A76" s="46"/>
      <c r="B76" s="47"/>
    </row>
    <row r="77" spans="1:500" x14ac:dyDescent="0.2">
      <c r="A77" s="46"/>
      <c r="B77" s="47"/>
    </row>
    <row r="78" spans="1:500" x14ac:dyDescent="0.2">
      <c r="A78" s="46"/>
      <c r="B78" s="47"/>
    </row>
    <row r="79" spans="1:500" ht="13.5" thickBot="1" x14ac:dyDescent="0.25">
      <c r="A79" s="46"/>
      <c r="B79" s="47"/>
    </row>
    <row r="80" spans="1:500" ht="16.5" thickBot="1" x14ac:dyDescent="0.3">
      <c r="A80" s="46"/>
      <c r="B80" s="47"/>
      <c r="LS80" s="121"/>
    </row>
    <row r="81" spans="1:3" x14ac:dyDescent="0.2">
      <c r="A81" s="46"/>
      <c r="B81" s="47"/>
    </row>
    <row r="82" spans="1:3" x14ac:dyDescent="0.2">
      <c r="A82" s="46"/>
      <c r="B82" s="47"/>
    </row>
    <row r="83" spans="1:3" ht="15.75" x14ac:dyDescent="0.25">
      <c r="A83" s="46"/>
      <c r="B83" s="213"/>
      <c r="C83" s="214"/>
    </row>
    <row r="84" spans="1:3" x14ac:dyDescent="0.2">
      <c r="A84" s="46"/>
      <c r="B84" s="47"/>
    </row>
    <row r="85" spans="1:3" x14ac:dyDescent="0.2">
      <c r="A85" s="46"/>
      <c r="B85" s="47"/>
    </row>
    <row r="86" spans="1:3" x14ac:dyDescent="0.2">
      <c r="A86" s="46"/>
      <c r="B86" s="47"/>
    </row>
    <row r="87" spans="1:3" x14ac:dyDescent="0.2">
      <c r="A87" s="46"/>
      <c r="B87" s="47"/>
    </row>
    <row r="88" spans="1:3" x14ac:dyDescent="0.2">
      <c r="A88" s="46"/>
      <c r="B88" s="47"/>
    </row>
    <row r="89" spans="1:3" x14ac:dyDescent="0.2">
      <c r="A89" s="46"/>
      <c r="B89" s="47"/>
    </row>
    <row r="90" spans="1:3" x14ac:dyDescent="0.2">
      <c r="A90" s="46"/>
      <c r="B90" s="47"/>
    </row>
    <row r="91" spans="1:3" x14ac:dyDescent="0.2">
      <c r="A91" s="46"/>
      <c r="B91" s="47"/>
    </row>
    <row r="92" spans="1:3" x14ac:dyDescent="0.2">
      <c r="A92" s="46"/>
      <c r="B92" s="47"/>
    </row>
    <row r="93" spans="1:3" x14ac:dyDescent="0.2">
      <c r="A93" s="46"/>
      <c r="B93" s="47"/>
    </row>
    <row r="94" spans="1:3" x14ac:dyDescent="0.2">
      <c r="A94" s="46"/>
      <c r="B94" s="47"/>
    </row>
    <row r="95" spans="1:3" x14ac:dyDescent="0.2">
      <c r="A95" s="46"/>
      <c r="B95" s="47"/>
    </row>
    <row r="96" spans="1:3" x14ac:dyDescent="0.2">
      <c r="A96" s="46"/>
      <c r="B96" s="47"/>
    </row>
    <row r="97" spans="1:2" x14ac:dyDescent="0.2">
      <c r="A97" s="46"/>
      <c r="B97" s="47"/>
    </row>
    <row r="98" spans="1:2" x14ac:dyDescent="0.2">
      <c r="A98" s="46"/>
      <c r="B98" s="47"/>
    </row>
    <row r="99" spans="1:2" x14ac:dyDescent="0.2">
      <c r="A99" s="46"/>
      <c r="B99" s="47"/>
    </row>
    <row r="100" spans="1:2" x14ac:dyDescent="0.2">
      <c r="A100" s="46"/>
      <c r="B100" s="47"/>
    </row>
    <row r="101" spans="1:2" x14ac:dyDescent="0.2">
      <c r="A101" s="46"/>
      <c r="B101" s="47"/>
    </row>
    <row r="102" spans="1:2" x14ac:dyDescent="0.2">
      <c r="A102" s="46"/>
      <c r="B102" s="47"/>
    </row>
    <row r="103" spans="1:2" x14ac:dyDescent="0.2">
      <c r="A103" s="46"/>
      <c r="B103" s="47"/>
    </row>
    <row r="104" spans="1:2" x14ac:dyDescent="0.2">
      <c r="A104" s="46"/>
      <c r="B104" s="47"/>
    </row>
    <row r="105" spans="1:2" x14ac:dyDescent="0.2">
      <c r="A105" s="46"/>
      <c r="B105" s="47"/>
    </row>
    <row r="106" spans="1:2" x14ac:dyDescent="0.2">
      <c r="A106" s="46"/>
      <c r="B106" s="47"/>
    </row>
    <row r="107" spans="1:2" x14ac:dyDescent="0.2">
      <c r="A107" s="46"/>
      <c r="B107" s="47"/>
    </row>
    <row r="108" spans="1:2" x14ac:dyDescent="0.2">
      <c r="A108" s="46"/>
      <c r="B108" s="47"/>
    </row>
    <row r="109" spans="1:2" x14ac:dyDescent="0.2">
      <c r="A109" s="46"/>
      <c r="B109" s="47"/>
    </row>
    <row r="110" spans="1:2" x14ac:dyDescent="0.2">
      <c r="A110" s="46"/>
      <c r="B110" s="47"/>
    </row>
    <row r="111" spans="1:2" x14ac:dyDescent="0.2">
      <c r="A111" s="46"/>
      <c r="B111" s="47"/>
    </row>
    <row r="112" spans="1:2" x14ac:dyDescent="0.2">
      <c r="A112" s="46"/>
      <c r="B112" s="47"/>
    </row>
    <row r="113" spans="1:2" x14ac:dyDescent="0.2">
      <c r="A113" s="46"/>
      <c r="B113" s="47"/>
    </row>
    <row r="114" spans="1:2" x14ac:dyDescent="0.2">
      <c r="A114" s="46"/>
      <c r="B114" s="47"/>
    </row>
    <row r="115" spans="1:2" x14ac:dyDescent="0.2">
      <c r="A115" s="46"/>
      <c r="B115" s="47"/>
    </row>
    <row r="116" spans="1:2" x14ac:dyDescent="0.2">
      <c r="A116" s="46"/>
      <c r="B116" s="47"/>
    </row>
    <row r="117" spans="1:2" x14ac:dyDescent="0.2">
      <c r="A117" s="46"/>
      <c r="B117" s="47"/>
    </row>
    <row r="118" spans="1:2" x14ac:dyDescent="0.2">
      <c r="A118" s="46"/>
      <c r="B118" s="47"/>
    </row>
    <row r="119" spans="1:2" x14ac:dyDescent="0.2">
      <c r="A119" s="46"/>
      <c r="B119" s="47"/>
    </row>
    <row r="120" spans="1:2" x14ac:dyDescent="0.2">
      <c r="A120" s="46"/>
      <c r="B120" s="47"/>
    </row>
    <row r="121" spans="1:2" x14ac:dyDescent="0.2">
      <c r="A121" s="46"/>
      <c r="B121" s="47"/>
    </row>
    <row r="122" spans="1:2" x14ac:dyDescent="0.2">
      <c r="A122" s="46"/>
      <c r="B122" s="47"/>
    </row>
    <row r="123" spans="1:2" x14ac:dyDescent="0.2">
      <c r="A123" s="46"/>
      <c r="B123" s="47"/>
    </row>
    <row r="124" spans="1:2" x14ac:dyDescent="0.2">
      <c r="A124" s="46"/>
      <c r="B124" s="47"/>
    </row>
    <row r="125" spans="1:2" x14ac:dyDescent="0.2">
      <c r="A125" s="46"/>
      <c r="B125" s="47"/>
    </row>
    <row r="126" spans="1:2" x14ac:dyDescent="0.2">
      <c r="A126" s="46"/>
      <c r="B126" s="47"/>
    </row>
    <row r="127" spans="1:2" x14ac:dyDescent="0.2">
      <c r="A127" s="46"/>
      <c r="B127" s="47"/>
    </row>
    <row r="128" spans="1:2" x14ac:dyDescent="0.2">
      <c r="A128" s="46"/>
      <c r="B128" s="47"/>
    </row>
    <row r="129" spans="1:2" x14ac:dyDescent="0.2">
      <c r="A129" s="46"/>
      <c r="B129" s="47"/>
    </row>
    <row r="130" spans="1:2" x14ac:dyDescent="0.2">
      <c r="A130" s="46"/>
      <c r="B130" s="47"/>
    </row>
    <row r="131" spans="1:2" x14ac:dyDescent="0.2">
      <c r="A131" s="46"/>
      <c r="B131" s="47"/>
    </row>
    <row r="132" spans="1:2" x14ac:dyDescent="0.2">
      <c r="A132" s="46"/>
      <c r="B132" s="47"/>
    </row>
    <row r="133" spans="1:2" x14ac:dyDescent="0.2">
      <c r="A133" s="46"/>
      <c r="B133" s="47"/>
    </row>
    <row r="134" spans="1:2" x14ac:dyDescent="0.2">
      <c r="A134" s="46"/>
      <c r="B134" s="47"/>
    </row>
    <row r="135" spans="1:2" x14ac:dyDescent="0.2">
      <c r="A135" s="46"/>
      <c r="B135" s="47"/>
    </row>
    <row r="136" spans="1:2" x14ac:dyDescent="0.2">
      <c r="A136" s="46"/>
      <c r="B136" s="47"/>
    </row>
    <row r="137" spans="1:2" x14ac:dyDescent="0.2">
      <c r="A137" s="46"/>
      <c r="B137" s="47"/>
    </row>
    <row r="138" spans="1:2" x14ac:dyDescent="0.2">
      <c r="A138" s="46"/>
      <c r="B138" s="47"/>
    </row>
    <row r="139" spans="1:2" x14ac:dyDescent="0.2">
      <c r="A139" s="46"/>
      <c r="B139" s="47"/>
    </row>
    <row r="140" spans="1:2" x14ac:dyDescent="0.2">
      <c r="A140" s="46"/>
      <c r="B140" s="47"/>
    </row>
    <row r="141" spans="1:2" x14ac:dyDescent="0.2">
      <c r="A141" s="46"/>
      <c r="B141" s="47"/>
    </row>
    <row r="142" spans="1:2" x14ac:dyDescent="0.2">
      <c r="A142" s="46"/>
      <c r="B142" s="47"/>
    </row>
    <row r="143" spans="1:2" x14ac:dyDescent="0.2">
      <c r="A143" s="46"/>
      <c r="B143" s="47"/>
    </row>
    <row r="144" spans="1:2" x14ac:dyDescent="0.2">
      <c r="A144" s="46"/>
      <c r="B144" s="47"/>
    </row>
    <row r="145" spans="1:2" x14ac:dyDescent="0.2">
      <c r="A145" s="46"/>
      <c r="B145" s="47"/>
    </row>
    <row r="146" spans="1:2" x14ac:dyDescent="0.2">
      <c r="A146" s="46"/>
      <c r="B146" s="47"/>
    </row>
    <row r="147" spans="1:2" x14ac:dyDescent="0.2">
      <c r="A147" s="46"/>
      <c r="B147" s="47"/>
    </row>
    <row r="148" spans="1:2" x14ac:dyDescent="0.2">
      <c r="A148" s="46"/>
      <c r="B148" s="47"/>
    </row>
    <row r="149" spans="1:2" x14ac:dyDescent="0.2">
      <c r="A149" s="46"/>
      <c r="B149" s="47"/>
    </row>
    <row r="150" spans="1:2" x14ac:dyDescent="0.2">
      <c r="A150" s="46"/>
      <c r="B150" s="47"/>
    </row>
    <row r="151" spans="1:2" x14ac:dyDescent="0.2">
      <c r="A151" s="46"/>
      <c r="B151" s="47"/>
    </row>
    <row r="152" spans="1:2" x14ac:dyDescent="0.2">
      <c r="A152" s="46"/>
      <c r="B152" s="47"/>
    </row>
    <row r="153" spans="1:2" x14ac:dyDescent="0.2">
      <c r="A153" s="46"/>
      <c r="B153" s="47"/>
    </row>
    <row r="154" spans="1:2" x14ac:dyDescent="0.2">
      <c r="A154" s="46"/>
      <c r="B154" s="47"/>
    </row>
    <row r="155" spans="1:2" x14ac:dyDescent="0.2">
      <c r="A155" s="46"/>
      <c r="B155" s="47"/>
    </row>
    <row r="156" spans="1:2" x14ac:dyDescent="0.2">
      <c r="A156" s="46"/>
      <c r="B156" s="47"/>
    </row>
    <row r="157" spans="1:2" x14ac:dyDescent="0.2">
      <c r="A157" s="46"/>
      <c r="B157" s="47"/>
    </row>
    <row r="158" spans="1:2" x14ac:dyDescent="0.2">
      <c r="A158" s="46"/>
      <c r="B158" s="47"/>
    </row>
    <row r="159" spans="1:2" x14ac:dyDescent="0.2">
      <c r="A159" s="46"/>
      <c r="B159" s="47"/>
    </row>
    <row r="160" spans="1:2" x14ac:dyDescent="0.2">
      <c r="A160" s="46"/>
      <c r="B160" s="47"/>
    </row>
    <row r="161" spans="1:2" x14ac:dyDescent="0.2">
      <c r="A161" s="46"/>
      <c r="B161" s="47"/>
    </row>
    <row r="162" spans="1:2" x14ac:dyDescent="0.2">
      <c r="A162" s="46"/>
      <c r="B162" s="47"/>
    </row>
    <row r="163" spans="1:2" x14ac:dyDescent="0.2">
      <c r="A163" s="46"/>
      <c r="B163" s="47"/>
    </row>
    <row r="164" spans="1:2" x14ac:dyDescent="0.2">
      <c r="A164" s="46"/>
      <c r="B164" s="47"/>
    </row>
    <row r="165" spans="1:2" x14ac:dyDescent="0.2">
      <c r="A165" s="46"/>
      <c r="B165" s="47"/>
    </row>
    <row r="166" spans="1:2" x14ac:dyDescent="0.2">
      <c r="A166" s="46"/>
      <c r="B166" s="47"/>
    </row>
    <row r="167" spans="1:2" x14ac:dyDescent="0.2">
      <c r="A167" s="46"/>
      <c r="B167" s="47"/>
    </row>
    <row r="168" spans="1:2" x14ac:dyDescent="0.2">
      <c r="A168" s="46"/>
      <c r="B168" s="47"/>
    </row>
    <row r="169" spans="1:2" x14ac:dyDescent="0.2">
      <c r="A169" s="46"/>
      <c r="B169" s="47"/>
    </row>
    <row r="170" spans="1:2" x14ac:dyDescent="0.2">
      <c r="A170" s="46"/>
      <c r="B170" s="47"/>
    </row>
    <row r="171" spans="1:2" x14ac:dyDescent="0.2">
      <c r="A171" s="46"/>
      <c r="B171" s="47"/>
    </row>
    <row r="172" spans="1:2" x14ac:dyDescent="0.2">
      <c r="A172" s="46"/>
      <c r="B172" s="47"/>
    </row>
    <row r="173" spans="1:2" x14ac:dyDescent="0.2">
      <c r="A173" s="46"/>
      <c r="B173" s="47"/>
    </row>
    <row r="174" spans="1:2" x14ac:dyDescent="0.2">
      <c r="A174" s="46"/>
      <c r="B174" s="47"/>
    </row>
    <row r="175" spans="1:2" x14ac:dyDescent="0.2">
      <c r="A175" s="46"/>
      <c r="B175" s="47"/>
    </row>
    <row r="176" spans="1:2" x14ac:dyDescent="0.2">
      <c r="A176" s="46"/>
      <c r="B176" s="47"/>
    </row>
    <row r="177" spans="1:2" x14ac:dyDescent="0.2">
      <c r="A177" s="46"/>
      <c r="B177" s="47"/>
    </row>
    <row r="178" spans="1:2" x14ac:dyDescent="0.2">
      <c r="A178" s="46"/>
      <c r="B178" s="47"/>
    </row>
    <row r="179" spans="1:2" x14ac:dyDescent="0.2">
      <c r="A179" s="46"/>
      <c r="B179" s="47"/>
    </row>
    <row r="180" spans="1:2" x14ac:dyDescent="0.2">
      <c r="A180" s="46"/>
      <c r="B180" s="47"/>
    </row>
    <row r="181" spans="1:2" x14ac:dyDescent="0.2">
      <c r="A181" s="46"/>
      <c r="B181" s="47"/>
    </row>
    <row r="182" spans="1:2" x14ac:dyDescent="0.2">
      <c r="A182" s="46"/>
      <c r="B182" s="47"/>
    </row>
    <row r="183" spans="1:2" x14ac:dyDescent="0.2">
      <c r="A183" s="46"/>
      <c r="B183" s="47"/>
    </row>
    <row r="184" spans="1:2" x14ac:dyDescent="0.2">
      <c r="A184" s="46"/>
      <c r="B184" s="47"/>
    </row>
    <row r="185" spans="1:2" x14ac:dyDescent="0.2">
      <c r="A185" s="46"/>
      <c r="B185" s="47"/>
    </row>
    <row r="186" spans="1:2" x14ac:dyDescent="0.2">
      <c r="A186" s="46"/>
      <c r="B186" s="47"/>
    </row>
    <row r="187" spans="1:2" x14ac:dyDescent="0.2">
      <c r="A187" s="46"/>
      <c r="B187" s="47"/>
    </row>
    <row r="188" spans="1:2" x14ac:dyDescent="0.2">
      <c r="A188" s="46"/>
      <c r="B188" s="47"/>
    </row>
    <row r="189" spans="1:2" x14ac:dyDescent="0.2">
      <c r="A189" s="46"/>
      <c r="B189" s="47"/>
    </row>
    <row r="190" spans="1:2" x14ac:dyDescent="0.2">
      <c r="A190" s="46"/>
      <c r="B190" s="47"/>
    </row>
    <row r="191" spans="1:2" x14ac:dyDescent="0.2">
      <c r="A191" s="46"/>
      <c r="B191" s="47"/>
    </row>
    <row r="192" spans="1:2" x14ac:dyDescent="0.2">
      <c r="A192" s="46"/>
      <c r="B192" s="47"/>
    </row>
    <row r="193" spans="1:2" x14ac:dyDescent="0.2">
      <c r="A193" s="46"/>
      <c r="B193" s="47"/>
    </row>
    <row r="194" spans="1:2" x14ac:dyDescent="0.2">
      <c r="A194" s="46"/>
      <c r="B194" s="47"/>
    </row>
    <row r="195" spans="1:2" x14ac:dyDescent="0.2">
      <c r="A195" s="46"/>
      <c r="B195" s="47"/>
    </row>
    <row r="196" spans="1:2" x14ac:dyDescent="0.2">
      <c r="A196" s="46"/>
      <c r="B196" s="47"/>
    </row>
    <row r="197" spans="1:2" x14ac:dyDescent="0.2">
      <c r="A197" s="46"/>
      <c r="B197" s="47"/>
    </row>
    <row r="198" spans="1:2" x14ac:dyDescent="0.2">
      <c r="A198" s="46"/>
      <c r="B198" s="47"/>
    </row>
    <row r="199" spans="1:2" x14ac:dyDescent="0.2">
      <c r="A199" s="46"/>
      <c r="B199" s="47"/>
    </row>
    <row r="200" spans="1:2" x14ac:dyDescent="0.2">
      <c r="A200" s="46"/>
      <c r="B200" s="47"/>
    </row>
    <row r="201" spans="1:2" x14ac:dyDescent="0.2">
      <c r="A201" s="46"/>
      <c r="B201" s="47"/>
    </row>
    <row r="202" spans="1:2" x14ac:dyDescent="0.2">
      <c r="A202" s="46"/>
      <c r="B202" s="47"/>
    </row>
    <row r="203" spans="1:2" x14ac:dyDescent="0.2">
      <c r="A203" s="46"/>
      <c r="B203" s="47"/>
    </row>
    <row r="204" spans="1:2" x14ac:dyDescent="0.2">
      <c r="A204" s="46"/>
      <c r="B204" s="47"/>
    </row>
    <row r="205" spans="1:2" x14ac:dyDescent="0.2">
      <c r="A205" s="46"/>
      <c r="B205" s="47"/>
    </row>
    <row r="206" spans="1:2" x14ac:dyDescent="0.2">
      <c r="A206" s="46"/>
      <c r="B206" s="47"/>
    </row>
    <row r="207" spans="1:2" x14ac:dyDescent="0.2">
      <c r="A207" s="46"/>
      <c r="B207" s="47"/>
    </row>
    <row r="208" spans="1:2" x14ac:dyDescent="0.2">
      <c r="A208" s="46"/>
      <c r="B208" s="47"/>
    </row>
    <row r="209" spans="1:2" x14ac:dyDescent="0.2">
      <c r="A209" s="46"/>
      <c r="B209" s="47"/>
    </row>
    <row r="210" spans="1:2" x14ac:dyDescent="0.2">
      <c r="A210" s="46"/>
      <c r="B210" s="47"/>
    </row>
    <row r="211" spans="1:2" x14ac:dyDescent="0.2">
      <c r="A211" s="46"/>
      <c r="B211" s="47"/>
    </row>
    <row r="212" spans="1:2" x14ac:dyDescent="0.2">
      <c r="A212" s="46"/>
      <c r="B212" s="47"/>
    </row>
    <row r="213" spans="1:2" x14ac:dyDescent="0.2">
      <c r="A213" s="46"/>
      <c r="B213" s="47"/>
    </row>
    <row r="214" spans="1:2" x14ac:dyDescent="0.2">
      <c r="A214" s="46"/>
      <c r="B214" s="47"/>
    </row>
    <row r="215" spans="1:2" x14ac:dyDescent="0.2">
      <c r="A215" s="46"/>
      <c r="B215" s="47"/>
    </row>
    <row r="216" spans="1:2" x14ac:dyDescent="0.2">
      <c r="A216" s="46"/>
      <c r="B216" s="47"/>
    </row>
    <row r="217" spans="1:2" x14ac:dyDescent="0.2">
      <c r="A217" s="46"/>
      <c r="B217" s="47"/>
    </row>
    <row r="218" spans="1:2" x14ac:dyDescent="0.2">
      <c r="A218" s="46"/>
      <c r="B218" s="47"/>
    </row>
    <row r="219" spans="1:2" x14ac:dyDescent="0.2">
      <c r="A219" s="46"/>
      <c r="B219" s="47"/>
    </row>
    <row r="220" spans="1:2" x14ac:dyDescent="0.2">
      <c r="A220" s="46"/>
      <c r="B220" s="47"/>
    </row>
    <row r="221" spans="1:2" x14ac:dyDescent="0.2">
      <c r="A221" s="46"/>
      <c r="B221" s="47"/>
    </row>
    <row r="222" spans="1:2" x14ac:dyDescent="0.2">
      <c r="A222" s="46"/>
      <c r="B222" s="47"/>
    </row>
    <row r="223" spans="1:2" x14ac:dyDescent="0.2">
      <c r="A223" s="46"/>
      <c r="B223" s="47"/>
    </row>
    <row r="224" spans="1:2" x14ac:dyDescent="0.2">
      <c r="A224" s="46"/>
      <c r="B224" s="47"/>
    </row>
    <row r="225" spans="1:2" x14ac:dyDescent="0.2">
      <c r="A225" s="46"/>
      <c r="B225" s="47"/>
    </row>
    <row r="226" spans="1:2" x14ac:dyDescent="0.2">
      <c r="A226" s="46"/>
      <c r="B226" s="47"/>
    </row>
    <row r="227" spans="1:2" x14ac:dyDescent="0.2">
      <c r="A227" s="46"/>
      <c r="B227" s="47"/>
    </row>
    <row r="228" spans="1:2" x14ac:dyDescent="0.2">
      <c r="A228" s="46"/>
      <c r="B228" s="47"/>
    </row>
    <row r="229" spans="1:2" x14ac:dyDescent="0.2">
      <c r="A229" s="46"/>
      <c r="B229" s="47"/>
    </row>
    <row r="230" spans="1:2" x14ac:dyDescent="0.2">
      <c r="A230" s="46"/>
      <c r="B230" s="47"/>
    </row>
    <row r="231" spans="1:2" x14ac:dyDescent="0.2">
      <c r="A231" s="46"/>
      <c r="B231" s="47"/>
    </row>
    <row r="232" spans="1:2" x14ac:dyDescent="0.2">
      <c r="A232" s="46"/>
      <c r="B232" s="47"/>
    </row>
    <row r="233" spans="1:2" x14ac:dyDescent="0.2">
      <c r="A233" s="46"/>
      <c r="B233" s="47"/>
    </row>
    <row r="234" spans="1:2" x14ac:dyDescent="0.2">
      <c r="A234" s="46"/>
      <c r="B234" s="47"/>
    </row>
    <row r="235" spans="1:2" x14ac:dyDescent="0.2">
      <c r="A235" s="46"/>
      <c r="B235" s="47"/>
    </row>
    <row r="236" spans="1:2" x14ac:dyDescent="0.2">
      <c r="A236" s="46"/>
      <c r="B236" s="47"/>
    </row>
    <row r="237" spans="1:2" x14ac:dyDescent="0.2">
      <c r="A237" s="46"/>
      <c r="B237" s="47"/>
    </row>
    <row r="238" spans="1:2" x14ac:dyDescent="0.2">
      <c r="A238" s="46"/>
      <c r="B238" s="47"/>
    </row>
    <row r="239" spans="1:2" x14ac:dyDescent="0.2">
      <c r="A239" s="46"/>
      <c r="B239" s="47"/>
    </row>
    <row r="240" spans="1:2" x14ac:dyDescent="0.2">
      <c r="A240" s="46"/>
      <c r="B240" s="47"/>
    </row>
    <row r="241" spans="1:2" x14ac:dyDescent="0.2">
      <c r="A241" s="46"/>
      <c r="B241" s="47"/>
    </row>
    <row r="242" spans="1:2" x14ac:dyDescent="0.2">
      <c r="A242" s="46"/>
      <c r="B242" s="47"/>
    </row>
    <row r="243" spans="1:2" x14ac:dyDescent="0.2">
      <c r="A243" s="46"/>
      <c r="B243" s="47"/>
    </row>
    <row r="244" spans="1:2" x14ac:dyDescent="0.2">
      <c r="A244" s="46"/>
      <c r="B244" s="47"/>
    </row>
    <row r="245" spans="1:2" x14ac:dyDescent="0.2">
      <c r="A245" s="46"/>
      <c r="B245" s="47"/>
    </row>
    <row r="246" spans="1:2" x14ac:dyDescent="0.2">
      <c r="A246" s="46"/>
      <c r="B246" s="47"/>
    </row>
    <row r="247" spans="1:2" x14ac:dyDescent="0.2">
      <c r="A247" s="46"/>
      <c r="B247" s="47"/>
    </row>
    <row r="248" spans="1:2" x14ac:dyDescent="0.2">
      <c r="A248" s="46"/>
      <c r="B248" s="47"/>
    </row>
    <row r="249" spans="1:2" x14ac:dyDescent="0.2">
      <c r="A249" s="46"/>
      <c r="B249" s="47"/>
    </row>
    <row r="250" spans="1:2" x14ac:dyDescent="0.2">
      <c r="A250" s="46"/>
      <c r="B250" s="47"/>
    </row>
    <row r="251" spans="1:2" x14ac:dyDescent="0.2">
      <c r="A251" s="46"/>
      <c r="B251" s="47"/>
    </row>
    <row r="252" spans="1:2" x14ac:dyDescent="0.2">
      <c r="A252" s="46"/>
      <c r="B252" s="47"/>
    </row>
    <row r="253" spans="1:2" x14ac:dyDescent="0.2">
      <c r="A253" s="46"/>
      <c r="B253" s="47"/>
    </row>
    <row r="254" spans="1:2" x14ac:dyDescent="0.2">
      <c r="A254" s="46"/>
      <c r="B254" s="47"/>
    </row>
    <row r="255" spans="1:2" x14ac:dyDescent="0.2">
      <c r="A255" s="46"/>
      <c r="B255" s="47"/>
    </row>
    <row r="256" spans="1:2" x14ac:dyDescent="0.2">
      <c r="A256" s="46"/>
      <c r="B256" s="47"/>
    </row>
    <row r="257" spans="1:2" x14ac:dyDescent="0.2">
      <c r="A257" s="46"/>
      <c r="B257" s="47"/>
    </row>
    <row r="258" spans="1:2" x14ac:dyDescent="0.2">
      <c r="A258" s="46"/>
      <c r="B258" s="47"/>
    </row>
    <row r="259" spans="1:2" x14ac:dyDescent="0.2">
      <c r="A259" s="46"/>
      <c r="B259" s="47"/>
    </row>
    <row r="260" spans="1:2" x14ac:dyDescent="0.2">
      <c r="A260" s="46"/>
      <c r="B260" s="47"/>
    </row>
    <row r="261" spans="1:2" x14ac:dyDescent="0.2">
      <c r="A261" s="46"/>
      <c r="B261" s="47"/>
    </row>
    <row r="262" spans="1:2" x14ac:dyDescent="0.2">
      <c r="A262" s="46"/>
      <c r="B262" s="47"/>
    </row>
    <row r="263" spans="1:2" x14ac:dyDescent="0.2">
      <c r="A263" s="46"/>
      <c r="B263" s="47"/>
    </row>
    <row r="264" spans="1:2" x14ac:dyDescent="0.2">
      <c r="A264" s="46"/>
      <c r="B264" s="47"/>
    </row>
    <row r="265" spans="1:2" x14ac:dyDescent="0.2">
      <c r="A265" s="46"/>
      <c r="B265" s="47"/>
    </row>
    <row r="266" spans="1:2" x14ac:dyDescent="0.2">
      <c r="A266" s="46"/>
      <c r="B266" s="47"/>
    </row>
    <row r="267" spans="1:2" x14ac:dyDescent="0.2">
      <c r="A267" s="46"/>
      <c r="B267" s="47"/>
    </row>
    <row r="268" spans="1:2" x14ac:dyDescent="0.2">
      <c r="A268" s="46"/>
      <c r="B268" s="47"/>
    </row>
    <row r="269" spans="1:2" x14ac:dyDescent="0.2">
      <c r="A269" s="46"/>
      <c r="B269" s="47"/>
    </row>
    <row r="270" spans="1:2" x14ac:dyDescent="0.2">
      <c r="A270" s="46"/>
      <c r="B270" s="47"/>
    </row>
    <row r="271" spans="1:2" x14ac:dyDescent="0.2">
      <c r="A271" s="46"/>
      <c r="B271" s="47"/>
    </row>
    <row r="272" spans="1:2" x14ac:dyDescent="0.2">
      <c r="A272" s="46"/>
      <c r="B272" s="47"/>
    </row>
    <row r="273" spans="1:2" x14ac:dyDescent="0.2">
      <c r="A273" s="46"/>
      <c r="B273" s="47"/>
    </row>
    <row r="274" spans="1:2" x14ac:dyDescent="0.2">
      <c r="A274" s="46"/>
      <c r="B274" s="47"/>
    </row>
    <row r="275" spans="1:2" x14ac:dyDescent="0.2">
      <c r="A275" s="46"/>
      <c r="B275" s="47"/>
    </row>
    <row r="276" spans="1:2" x14ac:dyDescent="0.2">
      <c r="A276" s="46"/>
      <c r="B276" s="47"/>
    </row>
  </sheetData>
  <mergeCells count="841">
    <mergeCell ref="CI8:CI9"/>
    <mergeCell ref="CJ8:CJ9"/>
    <mergeCell ref="CK8:CK9"/>
    <mergeCell ref="B83:C83"/>
    <mergeCell ref="RT70:RU70"/>
    <mergeCell ref="RT2:RU2"/>
    <mergeCell ref="RU8:RU9"/>
    <mergeCell ref="RV8:RV9"/>
    <mergeCell ref="RW8:RW9"/>
    <mergeCell ref="RU5:RW5"/>
    <mergeCell ref="RU6:RW7"/>
    <mergeCell ref="EK5:EM5"/>
    <mergeCell ref="EK6:EM7"/>
    <mergeCell ref="EK8:EK9"/>
    <mergeCell ref="EL8:EL9"/>
    <mergeCell ref="EM8:EM9"/>
    <mergeCell ref="RL5:RN5"/>
    <mergeCell ref="RL6:RN7"/>
    <mergeCell ref="RL8:RL9"/>
    <mergeCell ref="RM8:RM9"/>
    <mergeCell ref="RN8:RN9"/>
    <mergeCell ref="RO5:RQ5"/>
    <mergeCell ref="RO6:RQ7"/>
    <mergeCell ref="RO8:RO9"/>
    <mergeCell ref="RP8:RP9"/>
    <mergeCell ref="RQ8:RQ9"/>
    <mergeCell ref="RR5:RT5"/>
    <mergeCell ref="QT5:QV5"/>
    <mergeCell ref="QT6:QV7"/>
    <mergeCell ref="QT8:QT9"/>
    <mergeCell ref="QU8:QU9"/>
    <mergeCell ref="QV8:QV9"/>
    <mergeCell ref="QW5:QY5"/>
    <mergeCell ref="QW6:QY7"/>
    <mergeCell ref="QW8:QW9"/>
    <mergeCell ref="QX8:QX9"/>
    <mergeCell ref="QY8:QY9"/>
    <mergeCell ref="QZ5:RB5"/>
    <mergeCell ref="QZ6:RB7"/>
    <mergeCell ref="QZ8:QZ9"/>
    <mergeCell ref="RA8:RA9"/>
    <mergeCell ref="RB8:RB9"/>
    <mergeCell ref="RC5:RE5"/>
    <mergeCell ref="RC6:RE7"/>
    <mergeCell ref="RC8:RC9"/>
    <mergeCell ref="RD8:RD9"/>
    <mergeCell ref="RE8:RE9"/>
    <mergeCell ref="EE5:EG5"/>
    <mergeCell ref="EE6:EG7"/>
    <mergeCell ref="EE8:EE9"/>
    <mergeCell ref="EF8:EF9"/>
    <mergeCell ref="EG8:EG9"/>
    <mergeCell ref="EH5:EJ5"/>
    <mergeCell ref="EH6:EJ7"/>
    <mergeCell ref="EH8:EH9"/>
    <mergeCell ref="EI8:EI9"/>
    <mergeCell ref="EJ8:EJ9"/>
    <mergeCell ref="DY5:EA5"/>
    <mergeCell ref="DY6:EA7"/>
    <mergeCell ref="DY8:DY9"/>
    <mergeCell ref="DZ8:DZ9"/>
    <mergeCell ref="EA8:EA9"/>
    <mergeCell ref="EB5:ED5"/>
    <mergeCell ref="EB6:ED7"/>
    <mergeCell ref="EB8:EB9"/>
    <mergeCell ref="EC8:EC9"/>
    <mergeCell ref="ED8:ED9"/>
    <mergeCell ref="DS5:DU5"/>
    <mergeCell ref="DS6:DU7"/>
    <mergeCell ref="DS8:DS9"/>
    <mergeCell ref="DT8:DT9"/>
    <mergeCell ref="DU8:DU9"/>
    <mergeCell ref="DV5:DX5"/>
    <mergeCell ref="DV6:DX7"/>
    <mergeCell ref="DV8:DV9"/>
    <mergeCell ref="DW8:DW9"/>
    <mergeCell ref="DX8:DX9"/>
    <mergeCell ref="CC5:CE5"/>
    <mergeCell ref="CC6:CE7"/>
    <mergeCell ref="CF5:CH5"/>
    <mergeCell ref="CF6:CH7"/>
    <mergeCell ref="DA5:DC5"/>
    <mergeCell ref="DA6:DC7"/>
    <mergeCell ref="DD5:DF5"/>
    <mergeCell ref="DD6:DF7"/>
    <mergeCell ref="DG5:DI5"/>
    <mergeCell ref="DG6:DI7"/>
    <mergeCell ref="CL5:CN5"/>
    <mergeCell ref="CL6:CN7"/>
    <mergeCell ref="CO5:CQ5"/>
    <mergeCell ref="CO6:CQ7"/>
    <mergeCell ref="CR5:CT5"/>
    <mergeCell ref="CR6:CT7"/>
    <mergeCell ref="CU5:CW5"/>
    <mergeCell ref="CU6:CW7"/>
    <mergeCell ref="CX5:CZ5"/>
    <mergeCell ref="CX6:CZ7"/>
    <mergeCell ref="CI5:CK5"/>
    <mergeCell ref="CI6:CK7"/>
    <mergeCell ref="AE8:AE9"/>
    <mergeCell ref="AF8:AF9"/>
    <mergeCell ref="X8:X9"/>
    <mergeCell ref="Y8:Y9"/>
    <mergeCell ref="X6:Z7"/>
    <mergeCell ref="AA6:AC7"/>
    <mergeCell ref="AD6:AF7"/>
    <mergeCell ref="AM8:AM9"/>
    <mergeCell ref="X5:Z5"/>
    <mergeCell ref="AA5:AC5"/>
    <mergeCell ref="AD5:AF5"/>
    <mergeCell ref="AG8:AG9"/>
    <mergeCell ref="AH8:AH9"/>
    <mergeCell ref="AG6:AI7"/>
    <mergeCell ref="AC8:AC9"/>
    <mergeCell ref="AN8:AN9"/>
    <mergeCell ref="AO8:AO9"/>
    <mergeCell ref="L8:L9"/>
    <mergeCell ref="AJ5:AL5"/>
    <mergeCell ref="AJ6:AL7"/>
    <mergeCell ref="N8:N9"/>
    <mergeCell ref="O5:Q5"/>
    <mergeCell ref="O6:Q7"/>
    <mergeCell ref="O8:O9"/>
    <mergeCell ref="P8:P9"/>
    <mergeCell ref="Q8:Q9"/>
    <mergeCell ref="U8:U9"/>
    <mergeCell ref="V8:V9"/>
    <mergeCell ref="W8:W9"/>
    <mergeCell ref="R6:T7"/>
    <mergeCell ref="R8:R9"/>
    <mergeCell ref="S8:S9"/>
    <mergeCell ref="T8:T9"/>
    <mergeCell ref="AI8:AI9"/>
    <mergeCell ref="AJ8:AJ9"/>
    <mergeCell ref="AK8:AK9"/>
    <mergeCell ref="AL8:AL9"/>
    <mergeCell ref="L5:N5"/>
    <mergeCell ref="AD8:AD9"/>
    <mergeCell ref="AP5:AR5"/>
    <mergeCell ref="AS5:AU5"/>
    <mergeCell ref="AV5:AX5"/>
    <mergeCell ref="BB5:BD5"/>
    <mergeCell ref="BE5:BG5"/>
    <mergeCell ref="AY5:BA5"/>
    <mergeCell ref="AY8:AY9"/>
    <mergeCell ref="AZ8:AZ9"/>
    <mergeCell ref="BA8:BA9"/>
    <mergeCell ref="AP8:AP9"/>
    <mergeCell ref="AQ8:AQ9"/>
    <mergeCell ref="AR8:AR9"/>
    <mergeCell ref="AS8:AS9"/>
    <mergeCell ref="AT8:AT9"/>
    <mergeCell ref="AP6:AR7"/>
    <mergeCell ref="AS6:AU7"/>
    <mergeCell ref="AY6:BA7"/>
    <mergeCell ref="SD5:SF5"/>
    <mergeCell ref="SD6:SF7"/>
    <mergeCell ref="SD8:SD9"/>
    <mergeCell ref="SE8:SE9"/>
    <mergeCell ref="SF8:SF9"/>
    <mergeCell ref="F5:H5"/>
    <mergeCell ref="F6:H7"/>
    <mergeCell ref="F8:F9"/>
    <mergeCell ref="G8:G9"/>
    <mergeCell ref="H8:H9"/>
    <mergeCell ref="I5:K5"/>
    <mergeCell ref="I6:K7"/>
    <mergeCell ref="I8:I9"/>
    <mergeCell ref="J8:J9"/>
    <mergeCell ref="K8:K9"/>
    <mergeCell ref="Z8:Z9"/>
    <mergeCell ref="AA8:AA9"/>
    <mergeCell ref="AB8:AB9"/>
    <mergeCell ref="BQ5:BS5"/>
    <mergeCell ref="BQ6:BS7"/>
    <mergeCell ref="BQ8:BQ9"/>
    <mergeCell ref="BR8:BR9"/>
    <mergeCell ref="BS8:BS9"/>
    <mergeCell ref="AM5:AO5"/>
    <mergeCell ref="BK5:BM5"/>
    <mergeCell ref="BN5:BP5"/>
    <mergeCell ref="BK6:BM7"/>
    <mergeCell ref="BN6:BP7"/>
    <mergeCell ref="BK8:BK9"/>
    <mergeCell ref="BL8:BL9"/>
    <mergeCell ref="BM8:BM9"/>
    <mergeCell ref="BN8:BN9"/>
    <mergeCell ref="BO8:BO9"/>
    <mergeCell ref="BP8:BP9"/>
    <mergeCell ref="SA5:SC5"/>
    <mergeCell ref="SA6:SC7"/>
    <mergeCell ref="SA8:SA9"/>
    <mergeCell ref="SB8:SB9"/>
    <mergeCell ref="SC8:SC9"/>
    <mergeCell ref="RR8:RR9"/>
    <mergeCell ref="RS8:RS9"/>
    <mergeCell ref="RT8:RT9"/>
    <mergeCell ref="RG8:RG9"/>
    <mergeCell ref="RH8:RH9"/>
    <mergeCell ref="RI5:RK5"/>
    <mergeCell ref="RI6:RK7"/>
    <mergeCell ref="RI8:RI9"/>
    <mergeCell ref="RJ8:RJ9"/>
    <mergeCell ref="RR6:RT7"/>
    <mergeCell ref="RX5:RZ5"/>
    <mergeCell ref="RX6:RZ7"/>
    <mergeCell ref="RX8:RX9"/>
    <mergeCell ref="RY8:RY9"/>
    <mergeCell ref="RZ8:RZ9"/>
    <mergeCell ref="RK8:RK9"/>
    <mergeCell ref="RF5:RH5"/>
    <mergeCell ref="RF6:RH7"/>
    <mergeCell ref="RF8:RF9"/>
    <mergeCell ref="QO8:QO9"/>
    <mergeCell ref="QP8:QP9"/>
    <mergeCell ref="QQ5:QS5"/>
    <mergeCell ref="QQ6:QS7"/>
    <mergeCell ref="QQ8:QQ9"/>
    <mergeCell ref="QR8:QR9"/>
    <mergeCell ref="QS8:QS9"/>
    <mergeCell ref="QH5:QJ5"/>
    <mergeCell ref="QH6:QJ7"/>
    <mergeCell ref="QH8:QH9"/>
    <mergeCell ref="QI8:QI9"/>
    <mergeCell ref="QJ8:QJ9"/>
    <mergeCell ref="QK5:QM5"/>
    <mergeCell ref="QK6:QM7"/>
    <mergeCell ref="QK8:QK9"/>
    <mergeCell ref="QL8:QL9"/>
    <mergeCell ref="QM8:QM9"/>
    <mergeCell ref="QN5:QP5"/>
    <mergeCell ref="QN6:QP7"/>
    <mergeCell ref="QN8:QN9"/>
    <mergeCell ref="QB5:QD5"/>
    <mergeCell ref="QB6:QD7"/>
    <mergeCell ref="QB8:QB9"/>
    <mergeCell ref="QC8:QC9"/>
    <mergeCell ref="QD8:QD9"/>
    <mergeCell ref="QE5:QG5"/>
    <mergeCell ref="QE6:QG7"/>
    <mergeCell ref="QE8:QE9"/>
    <mergeCell ref="QF8:QF9"/>
    <mergeCell ref="QG8:QG9"/>
    <mergeCell ref="PV5:PX5"/>
    <mergeCell ref="PV6:PX7"/>
    <mergeCell ref="PV8:PV9"/>
    <mergeCell ref="PW8:PW9"/>
    <mergeCell ref="PX8:PX9"/>
    <mergeCell ref="PY5:QA5"/>
    <mergeCell ref="PY6:QA7"/>
    <mergeCell ref="PY8:PY9"/>
    <mergeCell ref="PZ8:PZ9"/>
    <mergeCell ref="QA8:QA9"/>
    <mergeCell ref="PP5:PR5"/>
    <mergeCell ref="PP6:PR7"/>
    <mergeCell ref="PP8:PP9"/>
    <mergeCell ref="PQ8:PQ9"/>
    <mergeCell ref="PR8:PR9"/>
    <mergeCell ref="PS5:PU5"/>
    <mergeCell ref="PS6:PU7"/>
    <mergeCell ref="PS8:PS9"/>
    <mergeCell ref="PT8:PT9"/>
    <mergeCell ref="PU8:PU9"/>
    <mergeCell ref="PJ5:PL5"/>
    <mergeCell ref="PJ6:PL7"/>
    <mergeCell ref="PJ8:PJ9"/>
    <mergeCell ref="PK8:PK9"/>
    <mergeCell ref="PL8:PL9"/>
    <mergeCell ref="PM5:PO5"/>
    <mergeCell ref="PM6:PO7"/>
    <mergeCell ref="PM8:PM9"/>
    <mergeCell ref="PN8:PN9"/>
    <mergeCell ref="PO8:PO9"/>
    <mergeCell ref="PD5:PF5"/>
    <mergeCell ref="PD6:PF7"/>
    <mergeCell ref="PD8:PD9"/>
    <mergeCell ref="PE8:PE9"/>
    <mergeCell ref="PF8:PF9"/>
    <mergeCell ref="PG5:PI5"/>
    <mergeCell ref="PG6:PI7"/>
    <mergeCell ref="PG8:PG9"/>
    <mergeCell ref="PH8:PH9"/>
    <mergeCell ref="PI8:PI9"/>
    <mergeCell ref="OX5:OZ5"/>
    <mergeCell ref="OX6:OZ7"/>
    <mergeCell ref="OX8:OX9"/>
    <mergeCell ref="OY8:OY9"/>
    <mergeCell ref="OZ8:OZ9"/>
    <mergeCell ref="PA5:PC5"/>
    <mergeCell ref="PA6:PC7"/>
    <mergeCell ref="PA8:PA9"/>
    <mergeCell ref="PB8:PB9"/>
    <mergeCell ref="PC8:PC9"/>
    <mergeCell ref="OR5:OT5"/>
    <mergeCell ref="OR6:OT7"/>
    <mergeCell ref="OR8:OR9"/>
    <mergeCell ref="OS8:OS9"/>
    <mergeCell ref="OT8:OT9"/>
    <mergeCell ref="OU5:OW5"/>
    <mergeCell ref="OU6:OW7"/>
    <mergeCell ref="OU8:OU9"/>
    <mergeCell ref="OV8:OV9"/>
    <mergeCell ref="OW8:OW9"/>
    <mergeCell ref="OL5:ON5"/>
    <mergeCell ref="OL6:ON7"/>
    <mergeCell ref="OL8:OL9"/>
    <mergeCell ref="OM8:OM9"/>
    <mergeCell ref="ON8:ON9"/>
    <mergeCell ref="OO5:OQ5"/>
    <mergeCell ref="OO6:OQ7"/>
    <mergeCell ref="OO8:OO9"/>
    <mergeCell ref="OP8:OP9"/>
    <mergeCell ref="OQ8:OQ9"/>
    <mergeCell ref="OF5:OH5"/>
    <mergeCell ref="OF6:OH7"/>
    <mergeCell ref="OF8:OF9"/>
    <mergeCell ref="OG8:OG9"/>
    <mergeCell ref="OH8:OH9"/>
    <mergeCell ref="OI5:OK5"/>
    <mergeCell ref="OI6:OK7"/>
    <mergeCell ref="OI8:OI9"/>
    <mergeCell ref="OJ8:OJ9"/>
    <mergeCell ref="OK8:OK9"/>
    <mergeCell ref="NZ5:OB5"/>
    <mergeCell ref="NZ6:OB7"/>
    <mergeCell ref="NZ8:NZ9"/>
    <mergeCell ref="OA8:OA9"/>
    <mergeCell ref="OB8:OB9"/>
    <mergeCell ref="OC5:OE5"/>
    <mergeCell ref="OC6:OE7"/>
    <mergeCell ref="OC8:OC9"/>
    <mergeCell ref="OD8:OD9"/>
    <mergeCell ref="OE8:OE9"/>
    <mergeCell ref="NT5:NV5"/>
    <mergeCell ref="NT6:NV7"/>
    <mergeCell ref="NT8:NT9"/>
    <mergeCell ref="NU8:NU9"/>
    <mergeCell ref="NV8:NV9"/>
    <mergeCell ref="NW5:NY5"/>
    <mergeCell ref="NW6:NY7"/>
    <mergeCell ref="NW8:NW9"/>
    <mergeCell ref="NX8:NX9"/>
    <mergeCell ref="NY8:NY9"/>
    <mergeCell ref="NN5:NP5"/>
    <mergeCell ref="NN6:NP7"/>
    <mergeCell ref="NN8:NN9"/>
    <mergeCell ref="NO8:NO9"/>
    <mergeCell ref="NP8:NP9"/>
    <mergeCell ref="NQ5:NS5"/>
    <mergeCell ref="NQ6:NS7"/>
    <mergeCell ref="NQ8:NQ9"/>
    <mergeCell ref="NR8:NR9"/>
    <mergeCell ref="NS8:NS9"/>
    <mergeCell ref="NH5:NJ5"/>
    <mergeCell ref="NH6:NJ7"/>
    <mergeCell ref="NH8:NH9"/>
    <mergeCell ref="NI8:NI9"/>
    <mergeCell ref="NJ8:NJ9"/>
    <mergeCell ref="NK5:NM5"/>
    <mergeCell ref="NK6:NM7"/>
    <mergeCell ref="NK8:NK9"/>
    <mergeCell ref="NL8:NL9"/>
    <mergeCell ref="NM8:NM9"/>
    <mergeCell ref="NB5:ND5"/>
    <mergeCell ref="NB6:ND7"/>
    <mergeCell ref="NB8:NB9"/>
    <mergeCell ref="NC8:NC9"/>
    <mergeCell ref="ND8:ND9"/>
    <mergeCell ref="NE5:NG5"/>
    <mergeCell ref="NE6:NG7"/>
    <mergeCell ref="NE8:NE9"/>
    <mergeCell ref="NF8:NF9"/>
    <mergeCell ref="NG8:NG9"/>
    <mergeCell ref="MV5:MX5"/>
    <mergeCell ref="MV6:MX7"/>
    <mergeCell ref="MV8:MV9"/>
    <mergeCell ref="MW8:MW9"/>
    <mergeCell ref="MX8:MX9"/>
    <mergeCell ref="MY5:NA5"/>
    <mergeCell ref="MY6:NA7"/>
    <mergeCell ref="MY8:MY9"/>
    <mergeCell ref="MZ8:MZ9"/>
    <mergeCell ref="NA8:NA9"/>
    <mergeCell ref="MP5:MR5"/>
    <mergeCell ref="MP6:MR7"/>
    <mergeCell ref="MP8:MP9"/>
    <mergeCell ref="MQ8:MQ9"/>
    <mergeCell ref="MR8:MR9"/>
    <mergeCell ref="MS5:MU5"/>
    <mergeCell ref="MS6:MU7"/>
    <mergeCell ref="MS8:MS9"/>
    <mergeCell ref="MT8:MT9"/>
    <mergeCell ref="MU8:MU9"/>
    <mergeCell ref="MJ5:ML5"/>
    <mergeCell ref="MJ6:ML7"/>
    <mergeCell ref="MJ8:MJ9"/>
    <mergeCell ref="MK8:MK9"/>
    <mergeCell ref="ML8:ML9"/>
    <mergeCell ref="MM5:MO5"/>
    <mergeCell ref="MM6:MO7"/>
    <mergeCell ref="MM8:MM9"/>
    <mergeCell ref="MN8:MN9"/>
    <mergeCell ref="MO8:MO9"/>
    <mergeCell ref="DH8:DH9"/>
    <mergeCell ref="DI8:DI9"/>
    <mergeCell ref="DJ8:DJ9"/>
    <mergeCell ref="DM5:DO5"/>
    <mergeCell ref="DM6:DO7"/>
    <mergeCell ref="DP5:DR5"/>
    <mergeCell ref="DP6:DR7"/>
    <mergeCell ref="DP8:DP9"/>
    <mergeCell ref="DQ8:DQ9"/>
    <mergeCell ref="DR8:DR9"/>
    <mergeCell ref="DM8:DM9"/>
    <mergeCell ref="DN8:DN9"/>
    <mergeCell ref="DO8:DO9"/>
    <mergeCell ref="DK8:DK9"/>
    <mergeCell ref="DL8:DL9"/>
    <mergeCell ref="DJ5:DL5"/>
    <mergeCell ref="DJ6:DL7"/>
    <mergeCell ref="MD5:MF5"/>
    <mergeCell ref="MD6:MF7"/>
    <mergeCell ref="MD8:MD9"/>
    <mergeCell ref="ME8:ME9"/>
    <mergeCell ref="MF8:MF9"/>
    <mergeCell ref="MG5:MI5"/>
    <mergeCell ref="MG6:MI7"/>
    <mergeCell ref="MG8:MG9"/>
    <mergeCell ref="MH8:MH9"/>
    <mergeCell ref="MI8:MI9"/>
    <mergeCell ref="LX5:LZ5"/>
    <mergeCell ref="LX6:LZ7"/>
    <mergeCell ref="LX8:LX9"/>
    <mergeCell ref="LY8:LY9"/>
    <mergeCell ref="LZ8:LZ9"/>
    <mergeCell ref="MA5:MC5"/>
    <mergeCell ref="MA6:MC7"/>
    <mergeCell ref="MA8:MA9"/>
    <mergeCell ref="MB8:MB9"/>
    <mergeCell ref="MC8:MC9"/>
    <mergeCell ref="LR5:LT5"/>
    <mergeCell ref="LR6:LT7"/>
    <mergeCell ref="LR8:LR9"/>
    <mergeCell ref="LS8:LS9"/>
    <mergeCell ref="LT8:LT9"/>
    <mergeCell ref="LU5:LW5"/>
    <mergeCell ref="LU6:LW7"/>
    <mergeCell ref="LU8:LU9"/>
    <mergeCell ref="LV8:LV9"/>
    <mergeCell ref="LW8:LW9"/>
    <mergeCell ref="LO5:LQ5"/>
    <mergeCell ref="LO6:LQ7"/>
    <mergeCell ref="LO8:LO9"/>
    <mergeCell ref="LP8:LP9"/>
    <mergeCell ref="LQ8:LQ9"/>
    <mergeCell ref="LL5:LN5"/>
    <mergeCell ref="LL6:LN7"/>
    <mergeCell ref="LL8:LL9"/>
    <mergeCell ref="LM8:LM9"/>
    <mergeCell ref="LN8:LN9"/>
    <mergeCell ref="LI5:LK5"/>
    <mergeCell ref="LI6:LK7"/>
    <mergeCell ref="LI8:LI9"/>
    <mergeCell ref="LJ8:LJ9"/>
    <mergeCell ref="LK8:LK9"/>
    <mergeCell ref="LF5:LH5"/>
    <mergeCell ref="LF6:LH7"/>
    <mergeCell ref="LF8:LF9"/>
    <mergeCell ref="LG8:LG9"/>
    <mergeCell ref="LH8:LH9"/>
    <mergeCell ref="LC5:LE5"/>
    <mergeCell ref="LC6:LE7"/>
    <mergeCell ref="LC8:LC9"/>
    <mergeCell ref="LD8:LD9"/>
    <mergeCell ref="LE8:LE9"/>
    <mergeCell ref="KZ5:LB5"/>
    <mergeCell ref="KZ6:LB7"/>
    <mergeCell ref="KZ8:KZ9"/>
    <mergeCell ref="LA8:LA9"/>
    <mergeCell ref="LB8:LB9"/>
    <mergeCell ref="KW5:KY5"/>
    <mergeCell ref="KW6:KY7"/>
    <mergeCell ref="KW8:KW9"/>
    <mergeCell ref="KX8:KX9"/>
    <mergeCell ref="KY8:KY9"/>
    <mergeCell ref="KT5:KV5"/>
    <mergeCell ref="KT6:KV7"/>
    <mergeCell ref="KT8:KT9"/>
    <mergeCell ref="KU8:KU9"/>
    <mergeCell ref="KV8:KV9"/>
    <mergeCell ref="KQ5:KS5"/>
    <mergeCell ref="KQ6:KS7"/>
    <mergeCell ref="KQ8:KQ9"/>
    <mergeCell ref="KR8:KR9"/>
    <mergeCell ref="KS8:KS9"/>
    <mergeCell ref="KN5:KP5"/>
    <mergeCell ref="KN6:KP7"/>
    <mergeCell ref="KN8:KN9"/>
    <mergeCell ref="KO8:KO9"/>
    <mergeCell ref="KP8:KP9"/>
    <mergeCell ref="KK5:KM5"/>
    <mergeCell ref="KK6:KM7"/>
    <mergeCell ref="KK8:KK9"/>
    <mergeCell ref="KL8:KL9"/>
    <mergeCell ref="KM8:KM9"/>
    <mergeCell ref="KH5:KJ5"/>
    <mergeCell ref="KH6:KJ7"/>
    <mergeCell ref="KH8:KH9"/>
    <mergeCell ref="KI8:KI9"/>
    <mergeCell ref="KJ8:KJ9"/>
    <mergeCell ref="KE5:KG5"/>
    <mergeCell ref="KE6:KG7"/>
    <mergeCell ref="KE8:KE9"/>
    <mergeCell ref="KF8:KF9"/>
    <mergeCell ref="KG8:KG9"/>
    <mergeCell ref="KB5:KD5"/>
    <mergeCell ref="KB6:KD7"/>
    <mergeCell ref="KB8:KB9"/>
    <mergeCell ref="KC8:KC9"/>
    <mergeCell ref="KD8:KD9"/>
    <mergeCell ref="JY5:KA5"/>
    <mergeCell ref="JY6:KA7"/>
    <mergeCell ref="JY8:JY9"/>
    <mergeCell ref="JZ8:JZ9"/>
    <mergeCell ref="KA8:KA9"/>
    <mergeCell ref="JV5:JX5"/>
    <mergeCell ref="JV6:JX7"/>
    <mergeCell ref="JV8:JV9"/>
    <mergeCell ref="JW8:JW9"/>
    <mergeCell ref="JX8:JX9"/>
    <mergeCell ref="JS5:JU5"/>
    <mergeCell ref="JS6:JU7"/>
    <mergeCell ref="JS8:JS9"/>
    <mergeCell ref="JT8:JT9"/>
    <mergeCell ref="JU8:JU9"/>
    <mergeCell ref="JP5:JR5"/>
    <mergeCell ref="JP6:JR7"/>
    <mergeCell ref="JP8:JP9"/>
    <mergeCell ref="JQ8:JQ9"/>
    <mergeCell ref="JR8:JR9"/>
    <mergeCell ref="JM5:JO5"/>
    <mergeCell ref="JM6:JO7"/>
    <mergeCell ref="JM8:JM9"/>
    <mergeCell ref="JN8:JN9"/>
    <mergeCell ref="JO8:JO9"/>
    <mergeCell ref="JJ5:JL5"/>
    <mergeCell ref="JJ6:JL7"/>
    <mergeCell ref="JJ8:JJ9"/>
    <mergeCell ref="JK8:JK9"/>
    <mergeCell ref="JL8:JL9"/>
    <mergeCell ref="JG5:JI5"/>
    <mergeCell ref="JG6:JI7"/>
    <mergeCell ref="JG8:JG9"/>
    <mergeCell ref="JH8:JH9"/>
    <mergeCell ref="JI8:JI9"/>
    <mergeCell ref="JD5:JF5"/>
    <mergeCell ref="JD6:JF7"/>
    <mergeCell ref="JD8:JD9"/>
    <mergeCell ref="JE8:JE9"/>
    <mergeCell ref="JF8:JF9"/>
    <mergeCell ref="JA5:JC5"/>
    <mergeCell ref="JA6:JC7"/>
    <mergeCell ref="JA8:JA9"/>
    <mergeCell ref="JB8:JB9"/>
    <mergeCell ref="JC8:JC9"/>
    <mergeCell ref="IX5:IZ5"/>
    <mergeCell ref="IX6:IZ7"/>
    <mergeCell ref="IX8:IX9"/>
    <mergeCell ref="IY8:IY9"/>
    <mergeCell ref="IZ8:IZ9"/>
    <mergeCell ref="IU5:IW5"/>
    <mergeCell ref="IU6:IW7"/>
    <mergeCell ref="IU8:IU9"/>
    <mergeCell ref="IV8:IV9"/>
    <mergeCell ref="IW8:IW9"/>
    <mergeCell ref="IR5:IT5"/>
    <mergeCell ref="IR6:IT7"/>
    <mergeCell ref="IR8:IR9"/>
    <mergeCell ref="IS8:IS9"/>
    <mergeCell ref="IT8:IT9"/>
    <mergeCell ref="IO5:IQ5"/>
    <mergeCell ref="IO6:IQ7"/>
    <mergeCell ref="IO8:IO9"/>
    <mergeCell ref="IP8:IP9"/>
    <mergeCell ref="IQ8:IQ9"/>
    <mergeCell ref="IL5:IN5"/>
    <mergeCell ref="IL6:IN7"/>
    <mergeCell ref="IL8:IL9"/>
    <mergeCell ref="IM8:IM9"/>
    <mergeCell ref="IN8:IN9"/>
    <mergeCell ref="II5:IK5"/>
    <mergeCell ref="II6:IK7"/>
    <mergeCell ref="II8:II9"/>
    <mergeCell ref="IJ8:IJ9"/>
    <mergeCell ref="IK8:IK9"/>
    <mergeCell ref="IF5:IH5"/>
    <mergeCell ref="IF6:IH7"/>
    <mergeCell ref="IF8:IF9"/>
    <mergeCell ref="IG8:IG9"/>
    <mergeCell ref="IH8:IH9"/>
    <mergeCell ref="IC5:IE5"/>
    <mergeCell ref="IC6:IE7"/>
    <mergeCell ref="IC8:IC9"/>
    <mergeCell ref="ID8:ID9"/>
    <mergeCell ref="IE8:IE9"/>
    <mergeCell ref="HZ5:IB5"/>
    <mergeCell ref="HZ6:IB7"/>
    <mergeCell ref="HZ8:HZ9"/>
    <mergeCell ref="IA8:IA9"/>
    <mergeCell ref="IB8:IB9"/>
    <mergeCell ref="HW5:HY5"/>
    <mergeCell ref="HW6:HY7"/>
    <mergeCell ref="HW8:HW9"/>
    <mergeCell ref="HX8:HX9"/>
    <mergeCell ref="HY8:HY9"/>
    <mergeCell ref="HT5:HV5"/>
    <mergeCell ref="HT6:HV7"/>
    <mergeCell ref="HT8:HT9"/>
    <mergeCell ref="HU8:HU9"/>
    <mergeCell ref="HV8:HV9"/>
    <mergeCell ref="HQ5:HS5"/>
    <mergeCell ref="HQ6:HS7"/>
    <mergeCell ref="HQ8:HQ9"/>
    <mergeCell ref="HR8:HR9"/>
    <mergeCell ref="HS8:HS9"/>
    <mergeCell ref="HN5:HP5"/>
    <mergeCell ref="HN6:HP7"/>
    <mergeCell ref="HN8:HN9"/>
    <mergeCell ref="HO8:HO9"/>
    <mergeCell ref="HP8:HP9"/>
    <mergeCell ref="HK5:HM5"/>
    <mergeCell ref="HK6:HM7"/>
    <mergeCell ref="HK8:HK9"/>
    <mergeCell ref="HL8:HL9"/>
    <mergeCell ref="HM8:HM9"/>
    <mergeCell ref="HH5:HJ5"/>
    <mergeCell ref="HH6:HJ7"/>
    <mergeCell ref="HH8:HH9"/>
    <mergeCell ref="HI8:HI9"/>
    <mergeCell ref="HJ8:HJ9"/>
    <mergeCell ref="HE5:HG5"/>
    <mergeCell ref="HE6:HG7"/>
    <mergeCell ref="HE8:HE9"/>
    <mergeCell ref="HF8:HF9"/>
    <mergeCell ref="HG8:HG9"/>
    <mergeCell ref="HB5:HD5"/>
    <mergeCell ref="HB6:HD7"/>
    <mergeCell ref="HB8:HB9"/>
    <mergeCell ref="HC8:HC9"/>
    <mergeCell ref="HD8:HD9"/>
    <mergeCell ref="GY5:HA5"/>
    <mergeCell ref="GY6:HA7"/>
    <mergeCell ref="GY8:GY9"/>
    <mergeCell ref="GZ8:GZ9"/>
    <mergeCell ref="HA8:HA9"/>
    <mergeCell ref="GV5:GX5"/>
    <mergeCell ref="GV6:GX7"/>
    <mergeCell ref="GV8:GV9"/>
    <mergeCell ref="GW8:GW9"/>
    <mergeCell ref="GX8:GX9"/>
    <mergeCell ref="GS5:GU5"/>
    <mergeCell ref="GS6:GU7"/>
    <mergeCell ref="GS8:GS9"/>
    <mergeCell ref="GT8:GT9"/>
    <mergeCell ref="GU8:GU9"/>
    <mergeCell ref="GP5:GR5"/>
    <mergeCell ref="GP6:GR7"/>
    <mergeCell ref="GP8:GP9"/>
    <mergeCell ref="GQ8:GQ9"/>
    <mergeCell ref="GR8:GR9"/>
    <mergeCell ref="GM5:GO5"/>
    <mergeCell ref="GM6:GO7"/>
    <mergeCell ref="GM8:GM9"/>
    <mergeCell ref="GN8:GN9"/>
    <mergeCell ref="GO8:GO9"/>
    <mergeCell ref="GJ5:GL5"/>
    <mergeCell ref="GJ6:GL7"/>
    <mergeCell ref="GJ8:GJ9"/>
    <mergeCell ref="GK8:GK9"/>
    <mergeCell ref="GL8:GL9"/>
    <mergeCell ref="GG5:GI5"/>
    <mergeCell ref="GG6:GI7"/>
    <mergeCell ref="GG8:GG9"/>
    <mergeCell ref="GH8:GH9"/>
    <mergeCell ref="GI8:GI9"/>
    <mergeCell ref="GD5:GF5"/>
    <mergeCell ref="GD6:GF7"/>
    <mergeCell ref="GD8:GD9"/>
    <mergeCell ref="GE8:GE9"/>
    <mergeCell ref="GF8:GF9"/>
    <mergeCell ref="GA5:GC5"/>
    <mergeCell ref="GA6:GC7"/>
    <mergeCell ref="GA8:GA9"/>
    <mergeCell ref="GB8:GB9"/>
    <mergeCell ref="GC8:GC9"/>
    <mergeCell ref="FX5:FZ5"/>
    <mergeCell ref="FX6:FZ7"/>
    <mergeCell ref="FX8:FX9"/>
    <mergeCell ref="FY8:FY9"/>
    <mergeCell ref="FZ8:FZ9"/>
    <mergeCell ref="FU5:FW5"/>
    <mergeCell ref="FU6:FW7"/>
    <mergeCell ref="FU8:FU9"/>
    <mergeCell ref="FV8:FV9"/>
    <mergeCell ref="FW8:FW9"/>
    <mergeCell ref="FR5:FT5"/>
    <mergeCell ref="FR6:FT7"/>
    <mergeCell ref="FR8:FR9"/>
    <mergeCell ref="FS8:FS9"/>
    <mergeCell ref="FT8:FT9"/>
    <mergeCell ref="FO5:FQ5"/>
    <mergeCell ref="FO6:FQ7"/>
    <mergeCell ref="FO8:FO9"/>
    <mergeCell ref="FP8:FP9"/>
    <mergeCell ref="FQ8:FQ9"/>
    <mergeCell ref="FL5:FN5"/>
    <mergeCell ref="FL6:FN7"/>
    <mergeCell ref="FL8:FL9"/>
    <mergeCell ref="FM8:FM9"/>
    <mergeCell ref="FN8:FN9"/>
    <mergeCell ref="FI5:FK5"/>
    <mergeCell ref="FI6:FK7"/>
    <mergeCell ref="FI8:FI9"/>
    <mergeCell ref="FJ8:FJ9"/>
    <mergeCell ref="FK8:FK9"/>
    <mergeCell ref="FF5:FH5"/>
    <mergeCell ref="FF6:FH7"/>
    <mergeCell ref="FF8:FF9"/>
    <mergeCell ref="FG8:FG9"/>
    <mergeCell ref="FH8:FH9"/>
    <mergeCell ref="FC5:FE5"/>
    <mergeCell ref="FC6:FE7"/>
    <mergeCell ref="FC8:FC9"/>
    <mergeCell ref="FD8:FD9"/>
    <mergeCell ref="FE8:FE9"/>
    <mergeCell ref="EZ5:FB5"/>
    <mergeCell ref="EZ6:FB7"/>
    <mergeCell ref="EZ8:EZ9"/>
    <mergeCell ref="FA8:FA9"/>
    <mergeCell ref="FB8:FB9"/>
    <mergeCell ref="EW5:EY5"/>
    <mergeCell ref="EW6:EY7"/>
    <mergeCell ref="EW8:EW9"/>
    <mergeCell ref="EX8:EX9"/>
    <mergeCell ref="EY8:EY9"/>
    <mergeCell ref="ET5:EV5"/>
    <mergeCell ref="ET6:EV7"/>
    <mergeCell ref="ET8:ET9"/>
    <mergeCell ref="EU8:EU9"/>
    <mergeCell ref="EV8:EV9"/>
    <mergeCell ref="EQ5:ES5"/>
    <mergeCell ref="EQ6:ES7"/>
    <mergeCell ref="EQ8:EQ9"/>
    <mergeCell ref="ER8:ER9"/>
    <mergeCell ref="ES8:ES9"/>
    <mergeCell ref="EN5:EP5"/>
    <mergeCell ref="EN6:EP7"/>
    <mergeCell ref="EN8:EN9"/>
    <mergeCell ref="EO8:EO9"/>
    <mergeCell ref="EP8:EP9"/>
    <mergeCell ref="DA8:DA9"/>
    <mergeCell ref="DE8:DE9"/>
    <mergeCell ref="DF8:DF9"/>
    <mergeCell ref="DB8:DB9"/>
    <mergeCell ref="DC8:DC9"/>
    <mergeCell ref="DD8:DD9"/>
    <mergeCell ref="CL8:CL9"/>
    <mergeCell ref="CM8:CM9"/>
    <mergeCell ref="CN8:CN9"/>
    <mergeCell ref="CO8:CO9"/>
    <mergeCell ref="CP8:CP9"/>
    <mergeCell ref="CQ8:CQ9"/>
    <mergeCell ref="CR8:CR9"/>
    <mergeCell ref="CS8:CS9"/>
    <mergeCell ref="CT8:CT9"/>
    <mergeCell ref="CU8:CU9"/>
    <mergeCell ref="CV8:CV9"/>
    <mergeCell ref="CW8:CW9"/>
    <mergeCell ref="CX8:CX9"/>
    <mergeCell ref="CY8:CY9"/>
    <mergeCell ref="CZ8:CZ9"/>
    <mergeCell ref="DG8:DG9"/>
    <mergeCell ref="U5:W5"/>
    <mergeCell ref="U6:W7"/>
    <mergeCell ref="R5:T5"/>
    <mergeCell ref="BJ8:BJ9"/>
    <mergeCell ref="BE8:BE9"/>
    <mergeCell ref="BF8:BF9"/>
    <mergeCell ref="BG8:BG9"/>
    <mergeCell ref="BB8:BB9"/>
    <mergeCell ref="AV8:AV9"/>
    <mergeCell ref="AW8:AW9"/>
    <mergeCell ref="AX8:AX9"/>
    <mergeCell ref="AU8:AU9"/>
    <mergeCell ref="AV6:AX7"/>
    <mergeCell ref="BH5:BJ5"/>
    <mergeCell ref="BH6:BJ7"/>
    <mergeCell ref="BH8:BH9"/>
    <mergeCell ref="BI8:BI9"/>
    <mergeCell ref="AM6:AO7"/>
    <mergeCell ref="AG5:AI5"/>
    <mergeCell ref="BB6:BD7"/>
    <mergeCell ref="BC8:BC9"/>
    <mergeCell ref="BD8:BD9"/>
    <mergeCell ref="BE6:BG7"/>
    <mergeCell ref="A66:B66"/>
    <mergeCell ref="A65:B65"/>
    <mergeCell ref="A43:B43"/>
    <mergeCell ref="A5:A9"/>
    <mergeCell ref="B5:B9"/>
    <mergeCell ref="C5:E5"/>
    <mergeCell ref="D8:D9"/>
    <mergeCell ref="C6:E7"/>
    <mergeCell ref="A10:B10"/>
    <mergeCell ref="A42:B42"/>
    <mergeCell ref="C8:C9"/>
    <mergeCell ref="E8:E9"/>
    <mergeCell ref="CC8:CC9"/>
    <mergeCell ref="CD8:CD9"/>
    <mergeCell ref="CE8:CE9"/>
    <mergeCell ref="CF8:CF9"/>
    <mergeCell ref="CG8:CG9"/>
    <mergeCell ref="CH8:CH9"/>
    <mergeCell ref="L6:N7"/>
    <mergeCell ref="M8:M9"/>
    <mergeCell ref="C2:N3"/>
    <mergeCell ref="BZ5:CB5"/>
    <mergeCell ref="BZ6:CB7"/>
    <mergeCell ref="BZ8:BZ9"/>
    <mergeCell ref="CA8:CA9"/>
    <mergeCell ref="CB8:CB9"/>
    <mergeCell ref="BT5:BV5"/>
    <mergeCell ref="BT6:BV7"/>
    <mergeCell ref="BT8:BT9"/>
    <mergeCell ref="BU8:BU9"/>
    <mergeCell ref="BV8:BV9"/>
    <mergeCell ref="BW8:BW9"/>
    <mergeCell ref="BX8:BX9"/>
    <mergeCell ref="BY8:BY9"/>
    <mergeCell ref="BW6:BY7"/>
    <mergeCell ref="BW5:BY5"/>
  </mergeCells>
  <phoneticPr fontId="10" type="noConversion"/>
  <printOptions horizontalCentered="1" verticalCentered="1"/>
  <pageMargins left="0.15748031496062992" right="0.15748031496062992" top="0.15748031496062992" bottom="0.15748031496062992" header="0.15748031496062992" footer="0.15748031496062992"/>
  <pageSetup paperSize="9" scale="40" orientation="landscape" r:id="rId1"/>
  <headerFooter alignWithMargins="0">
    <oddHeader>&amp;R3. számú  melléklet &amp;P. oldal a .../2012. (...) önkormányzati rendelethez
az 5/2012.(II. 20.) rendelet
4. számú táblázat módosításához</oddHeader>
  </headerFooter>
  <rowBreaks count="1" manualBreakCount="1">
    <brk id="67" max="16383" man="1"/>
  </rowBreaks>
  <colBreaks count="42" manualBreakCount="42">
    <brk id="14" max="1048575" man="1"/>
    <brk id="26" max="66" man="1"/>
    <brk id="38" max="66" man="1"/>
    <brk id="50" max="66" man="1"/>
    <brk id="62" max="66" man="1"/>
    <brk id="74" max="66" man="1"/>
    <brk id="89" max="66" man="1"/>
    <brk id="101" max="66" man="1"/>
    <brk id="113" max="66" man="1"/>
    <brk id="125" max="66" man="1"/>
    <brk id="137" max="66" man="1"/>
    <brk id="149" max="66" man="1"/>
    <brk id="161" max="66" man="1"/>
    <brk id="173" max="66" man="1"/>
    <brk id="185" max="66" man="1"/>
    <brk id="197" max="66" man="1"/>
    <brk id="209" max="66" man="1"/>
    <brk id="221" max="66" man="1"/>
    <brk id="233" max="66" man="1"/>
    <brk id="245" max="66" man="1"/>
    <brk id="257" max="66" man="1"/>
    <brk id="269" max="66" man="1"/>
    <brk id="281" max="66" man="1"/>
    <brk id="293" max="66" man="1"/>
    <brk id="305" max="66" man="1"/>
    <brk id="317" max="66" man="1"/>
    <brk id="329" max="66" man="1"/>
    <brk id="341" max="66" man="1"/>
    <brk id="353" max="66" man="1"/>
    <brk id="365" max="66" man="1"/>
    <brk id="377" max="66" man="1"/>
    <brk id="389" max="66" man="1"/>
    <brk id="401" max="66" man="1"/>
    <brk id="413" max="66" man="1"/>
    <brk id="425" max="66" man="1"/>
    <brk id="437" max="66" man="1"/>
    <brk id="449" max="66" man="1"/>
    <brk id="461" max="66" man="1"/>
    <brk id="473" max="66" man="1"/>
    <brk id="485" max="66" man="1"/>
    <brk id="494" max="66" man="1"/>
    <brk id="500" max="66" man="1"/>
  </colBreaks>
  <ignoredErrors>
    <ignoredError sqref="E15 E17 E20 E24 E26 E38 E41 E51 E58 E60 E64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2</vt:i4>
      </vt:variant>
    </vt:vector>
  </HeadingPairs>
  <TitlesOfParts>
    <vt:vector size="3" baseType="lpstr">
      <vt:lpstr>2012</vt:lpstr>
      <vt:lpstr>'2012'!Nyomtatási_cím</vt:lpstr>
      <vt:lpstr>'2012'!Nyomtatási_terület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2006-10-17T13:40:18Z</dcterms:created>
  <dcterms:modified xsi:type="dcterms:W3CDTF">2012-05-10T10:48:22Z</dcterms:modified>
</cp:coreProperties>
</file>