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9720" windowHeight="68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tartalék!$2:$9</definedName>
    <definedName name="_xlnm.Print_Area" localSheetId="1">tartalék!$A$1:$K$103</definedName>
  </definedNames>
  <calcPr calcId="125725"/>
</workbook>
</file>

<file path=xl/calcChain.xml><?xml version="1.0" encoding="utf-8"?>
<calcChain xmlns="http://schemas.openxmlformats.org/spreadsheetml/2006/main">
  <c r="E94" i="2"/>
  <c r="E95"/>
  <c r="E96"/>
  <c r="E97"/>
  <c r="E98"/>
  <c r="E99"/>
  <c r="E100"/>
  <c r="E101"/>
  <c r="E93"/>
  <c r="F44" l="1"/>
  <c r="G49" l="1"/>
  <c r="G18"/>
  <c r="F18" l="1"/>
  <c r="J64"/>
  <c r="I64"/>
  <c r="H64"/>
  <c r="E64"/>
  <c r="K64" s="1"/>
  <c r="J74"/>
  <c r="I74"/>
  <c r="H74"/>
  <c r="E74"/>
  <c r="K74" l="1"/>
  <c r="G102"/>
  <c r="F102"/>
  <c r="G83"/>
  <c r="F8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3"/>
  <c r="H54"/>
  <c r="H55"/>
  <c r="H56"/>
  <c r="H57"/>
  <c r="H58"/>
  <c r="H59"/>
  <c r="H60"/>
  <c r="H61"/>
  <c r="H62"/>
  <c r="H63"/>
  <c r="H65"/>
  <c r="H66"/>
  <c r="H67"/>
  <c r="H68"/>
  <c r="H69"/>
  <c r="H70"/>
  <c r="H71"/>
  <c r="H72"/>
  <c r="H73"/>
  <c r="H75"/>
  <c r="H76"/>
  <c r="H77"/>
  <c r="H78"/>
  <c r="H79"/>
  <c r="H80"/>
  <c r="H81"/>
  <c r="H82"/>
  <c r="H84"/>
  <c r="H85"/>
  <c r="H86"/>
  <c r="H87"/>
  <c r="H88"/>
  <c r="H89"/>
  <c r="H90"/>
  <c r="H92"/>
  <c r="H93"/>
  <c r="H94"/>
  <c r="H95"/>
  <c r="H96"/>
  <c r="H97"/>
  <c r="H98"/>
  <c r="H99"/>
  <c r="H100"/>
  <c r="H101"/>
  <c r="H13"/>
  <c r="K14"/>
  <c r="K15"/>
  <c r="K16"/>
  <c r="K17"/>
  <c r="K47"/>
  <c r="K48"/>
  <c r="K50"/>
  <c r="K51"/>
  <c r="K53"/>
  <c r="K54"/>
  <c r="K55"/>
  <c r="K59"/>
  <c r="K61"/>
  <c r="K62"/>
  <c r="K65"/>
  <c r="K66"/>
  <c r="K68"/>
  <c r="K69"/>
  <c r="K70"/>
  <c r="K75"/>
  <c r="K76"/>
  <c r="K81"/>
  <c r="K82"/>
  <c r="K84"/>
  <c r="K86"/>
  <c r="K87"/>
  <c r="K89"/>
  <c r="K90"/>
  <c r="K92"/>
  <c r="K93"/>
  <c r="K94"/>
  <c r="K95"/>
  <c r="K96"/>
  <c r="K97"/>
  <c r="K98"/>
  <c r="K99"/>
  <c r="K100"/>
  <c r="K10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3"/>
  <c r="J54"/>
  <c r="J55"/>
  <c r="J56"/>
  <c r="J57"/>
  <c r="J58"/>
  <c r="J59"/>
  <c r="J60"/>
  <c r="J61"/>
  <c r="J62"/>
  <c r="J63"/>
  <c r="J65"/>
  <c r="J66"/>
  <c r="J67"/>
  <c r="J68"/>
  <c r="J69"/>
  <c r="J70"/>
  <c r="J71"/>
  <c r="J72"/>
  <c r="J73"/>
  <c r="J75"/>
  <c r="J76"/>
  <c r="J77"/>
  <c r="J78"/>
  <c r="J79"/>
  <c r="J80"/>
  <c r="J81"/>
  <c r="J82"/>
  <c r="J84"/>
  <c r="J85"/>
  <c r="J86"/>
  <c r="J87"/>
  <c r="J89"/>
  <c r="J90"/>
  <c r="J92"/>
  <c r="J93"/>
  <c r="J94"/>
  <c r="J95"/>
  <c r="J96"/>
  <c r="J97"/>
  <c r="J98"/>
  <c r="J99"/>
  <c r="J100"/>
  <c r="J101"/>
  <c r="J102"/>
  <c r="J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6"/>
  <c r="I47"/>
  <c r="I48"/>
  <c r="I49"/>
  <c r="I50"/>
  <c r="I51"/>
  <c r="I53"/>
  <c r="I54"/>
  <c r="I55"/>
  <c r="I56"/>
  <c r="I57"/>
  <c r="I58"/>
  <c r="I59"/>
  <c r="I60"/>
  <c r="I61"/>
  <c r="I62"/>
  <c r="I63"/>
  <c r="I65"/>
  <c r="I66"/>
  <c r="I67"/>
  <c r="I68"/>
  <c r="I69"/>
  <c r="I70"/>
  <c r="I71"/>
  <c r="I72"/>
  <c r="I73"/>
  <c r="I75"/>
  <c r="I76"/>
  <c r="I77"/>
  <c r="I78"/>
  <c r="I79"/>
  <c r="I80"/>
  <c r="I81"/>
  <c r="I82"/>
  <c r="I84"/>
  <c r="I85"/>
  <c r="I86"/>
  <c r="I87"/>
  <c r="I88"/>
  <c r="I89"/>
  <c r="I90"/>
  <c r="I92"/>
  <c r="I93"/>
  <c r="I94"/>
  <c r="I95"/>
  <c r="I96"/>
  <c r="I97"/>
  <c r="I98"/>
  <c r="I99"/>
  <c r="I100"/>
  <c r="I101"/>
  <c r="I13"/>
  <c r="G52"/>
  <c r="G91" s="1"/>
  <c r="G103" s="1"/>
  <c r="F52"/>
  <c r="H52" l="1"/>
  <c r="H83"/>
  <c r="F91"/>
  <c r="F103" s="1"/>
  <c r="H103" s="1"/>
  <c r="H102"/>
  <c r="C45"/>
  <c r="I45" s="1"/>
  <c r="H91" l="1"/>
  <c r="C44"/>
  <c r="I44" s="1"/>
  <c r="D88" l="1"/>
  <c r="J88" s="1"/>
  <c r="D83"/>
  <c r="J83" s="1"/>
  <c r="C83"/>
  <c r="I83" s="1"/>
  <c r="E58" l="1"/>
  <c r="K58" s="1"/>
  <c r="E67"/>
  <c r="K67" s="1"/>
  <c r="C52"/>
  <c r="E46"/>
  <c r="K46" s="1"/>
  <c r="E45"/>
  <c r="K45" s="1"/>
  <c r="E44"/>
  <c r="K44" s="1"/>
  <c r="C91" l="1"/>
  <c r="I91" s="1"/>
  <c r="I52"/>
  <c r="E88"/>
  <c r="K88" s="1"/>
  <c r="C102"/>
  <c r="E41"/>
  <c r="K41" s="1"/>
  <c r="E42"/>
  <c r="K42" s="1"/>
  <c r="E43"/>
  <c r="K43" s="1"/>
  <c r="E102" l="1"/>
  <c r="K102" s="1"/>
  <c r="I102"/>
  <c r="C103"/>
  <c r="I103" s="1"/>
  <c r="E39"/>
  <c r="K39" s="1"/>
  <c r="E40"/>
  <c r="K40" s="1"/>
  <c r="E37"/>
  <c r="K37" s="1"/>
  <c r="E80" l="1"/>
  <c r="K80" s="1"/>
  <c r="E35" l="1"/>
  <c r="K35" s="1"/>
  <c r="E36"/>
  <c r="K36" s="1"/>
  <c r="E34"/>
  <c r="K34" s="1"/>
  <c r="E33" l="1"/>
  <c r="K33" s="1"/>
  <c r="E29" l="1"/>
  <c r="K29" s="1"/>
  <c r="E28"/>
  <c r="K28" s="1"/>
  <c r="E27"/>
  <c r="K27" s="1"/>
  <c r="E30"/>
  <c r="K30" s="1"/>
  <c r="E57" l="1"/>
  <c r="K57" s="1"/>
  <c r="E60"/>
  <c r="K60" s="1"/>
  <c r="E63"/>
  <c r="K63" s="1"/>
  <c r="E38"/>
  <c r="K38" s="1"/>
  <c r="E32"/>
  <c r="K32" s="1"/>
  <c r="E31"/>
  <c r="K31" s="1"/>
  <c r="E26"/>
  <c r="K26" s="1"/>
  <c r="E25" l="1"/>
  <c r="K25" s="1"/>
  <c r="E24"/>
  <c r="K24" s="1"/>
  <c r="E23"/>
  <c r="K23" s="1"/>
  <c r="E77"/>
  <c r="K77" s="1"/>
  <c r="E78"/>
  <c r="K78" s="1"/>
  <c r="E79"/>
  <c r="K79" s="1"/>
  <c r="E72"/>
  <c r="K72" s="1"/>
  <c r="E22"/>
  <c r="K22" s="1"/>
  <c r="E20"/>
  <c r="K20" s="1"/>
  <c r="E21"/>
  <c r="K21" s="1"/>
  <c r="E73"/>
  <c r="K73" s="1"/>
  <c r="E71"/>
  <c r="K71" s="1"/>
  <c r="E56"/>
  <c r="K56" s="1"/>
  <c r="E18"/>
  <c r="K18" s="1"/>
  <c r="E19"/>
  <c r="K19" s="1"/>
  <c r="E49"/>
  <c r="K49" s="1"/>
  <c r="E85"/>
  <c r="K85" s="1"/>
  <c r="E13"/>
  <c r="K13" s="1"/>
  <c r="D52"/>
  <c r="J52" s="1"/>
  <c r="D91" l="1"/>
  <c r="E83"/>
  <c r="K83" s="1"/>
  <c r="E52"/>
  <c r="K52" s="1"/>
  <c r="D103" l="1"/>
  <c r="J103" s="1"/>
  <c r="J91"/>
  <c r="E91"/>
  <c r="E103" l="1"/>
  <c r="K103" s="1"/>
  <c r="K91"/>
</calcChain>
</file>

<file path=xl/sharedStrings.xml><?xml version="1.0" encoding="utf-8"?>
<sst xmlns="http://schemas.openxmlformats.org/spreadsheetml/2006/main" count="97" uniqueCount="91">
  <si>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</si>
  <si>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</si>
  <si>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</si>
  <si>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</si>
  <si>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</si>
  <si>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</si>
  <si>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</si>
  <si>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>ezer Ft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</si>
  <si>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</si>
  <si>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</si>
  <si>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</si>
  <si>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</si>
  <si>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</si>
  <si>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</si>
  <si>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</si>
  <si>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</si>
  <si>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r>
      <t xml:space="preserve">  </t>
    </r>
    <r>
      <rPr>
        <b/>
        <sz val="11"/>
        <rFont val="Times New Roman"/>
        <family val="1"/>
        <charset val="238"/>
      </rPr>
      <t>Bizottságokra átruházott döntési hatáskörű céltartalékok</t>
    </r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</si>
  <si>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</si>
  <si>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</si>
  <si>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</si>
  <si>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</si>
  <si>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</si>
  <si>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</si>
  <si>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 xml:space="preserve">         Pályázati önerő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</si>
  <si>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</si>
  <si>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</si>
  <si>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</si>
  <si>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</si>
  <si>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</si>
  <si>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</si>
  <si>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</si>
  <si>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</si>
  <si>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</si>
  <si>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</si>
  <si>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</si>
  <si>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</si>
  <si>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</si>
  <si>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</si>
  <si>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</si>
  <si>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</si>
  <si>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Erzsébetvárosi Kisebbségi Önkormányzatok céltartalék előirányzatai összesen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</si>
  <si>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</si>
  <si>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</si>
  <si>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</si>
  <si>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</si>
  <si>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</si>
  <si>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</si>
  <si>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</si>
  <si>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</si>
  <si>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</si>
  <si>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Önkormányzati biztonsági tartalék</t>
  </si>
  <si>
    <t>Rendkívüli önkormányzati kiadások biztosítása</t>
  </si>
  <si>
    <t>Folyamatban lévő beruházások fedezetéhez igénybevett hitelek kamatkiadása</t>
  </si>
  <si>
    <t>Települési értékvédelem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</si>
  <si>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</si>
  <si>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</si>
  <si>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</si>
  <si>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</si>
  <si>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</si>
  <si>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</si>
  <si>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</si>
  <si>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</si>
  <si>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</si>
  <si>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Gyermekbarát kihallgatószoba kialakítása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</si>
  <si>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</si>
  <si>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</si>
  <si>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</si>
  <si>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</si>
  <si>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</si>
  <si>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</si>
  <si>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</si>
  <si>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</si>
  <si>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</si>
  <si>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</si>
  <si>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>Erzsébetvárosi Szerb Nemzetiségi Önkormányzat</t>
  </si>
  <si>
    <t>Tartalék előirányzatok mindösszesen (7000+6700)</t>
  </si>
  <si>
    <t>Erzsébetvárosi Ruszin Nemzetiségi Önkormányzat</t>
  </si>
  <si>
    <t>Erzsébetvárosi Román Nemzetiségi Önkormányzat</t>
  </si>
  <si>
    <t>Erzsébetvárosi Cigány Nemzetiségi Önkormányzat</t>
  </si>
  <si>
    <t>Erzsébetvárosi Örmény Nemzetiségi Önkormányzat</t>
  </si>
  <si>
    <t>Erzsébetvárosi Lengyel Nemzetiségi Önkormányzat</t>
  </si>
  <si>
    <t>Erzsébetvárosi Horvát Nemzetiségi Önkormányzat</t>
  </si>
  <si>
    <t>Erzsébetvárosi Görög Nemzetiségi Önkormányzat</t>
  </si>
  <si>
    <t>Erzsébetvárosi Bolgár Nemzetiségi Önkormányzat</t>
  </si>
  <si>
    <t xml:space="preserve"> Tartalék előirányzat összesen (7100+7200+7300+7400+7500)</t>
  </si>
  <si>
    <t xml:space="preserve">  Központilag kezelt pályázati önrész és előfinanszírozás</t>
  </si>
  <si>
    <t>Eredeti céltartalék</t>
  </si>
  <si>
    <t>Módosítás</t>
  </si>
  <si>
    <t>Módosított előirányzat</t>
  </si>
  <si>
    <t xml:space="preserve">      Települési értékvédelem</t>
  </si>
  <si>
    <t>Nyári táborok (pályázat)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</si>
</sst>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0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07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5" fillId="0" borderId="10" xfId="0" applyNumberFormat="1" applyFont="1" applyBorder="1" applyAlignment="1">
      <alignment horizontal="right"/>
    </xf>
    <xf numFmtId="3" fontId="5" fillId="0" borderId="11" xfId="0" applyNumberFormat="1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3" fontId="6" fillId="0" borderId="13" xfId="0" applyNumberFormat="1" applyFont="1" applyBorder="1" applyAlignment="1">
      <alignment horizontal="right"/>
    </xf>
    <xf numFmtId="3" fontId="6" fillId="0" borderId="14" xfId="0" applyNumberFormat="1" applyFont="1" applyBorder="1" applyAlignment="1">
      <alignment horizontal="right"/>
    </xf>
    <xf numFmtId="0" fontId="6" fillId="0" borderId="15" xfId="0" applyFont="1" applyBorder="1"/>
    <xf numFmtId="3" fontId="6" fillId="0" borderId="10" xfId="0" applyNumberFormat="1" applyFont="1" applyBorder="1" applyAlignment="1">
      <alignment horizontal="right"/>
    </xf>
    <xf numFmtId="3" fontId="6" fillId="0" borderId="11" xfId="0" applyNumberFormat="1" applyFont="1" applyBorder="1" applyAlignment="1">
      <alignment horizontal="right"/>
    </xf>
    <xf numFmtId="0" fontId="6" fillId="0" borderId="0" xfId="0" applyFont="1"/>
    <xf numFmtId="0" fontId="6" fillId="0" borderId="16" xfId="0" applyFont="1" applyBorder="1" applyAlignment="1">
      <alignment horizontal="center"/>
    </xf>
    <xf numFmtId="3" fontId="6" fillId="0" borderId="18" xfId="0" applyNumberFormat="1" applyFont="1" applyBorder="1" applyAlignment="1">
      <alignment horizontal="right"/>
    </xf>
    <xf numFmtId="3" fontId="6" fillId="0" borderId="19" xfId="0" applyNumberFormat="1" applyFont="1" applyBorder="1" applyAlignment="1">
      <alignment horizontal="right"/>
    </xf>
    <xf numFmtId="0" fontId="5" fillId="0" borderId="20" xfId="0" applyFont="1" applyBorder="1"/>
    <xf numFmtId="0" fontId="5" fillId="0" borderId="12" xfId="0" applyFont="1" applyBorder="1" applyAlignment="1">
      <alignment horizontal="center"/>
    </xf>
    <xf numFmtId="0" fontId="5" fillId="0" borderId="15" xfId="0" applyFont="1" applyBorder="1"/>
    <xf numFmtId="3" fontId="6" fillId="0" borderId="21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0" fontId="6" fillId="0" borderId="22" xfId="0" applyFont="1" applyBorder="1" applyAlignment="1">
      <alignment horizontal="center"/>
    </xf>
    <xf numFmtId="3" fontId="6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7" fillId="0" borderId="0" xfId="0" applyFont="1"/>
    <xf numFmtId="0" fontId="6" fillId="0" borderId="17" xfId="0" applyFont="1" applyBorder="1" applyAlignment="1">
      <alignment horizontal="center"/>
    </xf>
    <xf numFmtId="3" fontId="6" fillId="0" borderId="28" xfId="0" applyNumberFormat="1" applyFont="1" applyBorder="1" applyAlignment="1">
      <alignment horizontal="right"/>
    </xf>
    <xf numFmtId="3" fontId="6" fillId="0" borderId="29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0" fontId="6" fillId="0" borderId="0" xfId="0" applyFont="1" applyBorder="1"/>
    <xf numFmtId="3" fontId="6" fillId="0" borderId="33" xfId="0" applyNumberFormat="1" applyFont="1" applyBorder="1" applyAlignment="1">
      <alignment horizontal="right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5" fillId="0" borderId="0" xfId="0" applyNumberFormat="1" applyFont="1"/>
    <xf numFmtId="0" fontId="5" fillId="0" borderId="23" xfId="0" applyFont="1" applyBorder="1"/>
    <xf numFmtId="0" fontId="8" fillId="0" borderId="27" xfId="0" applyFont="1" applyBorder="1" applyAlignment="1">
      <alignment horizontal="center"/>
    </xf>
    <xf numFmtId="3" fontId="8" fillId="0" borderId="28" xfId="0" applyNumberFormat="1" applyFont="1" applyBorder="1" applyAlignment="1">
      <alignment horizontal="right"/>
    </xf>
    <xf numFmtId="3" fontId="8" fillId="0" borderId="35" xfId="0" applyNumberFormat="1" applyFont="1" applyBorder="1" applyAlignment="1">
      <alignment horizontal="right"/>
    </xf>
    <xf numFmtId="0" fontId="9" fillId="0" borderId="0" xfId="0" applyFont="1" applyBorder="1"/>
    <xf numFmtId="0" fontId="5" fillId="0" borderId="0" xfId="0" applyFont="1" applyAlignment="1">
      <alignment horizontal="right"/>
    </xf>
    <xf numFmtId="0" fontId="5" fillId="0" borderId="9" xfId="0" applyFont="1" applyFill="1" applyBorder="1" applyAlignment="1">
      <alignment horizontal="center"/>
    </xf>
    <xf numFmtId="3" fontId="5" fillId="0" borderId="29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39" xfId="0" applyFont="1" applyBorder="1" applyAlignment="1">
      <alignment horizontal="center"/>
    </xf>
    <xf numFmtId="3" fontId="6" fillId="0" borderId="37" xfId="0" applyNumberFormat="1" applyFont="1" applyBorder="1" applyAlignment="1">
      <alignment horizontal="right"/>
    </xf>
    <xf numFmtId="3" fontId="6" fillId="0" borderId="38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0" fontId="5" fillId="0" borderId="4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indent="1"/>
    </xf>
    <xf numFmtId="0" fontId="6" fillId="0" borderId="16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5" fillId="0" borderId="4" xfId="0" applyFont="1" applyBorder="1" applyAlignment="1">
      <alignment horizontal="left" indent="2"/>
    </xf>
    <xf numFmtId="0" fontId="5" fillId="0" borderId="5" xfId="0" applyFont="1" applyBorder="1"/>
    <xf numFmtId="0" fontId="5" fillId="0" borderId="16" xfId="0" applyFont="1" applyBorder="1"/>
    <xf numFmtId="0" fontId="6" fillId="0" borderId="5" xfId="0" applyFont="1" applyBorder="1"/>
    <xf numFmtId="0" fontId="6" fillId="0" borderId="4" xfId="0" applyFont="1" applyBorder="1"/>
    <xf numFmtId="0" fontId="6" fillId="0" borderId="3" xfId="0" applyFont="1" applyBorder="1"/>
    <xf numFmtId="0" fontId="6" fillId="0" borderId="40" xfId="0" applyFont="1" applyBorder="1"/>
    <xf numFmtId="0" fontId="6" fillId="0" borderId="36" xfId="0" applyFont="1" applyBorder="1"/>
    <xf numFmtId="0" fontId="8" fillId="0" borderId="36" xfId="0" applyFont="1" applyBorder="1"/>
    <xf numFmtId="0" fontId="5" fillId="0" borderId="26" xfId="0" applyFont="1" applyBorder="1"/>
    <xf numFmtId="3" fontId="5" fillId="0" borderId="41" xfId="0" applyNumberFormat="1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3" fontId="5" fillId="0" borderId="4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44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3" fontId="5" fillId="0" borderId="0" xfId="0" applyNumberFormat="1" applyFont="1" applyBorder="1"/>
    <xf numFmtId="3" fontId="5" fillId="0" borderId="29" xfId="0" applyNumberFormat="1" applyFont="1" applyBorder="1"/>
    <xf numFmtId="0" fontId="5" fillId="0" borderId="4" xfId="0" applyFont="1" applyBorder="1" applyAlignment="1">
      <alignment horizontal="left" vertical="top" indent="3"/>
    </xf>
    <xf numFmtId="0" fontId="5" fillId="0" borderId="4" xfId="0" applyFont="1" applyBorder="1" applyAlignment="1">
      <alignment horizontal="left" indent="3"/>
    </xf>
    <xf numFmtId="0" fontId="5" fillId="0" borderId="4" xfId="0" applyFont="1" applyBorder="1" applyAlignment="1">
      <alignment horizontal="left" vertical="center" indent="3"/>
    </xf>
    <xf numFmtId="0" fontId="5" fillId="0" borderId="4" xfId="0" applyFont="1" applyFill="1" applyBorder="1" applyAlignment="1">
      <alignment horizontal="left" indent="3"/>
    </xf>
    <xf numFmtId="0" fontId="5" fillId="0" borderId="4" xfId="0" applyFont="1" applyBorder="1" applyAlignment="1">
      <alignment horizontal="left" wrapText="1" indent="3"/>
    </xf>
    <xf numFmtId="0" fontId="5" fillId="0" borderId="9" xfId="0" applyFont="1" applyBorder="1" applyAlignment="1">
      <alignment horizontal="left" wrapText="1" indent="3"/>
    </xf>
    <xf numFmtId="3" fontId="6" fillId="0" borderId="15" xfId="0" applyNumberFormat="1" applyFont="1" applyBorder="1"/>
    <xf numFmtId="0" fontId="5" fillId="0" borderId="9" xfId="0" applyFont="1" applyBorder="1" applyAlignment="1">
      <alignment horizontal="left" indent="1"/>
    </xf>
    <xf numFmtId="0" fontId="5" fillId="0" borderId="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wrapText="1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5" fillId="0" borderId="26" xfId="0" applyFont="1" applyBorder="1" applyAlignment="1">
      <alignment horizontal="right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5089"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3"/>
  <sheetViews>
    <sheetView tabSelected="1" view="pageBreakPreview" zoomScale="60" zoomScaleNormal="75" workbookViewId="0">
      <pane xSplit="2" ySplit="9" topLeftCell="C79" activePane="bottomRight" state="frozen"/>
      <selection pane="topRight" activeCell="C1" sqref="C1"/>
      <selection pane="bottomLeft" activeCell="A10" sqref="A10"/>
      <selection pane="bottomRight" activeCell="D96" sqref="D96"/>
    </sheetView>
  </sheetViews>
  <sheetFormatPr defaultRowHeight="14.25"/>
  <cols>
    <col min="1" max="1" width="13.5703125" style="33" customWidth="1"/>
    <col min="2" max="2" width="103" style="33" customWidth="1"/>
    <col min="3" max="3" width="16.7109375" style="33" customWidth="1"/>
    <col min="4" max="4" width="17.140625" style="33" customWidth="1"/>
    <col min="5" max="5" width="15.5703125" style="33" customWidth="1"/>
    <col min="6" max="6" width="17" style="33" customWidth="1"/>
    <col min="7" max="7" width="15" style="33" customWidth="1"/>
    <col min="8" max="8" width="14" style="33" customWidth="1"/>
    <col min="9" max="9" width="19.140625" style="33" customWidth="1"/>
    <col min="10" max="10" width="17.28515625" style="33" customWidth="1"/>
    <col min="11" max="11" width="20.85546875" style="33" customWidth="1"/>
    <col min="12" max="16384" width="9.140625" style="33"/>
  </cols>
  <sheetData>
    <row r="1" spans="1:11" ht="15">
      <c r="B1" s="48"/>
    </row>
    <row r="2" spans="1:11" s="1" customFormat="1" ht="15" customHeight="1">
      <c r="A2" s="105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1" customFormat="1" ht="15">
      <c r="A3" s="105" t="s">
        <v>32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s="1" customFormat="1" ht="15.75" thickBot="1">
      <c r="A4" s="74"/>
      <c r="B4" s="74"/>
      <c r="C4" s="74"/>
      <c r="D4" s="74"/>
      <c r="E4" s="106"/>
      <c r="F4" s="74"/>
      <c r="G4" s="74"/>
      <c r="H4" s="106"/>
      <c r="I4" s="74"/>
      <c r="J4" s="74"/>
      <c r="K4" s="106" t="s">
        <v>7</v>
      </c>
    </row>
    <row r="5" spans="1:11" s="1" customFormat="1" ht="15" customHeight="1">
      <c r="A5" s="3"/>
      <c r="B5" s="3"/>
      <c r="C5" s="94" t="s">
        <v>86</v>
      </c>
      <c r="D5" s="94"/>
      <c r="E5" s="95"/>
      <c r="F5" s="94" t="s">
        <v>87</v>
      </c>
      <c r="G5" s="94"/>
      <c r="H5" s="95"/>
      <c r="I5" s="94" t="s">
        <v>88</v>
      </c>
      <c r="J5" s="94"/>
      <c r="K5" s="95"/>
    </row>
    <row r="6" spans="1:11" s="1" customFormat="1" ht="24.75" customHeight="1">
      <c r="A6" s="4"/>
      <c r="B6" s="4"/>
      <c r="C6" s="96" t="s">
        <v>17</v>
      </c>
      <c r="D6" s="99" t="s">
        <v>18</v>
      </c>
      <c r="E6" s="102" t="s">
        <v>15</v>
      </c>
      <c r="F6" s="96" t="s">
        <v>17</v>
      </c>
      <c r="G6" s="99" t="s">
        <v>18</v>
      </c>
      <c r="H6" s="102" t="s">
        <v>15</v>
      </c>
      <c r="I6" s="96" t="s">
        <v>17</v>
      </c>
      <c r="J6" s="99" t="s">
        <v>18</v>
      </c>
      <c r="K6" s="102" t="s">
        <v>15</v>
      </c>
    </row>
    <row r="7" spans="1:11" s="1" customFormat="1" ht="15.75" customHeight="1">
      <c r="A7" s="5" t="s">
        <v>25</v>
      </c>
      <c r="B7" s="93" t="s">
        <v>2</v>
      </c>
      <c r="C7" s="97"/>
      <c r="D7" s="100"/>
      <c r="E7" s="103"/>
      <c r="F7" s="97"/>
      <c r="G7" s="100"/>
      <c r="H7" s="103"/>
      <c r="I7" s="97"/>
      <c r="J7" s="100"/>
      <c r="K7" s="103"/>
    </row>
    <row r="8" spans="1:11" s="1" customFormat="1" ht="26.25" customHeight="1">
      <c r="A8" s="6" t="s">
        <v>0</v>
      </c>
      <c r="B8" s="56"/>
      <c r="C8" s="98"/>
      <c r="D8" s="101"/>
      <c r="E8" s="104"/>
      <c r="F8" s="98"/>
      <c r="G8" s="101"/>
      <c r="H8" s="104"/>
      <c r="I8" s="98"/>
      <c r="J8" s="101"/>
      <c r="K8" s="104"/>
    </row>
    <row r="9" spans="1:11" s="1" customFormat="1" ht="15.75" thickBot="1">
      <c r="A9" s="7">
        <v>1</v>
      </c>
      <c r="B9" s="57">
        <v>2</v>
      </c>
      <c r="C9" s="53">
        <v>3</v>
      </c>
      <c r="D9" s="8">
        <v>4</v>
      </c>
      <c r="E9" s="9">
        <v>5</v>
      </c>
      <c r="F9" s="53">
        <v>6</v>
      </c>
      <c r="G9" s="8">
        <v>7</v>
      </c>
      <c r="H9" s="9">
        <v>8</v>
      </c>
      <c r="I9" s="53">
        <v>9</v>
      </c>
      <c r="J9" s="8">
        <v>10</v>
      </c>
      <c r="K9" s="9">
        <v>11</v>
      </c>
    </row>
    <row r="10" spans="1:11" s="1" customFormat="1" ht="18" customHeight="1">
      <c r="A10" s="10"/>
      <c r="B10" s="58"/>
      <c r="D10" s="12"/>
      <c r="E10" s="13"/>
      <c r="G10" s="12"/>
      <c r="H10" s="13"/>
      <c r="J10" s="12"/>
      <c r="K10" s="13"/>
    </row>
    <row r="11" spans="1:11" s="1" customFormat="1" ht="15">
      <c r="A11" s="11">
        <v>7100</v>
      </c>
      <c r="B11" s="58" t="s">
        <v>3</v>
      </c>
      <c r="D11" s="12"/>
      <c r="E11" s="13"/>
      <c r="G11" s="12"/>
      <c r="H11" s="13"/>
      <c r="J11" s="12"/>
      <c r="K11" s="13"/>
    </row>
    <row r="12" spans="1:11" s="1" customFormat="1" ht="10.5" customHeight="1">
      <c r="A12" s="10"/>
      <c r="B12" s="58"/>
      <c r="D12" s="12"/>
      <c r="E12" s="13"/>
      <c r="G12" s="12"/>
      <c r="H12" s="13"/>
      <c r="J12" s="12"/>
      <c r="K12" s="13"/>
    </row>
    <row r="13" spans="1:11" s="17" customFormat="1">
      <c r="A13" s="14" t="s">
        <v>5</v>
      </c>
      <c r="B13" s="59" t="s">
        <v>4</v>
      </c>
      <c r="C13" s="91">
        <v>10000</v>
      </c>
      <c r="D13" s="15"/>
      <c r="E13" s="16">
        <f>SUM(C13:D13)</f>
        <v>10000</v>
      </c>
      <c r="F13" s="91"/>
      <c r="G13" s="15"/>
      <c r="H13" s="16">
        <f>SUM(F13:G13)</f>
        <v>0</v>
      </c>
      <c r="I13" s="91">
        <f>SUM(C13,F13)</f>
        <v>10000</v>
      </c>
      <c r="J13" s="15">
        <f t="shared" ref="J13:K28" si="0">SUM(D13,G13)</f>
        <v>0</v>
      </c>
      <c r="K13" s="16">
        <f t="shared" si="0"/>
        <v>10000</v>
      </c>
    </row>
    <row r="14" spans="1:11" s="38" customFormat="1">
      <c r="A14" s="11"/>
      <c r="B14" s="60"/>
      <c r="D14" s="18"/>
      <c r="E14" s="19"/>
      <c r="G14" s="18"/>
      <c r="H14" s="19">
        <f t="shared" ref="H14:H79" si="1">SUM(F14:G14)</f>
        <v>0</v>
      </c>
      <c r="I14" s="38">
        <f t="shared" ref="I14:K79" si="2">SUM(C14,F14)</f>
        <v>0</v>
      </c>
      <c r="J14" s="18">
        <f t="shared" si="0"/>
        <v>0</v>
      </c>
      <c r="K14" s="19">
        <f t="shared" si="0"/>
        <v>0</v>
      </c>
    </row>
    <row r="15" spans="1:11" s="38" customFormat="1">
      <c r="A15" s="11"/>
      <c r="B15" s="58" t="s">
        <v>24</v>
      </c>
      <c r="D15" s="18"/>
      <c r="E15" s="19"/>
      <c r="G15" s="18"/>
      <c r="H15" s="19">
        <f t="shared" si="1"/>
        <v>0</v>
      </c>
      <c r="I15" s="38">
        <f t="shared" si="2"/>
        <v>0</v>
      </c>
      <c r="J15" s="18">
        <f t="shared" si="0"/>
        <v>0</v>
      </c>
      <c r="K15" s="19">
        <f t="shared" si="0"/>
        <v>0</v>
      </c>
    </row>
    <row r="16" spans="1:11" s="20" customFormat="1" ht="11.25" customHeight="1">
      <c r="A16" s="11"/>
      <c r="B16" s="58"/>
      <c r="C16" s="38"/>
      <c r="D16" s="18"/>
      <c r="E16" s="19"/>
      <c r="F16" s="38"/>
      <c r="G16" s="18"/>
      <c r="H16" s="19">
        <f t="shared" si="1"/>
        <v>0</v>
      </c>
      <c r="I16" s="38">
        <f t="shared" si="2"/>
        <v>0</v>
      </c>
      <c r="J16" s="18">
        <f t="shared" si="0"/>
        <v>0</v>
      </c>
      <c r="K16" s="19">
        <f t="shared" si="0"/>
        <v>0</v>
      </c>
    </row>
    <row r="17" spans="1:11" s="1" customFormat="1" ht="18.75" customHeight="1">
      <c r="A17" s="10">
        <v>7201</v>
      </c>
      <c r="B17" s="61" t="s">
        <v>10</v>
      </c>
      <c r="C17" s="38"/>
      <c r="D17" s="18"/>
      <c r="E17" s="19"/>
      <c r="F17" s="38"/>
      <c r="G17" s="18"/>
      <c r="H17" s="19">
        <f t="shared" si="1"/>
        <v>0</v>
      </c>
      <c r="I17" s="38">
        <f t="shared" si="2"/>
        <v>0</v>
      </c>
      <c r="J17" s="18">
        <f t="shared" si="0"/>
        <v>0</v>
      </c>
      <c r="K17" s="19">
        <f t="shared" si="0"/>
        <v>0</v>
      </c>
    </row>
    <row r="18" spans="1:11" s="1" customFormat="1" ht="17.25" customHeight="1">
      <c r="A18" s="10"/>
      <c r="B18" s="85" t="s">
        <v>51</v>
      </c>
      <c r="C18" s="37">
        <v>50000</v>
      </c>
      <c r="D18" s="37">
        <v>143400</v>
      </c>
      <c r="E18" s="19">
        <f t="shared" ref="E18:E49" si="3">SUM(C18:D18)</f>
        <v>193400</v>
      </c>
      <c r="F18" s="37">
        <f>-1594-133-699</f>
        <v>-2426</v>
      </c>
      <c r="G18" s="37">
        <f>-448-30000</f>
        <v>-30448</v>
      </c>
      <c r="H18" s="19">
        <f t="shared" si="1"/>
        <v>-32874</v>
      </c>
      <c r="I18" s="37">
        <f t="shared" si="2"/>
        <v>47574</v>
      </c>
      <c r="J18" s="37">
        <f t="shared" si="0"/>
        <v>112952</v>
      </c>
      <c r="K18" s="19">
        <f t="shared" si="0"/>
        <v>160526</v>
      </c>
    </row>
    <row r="19" spans="1:11" s="2" customFormat="1" ht="15">
      <c r="A19" s="10"/>
      <c r="B19" s="86" t="s">
        <v>52</v>
      </c>
      <c r="C19" s="37"/>
      <c r="D19" s="37">
        <v>45981</v>
      </c>
      <c r="E19" s="19">
        <f t="shared" si="3"/>
        <v>45981</v>
      </c>
      <c r="F19" s="37"/>
      <c r="G19" s="37"/>
      <c r="H19" s="19">
        <f t="shared" si="1"/>
        <v>0</v>
      </c>
      <c r="I19" s="37">
        <f t="shared" si="2"/>
        <v>0</v>
      </c>
      <c r="J19" s="37">
        <f t="shared" si="0"/>
        <v>45981</v>
      </c>
      <c r="K19" s="19">
        <f t="shared" si="0"/>
        <v>45981</v>
      </c>
    </row>
    <row r="20" spans="1:11" s="1" customFormat="1" ht="15" customHeight="1">
      <c r="A20" s="10"/>
      <c r="B20" s="87" t="s">
        <v>53</v>
      </c>
      <c r="C20" s="37">
        <v>5000</v>
      </c>
      <c r="D20" s="37"/>
      <c r="E20" s="19">
        <f>SUM(C20:D20)</f>
        <v>5000</v>
      </c>
      <c r="F20" s="37">
        <v>-5000</v>
      </c>
      <c r="G20" s="37"/>
      <c r="H20" s="19">
        <f t="shared" si="1"/>
        <v>-5000</v>
      </c>
      <c r="I20" s="37">
        <f t="shared" si="2"/>
        <v>0</v>
      </c>
      <c r="J20" s="37">
        <f t="shared" si="0"/>
        <v>0</v>
      </c>
      <c r="K20" s="19">
        <f t="shared" si="0"/>
        <v>0</v>
      </c>
    </row>
    <row r="21" spans="1:11" s="1" customFormat="1" ht="15" customHeight="1">
      <c r="A21" s="10"/>
      <c r="B21" s="86" t="s">
        <v>54</v>
      </c>
      <c r="C21" s="37">
        <v>3000</v>
      </c>
      <c r="D21" s="37"/>
      <c r="E21" s="19">
        <f>SUM(C21:D21)</f>
        <v>3000</v>
      </c>
      <c r="F21" s="37"/>
      <c r="G21" s="37"/>
      <c r="H21" s="19">
        <f t="shared" si="1"/>
        <v>0</v>
      </c>
      <c r="I21" s="37">
        <f t="shared" si="2"/>
        <v>3000</v>
      </c>
      <c r="J21" s="37">
        <f t="shared" si="0"/>
        <v>0</v>
      </c>
      <c r="K21" s="19">
        <f t="shared" si="0"/>
        <v>3000</v>
      </c>
    </row>
    <row r="22" spans="1:11" s="1" customFormat="1" ht="15" customHeight="1">
      <c r="A22" s="10"/>
      <c r="B22" s="86" t="s">
        <v>55</v>
      </c>
      <c r="C22" s="37">
        <v>1100</v>
      </c>
      <c r="D22" s="37"/>
      <c r="E22" s="19">
        <f t="shared" si="3"/>
        <v>1100</v>
      </c>
      <c r="F22" s="37"/>
      <c r="G22" s="37"/>
      <c r="H22" s="19">
        <f t="shared" si="1"/>
        <v>0</v>
      </c>
      <c r="I22" s="37">
        <f t="shared" si="2"/>
        <v>1100</v>
      </c>
      <c r="J22" s="37">
        <f t="shared" si="0"/>
        <v>0</v>
      </c>
      <c r="K22" s="19">
        <f t="shared" si="0"/>
        <v>1100</v>
      </c>
    </row>
    <row r="23" spans="1:11" s="1" customFormat="1" ht="15" customHeight="1">
      <c r="A23" s="10"/>
      <c r="B23" s="86" t="s">
        <v>56</v>
      </c>
      <c r="C23" s="37">
        <v>12000</v>
      </c>
      <c r="D23" s="37"/>
      <c r="E23" s="19">
        <f t="shared" si="3"/>
        <v>12000</v>
      </c>
      <c r="F23" s="37"/>
      <c r="G23" s="37"/>
      <c r="H23" s="19">
        <f t="shared" si="1"/>
        <v>0</v>
      </c>
      <c r="I23" s="37">
        <f t="shared" si="2"/>
        <v>12000</v>
      </c>
      <c r="J23" s="37">
        <f t="shared" si="0"/>
        <v>0</v>
      </c>
      <c r="K23" s="19">
        <f t="shared" si="0"/>
        <v>12000</v>
      </c>
    </row>
    <row r="24" spans="1:11" s="1" customFormat="1" ht="15" customHeight="1">
      <c r="A24" s="10"/>
      <c r="B24" s="86" t="s">
        <v>57</v>
      </c>
      <c r="C24" s="37">
        <v>2500</v>
      </c>
      <c r="D24" s="37"/>
      <c r="E24" s="19">
        <f t="shared" si="3"/>
        <v>2500</v>
      </c>
      <c r="F24" s="37"/>
      <c r="G24" s="37"/>
      <c r="H24" s="19">
        <f t="shared" si="1"/>
        <v>0</v>
      </c>
      <c r="I24" s="37">
        <f t="shared" si="2"/>
        <v>2500</v>
      </c>
      <c r="J24" s="37">
        <f t="shared" si="0"/>
        <v>0</v>
      </c>
      <c r="K24" s="19">
        <f t="shared" si="0"/>
        <v>2500</v>
      </c>
    </row>
    <row r="25" spans="1:11" s="1" customFormat="1" ht="15" customHeight="1">
      <c r="A25" s="10"/>
      <c r="B25" s="86" t="s">
        <v>58</v>
      </c>
      <c r="C25" s="37">
        <v>2300</v>
      </c>
      <c r="D25" s="37"/>
      <c r="E25" s="19">
        <f t="shared" si="3"/>
        <v>2300</v>
      </c>
      <c r="F25" s="37"/>
      <c r="G25" s="37"/>
      <c r="H25" s="19">
        <f t="shared" si="1"/>
        <v>0</v>
      </c>
      <c r="I25" s="37">
        <f t="shared" si="2"/>
        <v>2300</v>
      </c>
      <c r="J25" s="37">
        <f t="shared" si="0"/>
        <v>0</v>
      </c>
      <c r="K25" s="19">
        <f t="shared" si="0"/>
        <v>2300</v>
      </c>
    </row>
    <row r="26" spans="1:11" s="1" customFormat="1" ht="15" customHeight="1">
      <c r="A26" s="10"/>
      <c r="B26" s="86" t="s">
        <v>59</v>
      </c>
      <c r="C26" s="37">
        <v>1000</v>
      </c>
      <c r="D26" s="37"/>
      <c r="E26" s="19">
        <f t="shared" si="3"/>
        <v>1000</v>
      </c>
      <c r="F26" s="37"/>
      <c r="G26" s="37"/>
      <c r="H26" s="19">
        <f t="shared" si="1"/>
        <v>0</v>
      </c>
      <c r="I26" s="37">
        <f t="shared" si="2"/>
        <v>1000</v>
      </c>
      <c r="J26" s="37">
        <f t="shared" si="0"/>
        <v>0</v>
      </c>
      <c r="K26" s="19">
        <f t="shared" si="0"/>
        <v>1000</v>
      </c>
    </row>
    <row r="27" spans="1:11" s="52" customFormat="1" ht="15" customHeight="1">
      <c r="A27" s="49"/>
      <c r="B27" s="88" t="s">
        <v>60</v>
      </c>
      <c r="C27" s="50">
        <v>3500</v>
      </c>
      <c r="D27" s="50"/>
      <c r="E27" s="51">
        <f t="shared" si="3"/>
        <v>3500</v>
      </c>
      <c r="F27" s="50"/>
      <c r="G27" s="50"/>
      <c r="H27" s="51">
        <f t="shared" si="1"/>
        <v>0</v>
      </c>
      <c r="I27" s="50">
        <f t="shared" si="2"/>
        <v>3500</v>
      </c>
      <c r="J27" s="50">
        <f t="shared" si="0"/>
        <v>0</v>
      </c>
      <c r="K27" s="51">
        <f t="shared" si="0"/>
        <v>3500</v>
      </c>
    </row>
    <row r="28" spans="1:11" s="52" customFormat="1" ht="15" customHeight="1">
      <c r="A28" s="49"/>
      <c r="B28" s="88" t="s">
        <v>61</v>
      </c>
      <c r="C28" s="50">
        <v>2500</v>
      </c>
      <c r="D28" s="50"/>
      <c r="E28" s="51">
        <f t="shared" si="3"/>
        <v>2500</v>
      </c>
      <c r="F28" s="50"/>
      <c r="G28" s="50"/>
      <c r="H28" s="51">
        <f t="shared" si="1"/>
        <v>0</v>
      </c>
      <c r="I28" s="50">
        <f t="shared" si="2"/>
        <v>2500</v>
      </c>
      <c r="J28" s="50">
        <f t="shared" si="0"/>
        <v>0</v>
      </c>
      <c r="K28" s="51">
        <f t="shared" si="0"/>
        <v>2500</v>
      </c>
    </row>
    <row r="29" spans="1:11" s="52" customFormat="1" ht="15" customHeight="1">
      <c r="A29" s="49"/>
      <c r="B29" s="88" t="s">
        <v>62</v>
      </c>
      <c r="C29" s="50">
        <v>1000</v>
      </c>
      <c r="D29" s="50"/>
      <c r="E29" s="51">
        <f t="shared" si="3"/>
        <v>1000</v>
      </c>
      <c r="F29" s="50"/>
      <c r="G29" s="50"/>
      <c r="H29" s="51">
        <f t="shared" si="1"/>
        <v>0</v>
      </c>
      <c r="I29" s="50">
        <f t="shared" si="2"/>
        <v>1000</v>
      </c>
      <c r="J29" s="50">
        <f t="shared" si="2"/>
        <v>0</v>
      </c>
      <c r="K29" s="51">
        <f t="shared" si="2"/>
        <v>1000</v>
      </c>
    </row>
    <row r="30" spans="1:11" s="1" customFormat="1" ht="15" customHeight="1">
      <c r="A30" s="10"/>
      <c r="B30" s="87" t="s">
        <v>63</v>
      </c>
      <c r="C30" s="37">
        <v>500</v>
      </c>
      <c r="D30" s="37"/>
      <c r="E30" s="19">
        <f t="shared" si="3"/>
        <v>500</v>
      </c>
      <c r="F30" s="37"/>
      <c r="G30" s="37"/>
      <c r="H30" s="19">
        <f t="shared" si="1"/>
        <v>0</v>
      </c>
      <c r="I30" s="37">
        <f t="shared" si="2"/>
        <v>500</v>
      </c>
      <c r="J30" s="37">
        <f t="shared" si="2"/>
        <v>0</v>
      </c>
      <c r="K30" s="19">
        <f t="shared" si="2"/>
        <v>500</v>
      </c>
    </row>
    <row r="31" spans="1:11" s="1" customFormat="1" ht="15" customHeight="1">
      <c r="A31" s="10"/>
      <c r="B31" s="86" t="s">
        <v>64</v>
      </c>
      <c r="C31" s="37">
        <v>1000</v>
      </c>
      <c r="D31" s="37"/>
      <c r="E31" s="19">
        <f t="shared" si="3"/>
        <v>1000</v>
      </c>
      <c r="F31" s="37"/>
      <c r="G31" s="37"/>
      <c r="H31" s="19">
        <f t="shared" si="1"/>
        <v>0</v>
      </c>
      <c r="I31" s="37">
        <f t="shared" si="2"/>
        <v>1000</v>
      </c>
      <c r="J31" s="37">
        <f t="shared" si="2"/>
        <v>0</v>
      </c>
      <c r="K31" s="19">
        <f t="shared" si="2"/>
        <v>1000</v>
      </c>
    </row>
    <row r="32" spans="1:11" s="1" customFormat="1" ht="15" customHeight="1">
      <c r="A32" s="10"/>
      <c r="B32" s="86" t="s">
        <v>65</v>
      </c>
      <c r="C32" s="37">
        <v>38388</v>
      </c>
      <c r="D32" s="37">
        <v>1612</v>
      </c>
      <c r="E32" s="19">
        <f t="shared" si="3"/>
        <v>40000</v>
      </c>
      <c r="F32" s="37"/>
      <c r="G32" s="37"/>
      <c r="H32" s="19">
        <f t="shared" si="1"/>
        <v>0</v>
      </c>
      <c r="I32" s="37">
        <f t="shared" si="2"/>
        <v>38388</v>
      </c>
      <c r="J32" s="37">
        <f t="shared" si="2"/>
        <v>1612</v>
      </c>
      <c r="K32" s="19">
        <f t="shared" si="2"/>
        <v>40000</v>
      </c>
    </row>
    <row r="33" spans="1:11" s="1" customFormat="1" ht="18" customHeight="1">
      <c r="A33" s="10"/>
      <c r="B33" s="89" t="s">
        <v>66</v>
      </c>
      <c r="C33" s="37">
        <v>2500</v>
      </c>
      <c r="D33" s="37"/>
      <c r="E33" s="19">
        <f t="shared" si="3"/>
        <v>2500</v>
      </c>
      <c r="F33" s="37"/>
      <c r="G33" s="37"/>
      <c r="H33" s="19">
        <f t="shared" si="1"/>
        <v>0</v>
      </c>
      <c r="I33" s="37">
        <f t="shared" si="2"/>
        <v>2500</v>
      </c>
      <c r="J33" s="37">
        <f t="shared" si="2"/>
        <v>0</v>
      </c>
      <c r="K33" s="19">
        <f t="shared" si="2"/>
        <v>2500</v>
      </c>
    </row>
    <row r="34" spans="1:11" s="1" customFormat="1" ht="34.5" customHeight="1">
      <c r="A34" s="10"/>
      <c r="B34" s="89" t="s">
        <v>67</v>
      </c>
      <c r="C34" s="37"/>
      <c r="D34" s="37">
        <v>3360</v>
      </c>
      <c r="E34" s="19">
        <f t="shared" si="3"/>
        <v>3360</v>
      </c>
      <c r="F34" s="37"/>
      <c r="G34" s="37"/>
      <c r="H34" s="19">
        <f t="shared" si="1"/>
        <v>0</v>
      </c>
      <c r="I34" s="37">
        <f t="shared" si="2"/>
        <v>0</v>
      </c>
      <c r="J34" s="37">
        <f t="shared" si="2"/>
        <v>3360</v>
      </c>
      <c r="K34" s="19">
        <f t="shared" si="2"/>
        <v>3360</v>
      </c>
    </row>
    <row r="35" spans="1:11" s="1" customFormat="1" ht="15">
      <c r="A35" s="10"/>
      <c r="B35" s="89" t="s">
        <v>68</v>
      </c>
      <c r="C35" s="37"/>
      <c r="D35" s="37">
        <v>11882</v>
      </c>
      <c r="E35" s="19">
        <f t="shared" si="3"/>
        <v>11882</v>
      </c>
      <c r="F35" s="37"/>
      <c r="G35" s="37"/>
      <c r="H35" s="19">
        <f t="shared" si="1"/>
        <v>0</v>
      </c>
      <c r="I35" s="37">
        <f t="shared" si="2"/>
        <v>0</v>
      </c>
      <c r="J35" s="37">
        <f t="shared" si="2"/>
        <v>11882</v>
      </c>
      <c r="K35" s="19">
        <f t="shared" si="2"/>
        <v>11882</v>
      </c>
    </row>
    <row r="36" spans="1:11" s="1" customFormat="1" ht="15">
      <c r="A36" s="10"/>
      <c r="B36" s="89" t="s">
        <v>69</v>
      </c>
      <c r="C36" s="37"/>
      <c r="D36" s="37">
        <v>5080</v>
      </c>
      <c r="E36" s="19">
        <f t="shared" si="3"/>
        <v>5080</v>
      </c>
      <c r="F36" s="37"/>
      <c r="G36" s="37"/>
      <c r="H36" s="19">
        <f t="shared" si="1"/>
        <v>0</v>
      </c>
      <c r="I36" s="37">
        <f t="shared" si="2"/>
        <v>0</v>
      </c>
      <c r="J36" s="37">
        <f t="shared" si="2"/>
        <v>5080</v>
      </c>
      <c r="K36" s="19">
        <f t="shared" si="2"/>
        <v>5080</v>
      </c>
    </row>
    <row r="37" spans="1:11" s="1" customFormat="1" ht="15">
      <c r="A37" s="10"/>
      <c r="B37" s="89" t="s">
        <v>70</v>
      </c>
      <c r="C37" s="12"/>
      <c r="D37" s="37">
        <v>13500</v>
      </c>
      <c r="E37" s="19">
        <f t="shared" si="3"/>
        <v>13500</v>
      </c>
      <c r="F37" s="12"/>
      <c r="G37" s="37"/>
      <c r="H37" s="19">
        <f t="shared" si="1"/>
        <v>0</v>
      </c>
      <c r="I37" s="12">
        <f t="shared" si="2"/>
        <v>0</v>
      </c>
      <c r="J37" s="37">
        <f t="shared" si="2"/>
        <v>13500</v>
      </c>
      <c r="K37" s="19">
        <f t="shared" si="2"/>
        <v>13500</v>
      </c>
    </row>
    <row r="38" spans="1:11" s="1" customFormat="1" ht="15" customHeight="1">
      <c r="A38" s="10"/>
      <c r="B38" s="86" t="s">
        <v>71</v>
      </c>
      <c r="C38" s="37">
        <v>65000</v>
      </c>
      <c r="D38" s="37"/>
      <c r="E38" s="19">
        <f t="shared" si="3"/>
        <v>65000</v>
      </c>
      <c r="F38" s="37"/>
      <c r="G38" s="37"/>
      <c r="H38" s="19">
        <f t="shared" si="1"/>
        <v>0</v>
      </c>
      <c r="I38" s="37">
        <f t="shared" si="2"/>
        <v>65000</v>
      </c>
      <c r="J38" s="37">
        <f t="shared" si="2"/>
        <v>0</v>
      </c>
      <c r="K38" s="19">
        <f t="shared" si="2"/>
        <v>65000</v>
      </c>
    </row>
    <row r="39" spans="1:11" s="1" customFormat="1" ht="15" customHeight="1">
      <c r="A39" s="10"/>
      <c r="B39" s="90" t="s">
        <v>72</v>
      </c>
      <c r="C39" s="75">
        <v>18288</v>
      </c>
      <c r="D39" s="37"/>
      <c r="E39" s="19">
        <f t="shared" si="3"/>
        <v>18288</v>
      </c>
      <c r="F39" s="75"/>
      <c r="G39" s="37"/>
      <c r="H39" s="19">
        <f t="shared" si="1"/>
        <v>0</v>
      </c>
      <c r="I39" s="75">
        <f t="shared" si="2"/>
        <v>18288</v>
      </c>
      <c r="J39" s="37">
        <f t="shared" si="2"/>
        <v>0</v>
      </c>
      <c r="K39" s="19">
        <f t="shared" si="2"/>
        <v>18288</v>
      </c>
    </row>
    <row r="40" spans="1:11" s="1" customFormat="1" ht="15" customHeight="1">
      <c r="A40" s="10"/>
      <c r="B40" s="90" t="s">
        <v>73</v>
      </c>
      <c r="C40" s="75"/>
      <c r="D40" s="37">
        <v>1779</v>
      </c>
      <c r="E40" s="19">
        <f t="shared" si="3"/>
        <v>1779</v>
      </c>
      <c r="F40" s="75"/>
      <c r="G40" s="37"/>
      <c r="H40" s="19">
        <f t="shared" si="1"/>
        <v>0</v>
      </c>
      <c r="I40" s="75">
        <f t="shared" si="2"/>
        <v>0</v>
      </c>
      <c r="J40" s="37">
        <f t="shared" si="2"/>
        <v>1779</v>
      </c>
      <c r="K40" s="19">
        <f t="shared" si="2"/>
        <v>1779</v>
      </c>
    </row>
    <row r="41" spans="1:11" s="1" customFormat="1" ht="15" customHeight="1">
      <c r="A41" s="10"/>
      <c r="B41" s="89" t="s">
        <v>37</v>
      </c>
      <c r="C41" s="37">
        <v>14000</v>
      </c>
      <c r="D41" s="37"/>
      <c r="E41" s="19">
        <f t="shared" si="3"/>
        <v>14000</v>
      </c>
      <c r="F41" s="37"/>
      <c r="G41" s="37"/>
      <c r="H41" s="19">
        <f t="shared" si="1"/>
        <v>0</v>
      </c>
      <c r="I41" s="37">
        <f t="shared" si="2"/>
        <v>14000</v>
      </c>
      <c r="J41" s="37">
        <f t="shared" si="2"/>
        <v>0</v>
      </c>
      <c r="K41" s="19">
        <f t="shared" si="2"/>
        <v>14000</v>
      </c>
    </row>
    <row r="42" spans="1:11" s="1" customFormat="1" ht="15" customHeight="1">
      <c r="A42" s="10"/>
      <c r="B42" s="89" t="s">
        <v>38</v>
      </c>
      <c r="C42" s="37">
        <v>8340</v>
      </c>
      <c r="D42" s="37"/>
      <c r="E42" s="19">
        <f t="shared" si="3"/>
        <v>8340</v>
      </c>
      <c r="F42" s="37"/>
      <c r="G42" s="37"/>
      <c r="H42" s="19">
        <f t="shared" si="1"/>
        <v>0</v>
      </c>
      <c r="I42" s="37">
        <f t="shared" si="2"/>
        <v>8340</v>
      </c>
      <c r="J42" s="37">
        <f t="shared" si="2"/>
        <v>0</v>
      </c>
      <c r="K42" s="19">
        <f t="shared" si="2"/>
        <v>8340</v>
      </c>
    </row>
    <row r="43" spans="1:11" s="1" customFormat="1" ht="15" customHeight="1">
      <c r="A43" s="10"/>
      <c r="B43" s="89" t="s">
        <v>39</v>
      </c>
      <c r="C43" s="37">
        <v>2500</v>
      </c>
      <c r="D43" s="37"/>
      <c r="E43" s="19">
        <f t="shared" si="3"/>
        <v>2500</v>
      </c>
      <c r="F43" s="37"/>
      <c r="G43" s="37"/>
      <c r="H43" s="19">
        <f t="shared" si="1"/>
        <v>0</v>
      </c>
      <c r="I43" s="37">
        <f t="shared" si="2"/>
        <v>2500</v>
      </c>
      <c r="J43" s="37">
        <f t="shared" si="2"/>
        <v>0</v>
      </c>
      <c r="K43" s="19">
        <f t="shared" si="2"/>
        <v>2500</v>
      </c>
    </row>
    <row r="44" spans="1:11" s="1" customFormat="1" ht="15" customHeight="1">
      <c r="A44" s="10"/>
      <c r="B44" s="89" t="s">
        <v>42</v>
      </c>
      <c r="C44" s="37">
        <f>40000-10000</f>
        <v>30000</v>
      </c>
      <c r="D44" s="37"/>
      <c r="E44" s="19">
        <f t="shared" si="3"/>
        <v>30000</v>
      </c>
      <c r="F44" s="37">
        <f>-5713-9000</f>
        <v>-14713</v>
      </c>
      <c r="G44" s="37"/>
      <c r="H44" s="19">
        <f t="shared" si="1"/>
        <v>-14713</v>
      </c>
      <c r="I44" s="37">
        <f t="shared" si="2"/>
        <v>15287</v>
      </c>
      <c r="J44" s="37">
        <f t="shared" si="2"/>
        <v>0</v>
      </c>
      <c r="K44" s="19">
        <f t="shared" si="2"/>
        <v>15287</v>
      </c>
    </row>
    <row r="45" spans="1:11" s="1" customFormat="1" ht="15" customHeight="1">
      <c r="A45" s="10"/>
      <c r="B45" s="89" t="s">
        <v>43</v>
      </c>
      <c r="C45" s="37">
        <f>18368-9500-349</f>
        <v>8519</v>
      </c>
      <c r="D45" s="37"/>
      <c r="E45" s="19">
        <f t="shared" si="3"/>
        <v>8519</v>
      </c>
      <c r="F45" s="37">
        <v>-142</v>
      </c>
      <c r="G45" s="37"/>
      <c r="H45" s="19">
        <f t="shared" si="1"/>
        <v>-142</v>
      </c>
      <c r="I45" s="37">
        <f t="shared" si="2"/>
        <v>8377</v>
      </c>
      <c r="J45" s="37">
        <f t="shared" si="2"/>
        <v>0</v>
      </c>
      <c r="K45" s="19">
        <f t="shared" si="2"/>
        <v>8377</v>
      </c>
    </row>
    <row r="46" spans="1:11" s="1" customFormat="1" ht="15" customHeight="1">
      <c r="A46" s="10"/>
      <c r="B46" s="89" t="s">
        <v>44</v>
      </c>
      <c r="C46" s="37"/>
      <c r="D46" s="37">
        <v>12000</v>
      </c>
      <c r="E46" s="19">
        <f t="shared" si="3"/>
        <v>12000</v>
      </c>
      <c r="F46" s="37"/>
      <c r="G46" s="37"/>
      <c r="H46" s="19">
        <f t="shared" si="1"/>
        <v>0</v>
      </c>
      <c r="I46" s="37">
        <f t="shared" si="2"/>
        <v>0</v>
      </c>
      <c r="J46" s="37">
        <f t="shared" si="2"/>
        <v>12000</v>
      </c>
      <c r="K46" s="19">
        <f t="shared" si="2"/>
        <v>12000</v>
      </c>
    </row>
    <row r="47" spans="1:11" s="1" customFormat="1" ht="15" customHeight="1">
      <c r="A47" s="10"/>
      <c r="B47" s="62"/>
      <c r="C47" s="37"/>
      <c r="D47" s="37"/>
      <c r="E47" s="19"/>
      <c r="F47" s="37"/>
      <c r="G47" s="37"/>
      <c r="H47" s="19">
        <f t="shared" si="1"/>
        <v>0</v>
      </c>
      <c r="I47" s="37">
        <f t="shared" si="2"/>
        <v>0</v>
      </c>
      <c r="J47" s="37">
        <f t="shared" si="2"/>
        <v>0</v>
      </c>
      <c r="K47" s="19">
        <f t="shared" si="2"/>
        <v>0</v>
      </c>
    </row>
    <row r="48" spans="1:11" s="1" customFormat="1" ht="15">
      <c r="A48" s="10">
        <v>7203</v>
      </c>
      <c r="B48" s="61" t="s">
        <v>85</v>
      </c>
      <c r="C48" s="38"/>
      <c r="D48" s="18"/>
      <c r="E48" s="19"/>
      <c r="F48" s="38"/>
      <c r="G48" s="18"/>
      <c r="H48" s="19">
        <f t="shared" si="1"/>
        <v>0</v>
      </c>
      <c r="I48" s="38">
        <f t="shared" si="2"/>
        <v>0</v>
      </c>
      <c r="J48" s="18">
        <f t="shared" si="2"/>
        <v>0</v>
      </c>
      <c r="K48" s="19">
        <f t="shared" si="2"/>
        <v>0</v>
      </c>
    </row>
    <row r="49" spans="1:11" s="1" customFormat="1" ht="15">
      <c r="A49" s="10"/>
      <c r="B49" s="4" t="s">
        <v>23</v>
      </c>
      <c r="C49" s="38"/>
      <c r="D49" s="12">
        <v>40000</v>
      </c>
      <c r="E49" s="19">
        <f t="shared" si="3"/>
        <v>40000</v>
      </c>
      <c r="F49" s="38"/>
      <c r="G49" s="12">
        <f>-30000+30000</f>
        <v>0</v>
      </c>
      <c r="H49" s="19">
        <f t="shared" si="1"/>
        <v>0</v>
      </c>
      <c r="I49" s="38">
        <f t="shared" si="2"/>
        <v>0</v>
      </c>
      <c r="J49" s="12">
        <f t="shared" si="2"/>
        <v>40000</v>
      </c>
      <c r="K49" s="19">
        <f t="shared" si="2"/>
        <v>40000</v>
      </c>
    </row>
    <row r="50" spans="1:11" s="1" customFormat="1" ht="17.25" customHeight="1">
      <c r="A50" s="10"/>
      <c r="B50" s="61"/>
      <c r="D50" s="18"/>
      <c r="E50" s="19"/>
      <c r="G50" s="18"/>
      <c r="H50" s="19">
        <f t="shared" si="1"/>
        <v>0</v>
      </c>
      <c r="I50" s="1">
        <f t="shared" si="2"/>
        <v>0</v>
      </c>
      <c r="J50" s="18">
        <f t="shared" si="2"/>
        <v>0</v>
      </c>
      <c r="K50" s="19">
        <f t="shared" si="2"/>
        <v>0</v>
      </c>
    </row>
    <row r="51" spans="1:11" s="24" customFormat="1" ht="15">
      <c r="A51" s="21">
        <v>7200</v>
      </c>
      <c r="B51" s="63" t="s">
        <v>21</v>
      </c>
      <c r="C51" s="54"/>
      <c r="D51" s="22"/>
      <c r="E51" s="23"/>
      <c r="F51" s="54"/>
      <c r="G51" s="22"/>
      <c r="H51" s="23">
        <f t="shared" si="1"/>
        <v>0</v>
      </c>
      <c r="I51" s="54">
        <f t="shared" si="2"/>
        <v>0</v>
      </c>
      <c r="J51" s="22">
        <f t="shared" si="2"/>
        <v>0</v>
      </c>
      <c r="K51" s="23">
        <f t="shared" si="2"/>
        <v>0</v>
      </c>
    </row>
    <row r="52" spans="1:11" s="26" customFormat="1" ht="15.75" thickBot="1">
      <c r="A52" s="7"/>
      <c r="B52" s="64" t="s">
        <v>20</v>
      </c>
      <c r="C52" s="40">
        <f t="shared" ref="C52:G52" si="4">SUM(C17:C50)</f>
        <v>272935</v>
      </c>
      <c r="D52" s="27">
        <f t="shared" si="4"/>
        <v>278594</v>
      </c>
      <c r="E52" s="28">
        <f t="shared" si="4"/>
        <v>551529</v>
      </c>
      <c r="F52" s="40">
        <f t="shared" si="4"/>
        <v>-22281</v>
      </c>
      <c r="G52" s="27">
        <f t="shared" si="4"/>
        <v>-30448</v>
      </c>
      <c r="H52" s="28">
        <f t="shared" si="1"/>
        <v>-52729</v>
      </c>
      <c r="I52" s="40">
        <f t="shared" si="2"/>
        <v>250654</v>
      </c>
      <c r="J52" s="27">
        <f t="shared" si="2"/>
        <v>248146</v>
      </c>
      <c r="K52" s="28">
        <f t="shared" si="2"/>
        <v>498800</v>
      </c>
    </row>
    <row r="53" spans="1:11" s="2" customFormat="1" ht="11.25" customHeight="1">
      <c r="A53" s="10"/>
      <c r="B53" s="4"/>
      <c r="D53" s="18"/>
      <c r="E53" s="19"/>
      <c r="G53" s="18"/>
      <c r="H53" s="19">
        <f t="shared" si="1"/>
        <v>0</v>
      </c>
      <c r="I53" s="2">
        <f t="shared" si="2"/>
        <v>0</v>
      </c>
      <c r="J53" s="18">
        <f t="shared" si="2"/>
        <v>0</v>
      </c>
      <c r="K53" s="19">
        <f t="shared" si="2"/>
        <v>0</v>
      </c>
    </row>
    <row r="54" spans="1:11" s="2" customFormat="1" ht="15">
      <c r="A54" s="10"/>
      <c r="B54" s="62"/>
      <c r="D54" s="18"/>
      <c r="E54" s="19"/>
      <c r="G54" s="18"/>
      <c r="H54" s="19">
        <f t="shared" si="1"/>
        <v>0</v>
      </c>
      <c r="I54" s="2">
        <f t="shared" si="2"/>
        <v>0</v>
      </c>
      <c r="J54" s="18">
        <f t="shared" si="2"/>
        <v>0</v>
      </c>
      <c r="K54" s="19">
        <f t="shared" si="2"/>
        <v>0</v>
      </c>
    </row>
    <row r="55" spans="1:11" s="2" customFormat="1" ht="15">
      <c r="A55" s="10">
        <v>7302</v>
      </c>
      <c r="B55" s="4" t="s">
        <v>11</v>
      </c>
      <c r="D55" s="18"/>
      <c r="E55" s="19"/>
      <c r="G55" s="18"/>
      <c r="H55" s="19">
        <f t="shared" si="1"/>
        <v>0</v>
      </c>
      <c r="I55" s="2">
        <f t="shared" si="2"/>
        <v>0</v>
      </c>
      <c r="J55" s="18">
        <f t="shared" si="2"/>
        <v>0</v>
      </c>
      <c r="K55" s="19">
        <f t="shared" si="2"/>
        <v>0</v>
      </c>
    </row>
    <row r="56" spans="1:11" s="2" customFormat="1" ht="15">
      <c r="A56" s="10"/>
      <c r="B56" s="61" t="s">
        <v>27</v>
      </c>
      <c r="C56" s="83">
        <v>6000</v>
      </c>
      <c r="D56" s="18"/>
      <c r="E56" s="19">
        <f t="shared" ref="E56:E60" si="5">SUM(C56:D56)</f>
        <v>6000</v>
      </c>
      <c r="F56" s="83"/>
      <c r="G56" s="18"/>
      <c r="H56" s="19">
        <f t="shared" si="1"/>
        <v>0</v>
      </c>
      <c r="I56" s="83">
        <f t="shared" si="2"/>
        <v>6000</v>
      </c>
      <c r="J56" s="18">
        <f t="shared" si="2"/>
        <v>0</v>
      </c>
      <c r="K56" s="19">
        <f t="shared" si="2"/>
        <v>6000</v>
      </c>
    </row>
    <row r="57" spans="1:11" s="2" customFormat="1" ht="15">
      <c r="A57" s="10"/>
      <c r="B57" s="61" t="s">
        <v>46</v>
      </c>
      <c r="C57" s="83">
        <v>5000</v>
      </c>
      <c r="D57" s="18"/>
      <c r="E57" s="19">
        <f t="shared" si="5"/>
        <v>5000</v>
      </c>
      <c r="F57" s="83"/>
      <c r="G57" s="18"/>
      <c r="H57" s="19">
        <f t="shared" si="1"/>
        <v>0</v>
      </c>
      <c r="I57" s="83">
        <f t="shared" si="2"/>
        <v>5000</v>
      </c>
      <c r="J57" s="18">
        <f t="shared" si="2"/>
        <v>0</v>
      </c>
      <c r="K57" s="19">
        <f t="shared" si="2"/>
        <v>5000</v>
      </c>
    </row>
    <row r="58" spans="1:11" s="2" customFormat="1" ht="15">
      <c r="A58" s="10"/>
      <c r="B58" s="61" t="s">
        <v>47</v>
      </c>
      <c r="C58" s="83">
        <v>18000</v>
      </c>
      <c r="D58" s="18"/>
      <c r="E58" s="19">
        <f t="shared" si="5"/>
        <v>18000</v>
      </c>
      <c r="F58" s="83"/>
      <c r="G58" s="18"/>
      <c r="H58" s="19">
        <f t="shared" si="1"/>
        <v>0</v>
      </c>
      <c r="I58" s="83">
        <f t="shared" si="2"/>
        <v>18000</v>
      </c>
      <c r="J58" s="18">
        <f t="shared" si="2"/>
        <v>0</v>
      </c>
      <c r="K58" s="19">
        <f t="shared" si="2"/>
        <v>18000</v>
      </c>
    </row>
    <row r="59" spans="1:11" s="2" customFormat="1" ht="15">
      <c r="A59" s="10"/>
      <c r="B59" s="61" t="s">
        <v>49</v>
      </c>
      <c r="C59" s="83"/>
      <c r="D59" s="18"/>
      <c r="E59" s="19"/>
      <c r="F59" s="83"/>
      <c r="G59" s="18"/>
      <c r="H59" s="19">
        <f t="shared" si="1"/>
        <v>0</v>
      </c>
      <c r="I59" s="83">
        <f t="shared" si="2"/>
        <v>0</v>
      </c>
      <c r="J59" s="18">
        <f t="shared" si="2"/>
        <v>0</v>
      </c>
      <c r="K59" s="19">
        <f t="shared" si="2"/>
        <v>0</v>
      </c>
    </row>
    <row r="60" spans="1:11" s="74" customFormat="1" ht="15.75" thickBot="1">
      <c r="A60" s="10"/>
      <c r="B60" s="61" t="s">
        <v>26</v>
      </c>
      <c r="C60" s="83"/>
      <c r="D60" s="18">
        <v>30000</v>
      </c>
      <c r="E60" s="19">
        <f t="shared" si="5"/>
        <v>30000</v>
      </c>
      <c r="F60" s="83"/>
      <c r="G60" s="18"/>
      <c r="H60" s="19">
        <f t="shared" si="1"/>
        <v>0</v>
      </c>
      <c r="I60" s="83">
        <f t="shared" si="2"/>
        <v>0</v>
      </c>
      <c r="J60" s="18">
        <f t="shared" si="2"/>
        <v>30000</v>
      </c>
      <c r="K60" s="19">
        <f t="shared" si="2"/>
        <v>30000</v>
      </c>
    </row>
    <row r="61" spans="1:11" s="43" customFormat="1" ht="15">
      <c r="A61" s="10"/>
      <c r="B61" s="61"/>
      <c r="C61" s="84"/>
      <c r="D61" s="18"/>
      <c r="E61" s="19"/>
      <c r="F61" s="84"/>
      <c r="G61" s="18"/>
      <c r="H61" s="19">
        <f t="shared" si="1"/>
        <v>0</v>
      </c>
      <c r="I61" s="84">
        <f t="shared" si="2"/>
        <v>0</v>
      </c>
      <c r="J61" s="18">
        <f t="shared" si="2"/>
        <v>0</v>
      </c>
      <c r="K61" s="19">
        <f t="shared" si="2"/>
        <v>0</v>
      </c>
    </row>
    <row r="62" spans="1:11" s="1" customFormat="1" ht="15">
      <c r="A62" s="10">
        <v>7303</v>
      </c>
      <c r="B62" s="4" t="s">
        <v>6</v>
      </c>
      <c r="C62" s="42"/>
      <c r="D62" s="18"/>
      <c r="E62" s="19"/>
      <c r="F62" s="42"/>
      <c r="G62" s="18"/>
      <c r="H62" s="19">
        <f t="shared" si="1"/>
        <v>0</v>
      </c>
      <c r="I62" s="42">
        <f t="shared" si="2"/>
        <v>0</v>
      </c>
      <c r="J62" s="18">
        <f t="shared" si="2"/>
        <v>0</v>
      </c>
      <c r="K62" s="19">
        <f t="shared" si="2"/>
        <v>0</v>
      </c>
    </row>
    <row r="63" spans="1:11" s="1" customFormat="1" ht="15.75" customHeight="1">
      <c r="A63" s="10"/>
      <c r="B63" s="65" t="s">
        <v>36</v>
      </c>
      <c r="C63" s="42">
        <v>6000</v>
      </c>
      <c r="D63" s="18"/>
      <c r="E63" s="19">
        <f t="shared" ref="E63:E64" si="6">SUM(C63:D63)</f>
        <v>6000</v>
      </c>
      <c r="F63" s="42"/>
      <c r="G63" s="18"/>
      <c r="H63" s="19">
        <f t="shared" si="1"/>
        <v>0</v>
      </c>
      <c r="I63" s="42">
        <f t="shared" si="2"/>
        <v>6000</v>
      </c>
      <c r="J63" s="18">
        <f t="shared" si="2"/>
        <v>0</v>
      </c>
      <c r="K63" s="19">
        <f t="shared" si="2"/>
        <v>6000</v>
      </c>
    </row>
    <row r="64" spans="1:11" s="1" customFormat="1" ht="15.75" customHeight="1">
      <c r="A64" s="10"/>
      <c r="B64" s="65" t="s">
        <v>90</v>
      </c>
      <c r="C64" s="42"/>
      <c r="D64" s="18"/>
      <c r="E64" s="19">
        <f t="shared" si="6"/>
        <v>0</v>
      </c>
      <c r="F64" s="42">
        <v>4000</v>
      </c>
      <c r="G64" s="18"/>
      <c r="H64" s="19">
        <f t="shared" si="1"/>
        <v>4000</v>
      </c>
      <c r="I64" s="42">
        <f t="shared" si="2"/>
        <v>4000</v>
      </c>
      <c r="J64" s="18">
        <f t="shared" si="2"/>
        <v>0</v>
      </c>
      <c r="K64" s="19">
        <f t="shared" si="2"/>
        <v>4000</v>
      </c>
    </row>
    <row r="65" spans="1:11" s="1" customFormat="1" ht="12.75" customHeight="1">
      <c r="A65" s="10"/>
      <c r="B65" s="62"/>
      <c r="C65" s="37"/>
      <c r="D65" s="18"/>
      <c r="E65" s="19"/>
      <c r="F65" s="37"/>
      <c r="G65" s="18"/>
      <c r="H65" s="19">
        <f t="shared" si="1"/>
        <v>0</v>
      </c>
      <c r="I65" s="37">
        <f t="shared" si="2"/>
        <v>0</v>
      </c>
      <c r="J65" s="18">
        <f t="shared" si="2"/>
        <v>0</v>
      </c>
      <c r="K65" s="19">
        <f t="shared" si="2"/>
        <v>0</v>
      </c>
    </row>
    <row r="66" spans="1:11" s="1" customFormat="1" ht="15">
      <c r="A66" s="10">
        <v>7304</v>
      </c>
      <c r="B66" s="4" t="s">
        <v>12</v>
      </c>
      <c r="C66" s="42"/>
      <c r="D66" s="18"/>
      <c r="E66" s="19"/>
      <c r="F66" s="42"/>
      <c r="G66" s="18"/>
      <c r="H66" s="19">
        <f t="shared" si="1"/>
        <v>0</v>
      </c>
      <c r="I66" s="42">
        <f t="shared" si="2"/>
        <v>0</v>
      </c>
      <c r="J66" s="18">
        <f t="shared" si="2"/>
        <v>0</v>
      </c>
      <c r="K66" s="19">
        <f t="shared" si="2"/>
        <v>0</v>
      </c>
    </row>
    <row r="67" spans="1:11" s="1" customFormat="1" ht="15">
      <c r="A67" s="10"/>
      <c r="B67" s="4" t="s">
        <v>45</v>
      </c>
      <c r="C67" s="42">
        <v>5650</v>
      </c>
      <c r="D67" s="18"/>
      <c r="E67" s="19">
        <f t="shared" ref="E67" si="7">SUM(C67:D67)</f>
        <v>5650</v>
      </c>
      <c r="F67" s="42"/>
      <c r="G67" s="18"/>
      <c r="H67" s="19">
        <f t="shared" si="1"/>
        <v>0</v>
      </c>
      <c r="I67" s="42">
        <f t="shared" si="2"/>
        <v>5650</v>
      </c>
      <c r="J67" s="18">
        <f t="shared" si="2"/>
        <v>0</v>
      </c>
      <c r="K67" s="19">
        <f t="shared" si="2"/>
        <v>5650</v>
      </c>
    </row>
    <row r="68" spans="1:11" s="1" customFormat="1" ht="15">
      <c r="A68" s="10"/>
      <c r="B68" s="4" t="s">
        <v>48</v>
      </c>
      <c r="C68" s="42"/>
      <c r="D68" s="18"/>
      <c r="E68" s="19"/>
      <c r="F68" s="42"/>
      <c r="G68" s="18"/>
      <c r="H68" s="19">
        <f t="shared" si="1"/>
        <v>0</v>
      </c>
      <c r="I68" s="42">
        <f t="shared" si="2"/>
        <v>0</v>
      </c>
      <c r="J68" s="18">
        <f t="shared" si="2"/>
        <v>0</v>
      </c>
      <c r="K68" s="19">
        <f t="shared" si="2"/>
        <v>0</v>
      </c>
    </row>
    <row r="69" spans="1:11" s="1" customFormat="1" ht="12" customHeight="1">
      <c r="A69" s="10"/>
      <c r="B69" s="4"/>
      <c r="D69" s="12"/>
      <c r="E69" s="19"/>
      <c r="G69" s="12"/>
      <c r="H69" s="19">
        <f t="shared" si="1"/>
        <v>0</v>
      </c>
      <c r="I69" s="1">
        <f t="shared" si="2"/>
        <v>0</v>
      </c>
      <c r="J69" s="12">
        <f t="shared" si="2"/>
        <v>0</v>
      </c>
      <c r="K69" s="19">
        <f t="shared" si="2"/>
        <v>0</v>
      </c>
    </row>
    <row r="70" spans="1:11" s="1" customFormat="1" ht="16.5" customHeight="1">
      <c r="A70" s="10">
        <v>7305</v>
      </c>
      <c r="B70" s="4" t="s">
        <v>8</v>
      </c>
      <c r="D70" s="18"/>
      <c r="E70" s="19"/>
      <c r="G70" s="18"/>
      <c r="H70" s="19">
        <f t="shared" si="1"/>
        <v>0</v>
      </c>
      <c r="I70" s="1">
        <f t="shared" si="2"/>
        <v>0</v>
      </c>
      <c r="J70" s="18">
        <f t="shared" si="2"/>
        <v>0</v>
      </c>
      <c r="K70" s="19">
        <f t="shared" si="2"/>
        <v>0</v>
      </c>
    </row>
    <row r="71" spans="1:11" s="1" customFormat="1" ht="16.5" customHeight="1">
      <c r="A71" s="10"/>
      <c r="B71" s="4" t="s">
        <v>14</v>
      </c>
      <c r="D71" s="12">
        <v>45000</v>
      </c>
      <c r="E71" s="19">
        <f>SUM(C71:D71)</f>
        <v>45000</v>
      </c>
      <c r="G71" s="12"/>
      <c r="H71" s="19">
        <f t="shared" si="1"/>
        <v>0</v>
      </c>
      <c r="I71" s="1">
        <f t="shared" si="2"/>
        <v>0</v>
      </c>
      <c r="J71" s="12">
        <f t="shared" si="2"/>
        <v>45000</v>
      </c>
      <c r="K71" s="19">
        <f t="shared" si="2"/>
        <v>45000</v>
      </c>
    </row>
    <row r="72" spans="1:11" s="1" customFormat="1" ht="16.5" customHeight="1">
      <c r="A72" s="10"/>
      <c r="B72" s="4" t="s">
        <v>30</v>
      </c>
      <c r="D72" s="12">
        <v>25000</v>
      </c>
      <c r="E72" s="19">
        <f t="shared" ref="E72" si="8">SUM(C72:D72)</f>
        <v>25000</v>
      </c>
      <c r="G72" s="12"/>
      <c r="H72" s="19">
        <f t="shared" si="1"/>
        <v>0</v>
      </c>
      <c r="I72" s="1">
        <f t="shared" si="2"/>
        <v>0</v>
      </c>
      <c r="J72" s="12">
        <f t="shared" si="2"/>
        <v>25000</v>
      </c>
      <c r="K72" s="19">
        <f t="shared" si="2"/>
        <v>25000</v>
      </c>
    </row>
    <row r="73" spans="1:11" s="1" customFormat="1" ht="16.5" customHeight="1">
      <c r="A73" s="10"/>
      <c r="B73" s="4" t="s">
        <v>22</v>
      </c>
      <c r="D73" s="12">
        <v>25000</v>
      </c>
      <c r="E73" s="19">
        <f>SUM(C73:D73)</f>
        <v>25000</v>
      </c>
      <c r="G73" s="12"/>
      <c r="H73" s="19">
        <f t="shared" si="1"/>
        <v>0</v>
      </c>
      <c r="I73" s="1">
        <f t="shared" si="2"/>
        <v>0</v>
      </c>
      <c r="J73" s="12">
        <f t="shared" si="2"/>
        <v>25000</v>
      </c>
      <c r="K73" s="19">
        <f t="shared" si="2"/>
        <v>25000</v>
      </c>
    </row>
    <row r="74" spans="1:11" s="1" customFormat="1" ht="16.5" customHeight="1">
      <c r="A74" s="10"/>
      <c r="B74" s="61" t="s">
        <v>89</v>
      </c>
      <c r="D74" s="12"/>
      <c r="E74" s="19">
        <f>SUM(C74:D74)</f>
        <v>0</v>
      </c>
      <c r="F74" s="1">
        <v>5000</v>
      </c>
      <c r="G74" s="12"/>
      <c r="H74" s="19">
        <f t="shared" si="1"/>
        <v>5000</v>
      </c>
      <c r="I74" s="1">
        <f t="shared" si="2"/>
        <v>5000</v>
      </c>
      <c r="J74" s="12">
        <f t="shared" si="2"/>
        <v>0</v>
      </c>
      <c r="K74" s="19">
        <f t="shared" si="2"/>
        <v>5000</v>
      </c>
    </row>
    <row r="75" spans="1:11" s="1" customFormat="1" ht="12" customHeight="1">
      <c r="A75" s="10"/>
      <c r="B75" s="4"/>
      <c r="D75" s="12"/>
      <c r="E75" s="19"/>
      <c r="G75" s="12"/>
      <c r="H75" s="19">
        <f t="shared" si="1"/>
        <v>0</v>
      </c>
      <c r="I75" s="1">
        <f t="shared" si="2"/>
        <v>0</v>
      </c>
      <c r="J75" s="12">
        <f t="shared" si="2"/>
        <v>0</v>
      </c>
      <c r="K75" s="19">
        <f t="shared" si="2"/>
        <v>0</v>
      </c>
    </row>
    <row r="76" spans="1:11" s="1" customFormat="1" ht="16.5" customHeight="1">
      <c r="A76" s="10">
        <v>7306</v>
      </c>
      <c r="B76" s="4" t="s">
        <v>13</v>
      </c>
      <c r="D76" s="12"/>
      <c r="E76" s="19"/>
      <c r="G76" s="12"/>
      <c r="H76" s="19">
        <f t="shared" si="1"/>
        <v>0</v>
      </c>
      <c r="I76" s="1">
        <f t="shared" si="2"/>
        <v>0</v>
      </c>
      <c r="J76" s="12">
        <f t="shared" si="2"/>
        <v>0</v>
      </c>
      <c r="K76" s="19">
        <f t="shared" si="2"/>
        <v>0</v>
      </c>
    </row>
    <row r="77" spans="1:11" s="1" customFormat="1" ht="16.5" customHeight="1">
      <c r="A77" s="10"/>
      <c r="B77" s="4" t="s">
        <v>35</v>
      </c>
      <c r="C77" s="42">
        <v>5000</v>
      </c>
      <c r="D77" s="12"/>
      <c r="E77" s="19">
        <f t="shared" ref="E77:E80" si="9">SUM(C77:D77)</f>
        <v>5000</v>
      </c>
      <c r="F77" s="42"/>
      <c r="G77" s="12"/>
      <c r="H77" s="19">
        <f t="shared" si="1"/>
        <v>0</v>
      </c>
      <c r="I77" s="42">
        <f t="shared" si="2"/>
        <v>5000</v>
      </c>
      <c r="J77" s="12">
        <f t="shared" si="2"/>
        <v>0</v>
      </c>
      <c r="K77" s="19">
        <f t="shared" si="2"/>
        <v>5000</v>
      </c>
    </row>
    <row r="78" spans="1:11" s="1" customFormat="1" ht="16.5" customHeight="1">
      <c r="A78" s="10"/>
      <c r="B78" s="4" t="s">
        <v>33</v>
      </c>
      <c r="C78" s="42">
        <v>12000</v>
      </c>
      <c r="D78" s="12"/>
      <c r="E78" s="19">
        <f t="shared" si="9"/>
        <v>12000</v>
      </c>
      <c r="F78" s="42"/>
      <c r="G78" s="12"/>
      <c r="H78" s="19">
        <f t="shared" si="1"/>
        <v>0</v>
      </c>
      <c r="I78" s="42">
        <f t="shared" si="2"/>
        <v>12000</v>
      </c>
      <c r="J78" s="12">
        <f t="shared" si="2"/>
        <v>0</v>
      </c>
      <c r="K78" s="19">
        <f t="shared" si="2"/>
        <v>12000</v>
      </c>
    </row>
    <row r="79" spans="1:11" s="1" customFormat="1" ht="16.5" customHeight="1">
      <c r="A79" s="10"/>
      <c r="B79" s="4" t="s">
        <v>34</v>
      </c>
      <c r="C79" s="42">
        <v>500</v>
      </c>
      <c r="D79" s="12"/>
      <c r="E79" s="19">
        <f t="shared" si="9"/>
        <v>500</v>
      </c>
      <c r="F79" s="42"/>
      <c r="G79" s="12"/>
      <c r="H79" s="19">
        <f t="shared" si="1"/>
        <v>0</v>
      </c>
      <c r="I79" s="42">
        <f t="shared" si="2"/>
        <v>500</v>
      </c>
      <c r="J79" s="12">
        <f t="shared" si="2"/>
        <v>0</v>
      </c>
      <c r="K79" s="19">
        <f t="shared" si="2"/>
        <v>500</v>
      </c>
    </row>
    <row r="80" spans="1:11" s="1" customFormat="1" ht="16.5" customHeight="1">
      <c r="A80" s="10"/>
      <c r="B80" s="4" t="s">
        <v>31</v>
      </c>
      <c r="C80" s="1">
        <v>360</v>
      </c>
      <c r="D80" s="12"/>
      <c r="E80" s="19">
        <f t="shared" si="9"/>
        <v>360</v>
      </c>
      <c r="G80" s="12"/>
      <c r="H80" s="19">
        <f t="shared" ref="H80:H103" si="10">SUM(F80:G80)</f>
        <v>0</v>
      </c>
      <c r="I80" s="1">
        <f t="shared" ref="I80:K103" si="11">SUM(C80,F80)</f>
        <v>360</v>
      </c>
      <c r="J80" s="12">
        <f t="shared" si="11"/>
        <v>0</v>
      </c>
      <c r="K80" s="19">
        <f t="shared" si="11"/>
        <v>360</v>
      </c>
    </row>
    <row r="81" spans="1:11" s="1" customFormat="1" ht="12" customHeight="1">
      <c r="A81" s="25"/>
      <c r="B81" s="66"/>
      <c r="D81" s="15"/>
      <c r="E81" s="16"/>
      <c r="G81" s="15"/>
      <c r="H81" s="16">
        <f t="shared" si="10"/>
        <v>0</v>
      </c>
      <c r="I81" s="1">
        <f t="shared" si="11"/>
        <v>0</v>
      </c>
      <c r="J81" s="15">
        <f t="shared" si="11"/>
        <v>0</v>
      </c>
      <c r="K81" s="16">
        <f t="shared" si="11"/>
        <v>0</v>
      </c>
    </row>
    <row r="82" spans="1:11" s="2" customFormat="1" ht="18" customHeight="1">
      <c r="A82" s="34">
        <v>7300</v>
      </c>
      <c r="B82" s="67" t="s">
        <v>16</v>
      </c>
      <c r="C82" s="54"/>
      <c r="D82" s="22"/>
      <c r="E82" s="23"/>
      <c r="F82" s="54"/>
      <c r="G82" s="22"/>
      <c r="H82" s="23">
        <f t="shared" si="10"/>
        <v>0</v>
      </c>
      <c r="I82" s="54">
        <f t="shared" si="11"/>
        <v>0</v>
      </c>
      <c r="J82" s="22">
        <f t="shared" si="11"/>
        <v>0</v>
      </c>
      <c r="K82" s="23">
        <f t="shared" si="11"/>
        <v>0</v>
      </c>
    </row>
    <row r="83" spans="1:11" s="1" customFormat="1" ht="15">
      <c r="A83" s="14"/>
      <c r="B83" s="68" t="s">
        <v>9</v>
      </c>
      <c r="C83" s="55">
        <f>SUM(C54:C81)</f>
        <v>58510</v>
      </c>
      <c r="D83" s="15">
        <f t="shared" ref="D83:E83" si="12">SUM(D54:D81)</f>
        <v>125000</v>
      </c>
      <c r="E83" s="16">
        <f t="shared" si="12"/>
        <v>183510</v>
      </c>
      <c r="F83" s="55">
        <f>SUM(F53:F81)</f>
        <v>9000</v>
      </c>
      <c r="G83" s="55">
        <f>SUM(G53:G81)</f>
        <v>0</v>
      </c>
      <c r="H83" s="16">
        <f t="shared" si="10"/>
        <v>9000</v>
      </c>
      <c r="I83" s="55">
        <f t="shared" si="11"/>
        <v>67510</v>
      </c>
      <c r="J83" s="15">
        <f t="shared" si="11"/>
        <v>125000</v>
      </c>
      <c r="K83" s="16">
        <f t="shared" si="11"/>
        <v>192510</v>
      </c>
    </row>
    <row r="84" spans="1:11" s="1" customFormat="1" ht="12" customHeight="1">
      <c r="A84" s="11"/>
      <c r="B84" s="69"/>
      <c r="C84" s="54"/>
      <c r="D84" s="22"/>
      <c r="E84" s="19"/>
      <c r="F84" s="54"/>
      <c r="G84" s="22"/>
      <c r="H84" s="19">
        <f t="shared" si="10"/>
        <v>0</v>
      </c>
      <c r="I84" s="54">
        <f t="shared" si="11"/>
        <v>0</v>
      </c>
      <c r="J84" s="22">
        <f t="shared" si="11"/>
        <v>0</v>
      </c>
      <c r="K84" s="19">
        <f t="shared" si="11"/>
        <v>0</v>
      </c>
    </row>
    <row r="85" spans="1:11" s="1" customFormat="1" ht="15">
      <c r="A85" s="11" t="s">
        <v>19</v>
      </c>
      <c r="B85" s="69" t="s">
        <v>29</v>
      </c>
      <c r="C85" s="36"/>
      <c r="D85" s="18">
        <v>4000000</v>
      </c>
      <c r="E85" s="19">
        <f>SUM(C85:D85)</f>
        <v>4000000</v>
      </c>
      <c r="F85" s="36"/>
      <c r="G85" s="18"/>
      <c r="H85" s="19">
        <f t="shared" si="10"/>
        <v>0</v>
      </c>
      <c r="I85" s="36">
        <f t="shared" si="11"/>
        <v>0</v>
      </c>
      <c r="J85" s="18">
        <f t="shared" si="11"/>
        <v>4000000</v>
      </c>
      <c r="K85" s="19">
        <f t="shared" si="11"/>
        <v>4000000</v>
      </c>
    </row>
    <row r="86" spans="1:11" s="1" customFormat="1" ht="12" customHeight="1">
      <c r="A86" s="14"/>
      <c r="B86" s="68" t="s">
        <v>28</v>
      </c>
      <c r="C86" s="55"/>
      <c r="D86" s="15"/>
      <c r="E86" s="16"/>
      <c r="F86" s="55"/>
      <c r="G86" s="15"/>
      <c r="H86" s="16">
        <f t="shared" si="10"/>
        <v>0</v>
      </c>
      <c r="I86" s="55">
        <f t="shared" si="11"/>
        <v>0</v>
      </c>
      <c r="J86" s="15">
        <f t="shared" si="11"/>
        <v>0</v>
      </c>
      <c r="K86" s="16">
        <f t="shared" si="11"/>
        <v>0</v>
      </c>
    </row>
    <row r="87" spans="1:11" s="1" customFormat="1" ht="12" customHeight="1">
      <c r="A87" s="11"/>
      <c r="B87" s="69"/>
      <c r="C87" s="36"/>
      <c r="D87" s="36"/>
      <c r="E87" s="19"/>
      <c r="F87" s="36"/>
      <c r="G87" s="36"/>
      <c r="H87" s="19">
        <f t="shared" si="10"/>
        <v>0</v>
      </c>
      <c r="I87" s="36">
        <f t="shared" si="11"/>
        <v>0</v>
      </c>
      <c r="J87" s="36">
        <f t="shared" si="11"/>
        <v>0</v>
      </c>
      <c r="K87" s="19">
        <f t="shared" si="11"/>
        <v>0</v>
      </c>
    </row>
    <row r="88" spans="1:11" s="1" customFormat="1" ht="15" customHeight="1">
      <c r="A88" s="11" t="s">
        <v>41</v>
      </c>
      <c r="B88" s="69" t="s">
        <v>50</v>
      </c>
      <c r="C88" s="36"/>
      <c r="D88" s="36">
        <f>192775+1</f>
        <v>192776</v>
      </c>
      <c r="E88" s="19">
        <f>SUM(C88:D88)</f>
        <v>192776</v>
      </c>
      <c r="F88" s="36"/>
      <c r="G88" s="36"/>
      <c r="H88" s="19">
        <f t="shared" si="10"/>
        <v>0</v>
      </c>
      <c r="I88" s="36">
        <f t="shared" si="11"/>
        <v>0</v>
      </c>
      <c r="J88" s="36">
        <f t="shared" si="11"/>
        <v>192776</v>
      </c>
      <c r="K88" s="19">
        <f t="shared" si="11"/>
        <v>192776</v>
      </c>
    </row>
    <row r="89" spans="1:11" s="1" customFormat="1" ht="12" customHeight="1" thickBot="1">
      <c r="A89" s="11"/>
      <c r="B89" s="69"/>
      <c r="C89" s="36"/>
      <c r="D89" s="36"/>
      <c r="E89" s="19"/>
      <c r="F89" s="36"/>
      <c r="G89" s="36"/>
      <c r="H89" s="19">
        <f t="shared" si="10"/>
        <v>0</v>
      </c>
      <c r="I89" s="36">
        <f t="shared" si="11"/>
        <v>0</v>
      </c>
      <c r="J89" s="36">
        <f t="shared" si="11"/>
        <v>0</v>
      </c>
      <c r="K89" s="19">
        <f t="shared" si="11"/>
        <v>0</v>
      </c>
    </row>
    <row r="90" spans="1:11" s="1" customFormat="1" ht="10.5" customHeight="1">
      <c r="A90" s="29"/>
      <c r="B90" s="70"/>
      <c r="C90" s="39"/>
      <c r="D90" s="39"/>
      <c r="E90" s="31"/>
      <c r="F90" s="39"/>
      <c r="G90" s="39"/>
      <c r="H90" s="31">
        <f t="shared" si="10"/>
        <v>0</v>
      </c>
      <c r="I90" s="39">
        <f t="shared" si="11"/>
        <v>0</v>
      </c>
      <c r="J90" s="39">
        <f t="shared" si="11"/>
        <v>0</v>
      </c>
      <c r="K90" s="31">
        <f t="shared" si="11"/>
        <v>0</v>
      </c>
    </row>
    <row r="91" spans="1:11" s="1" customFormat="1" ht="15">
      <c r="A91" s="11">
        <v>7000</v>
      </c>
      <c r="B91" s="69" t="s">
        <v>84</v>
      </c>
      <c r="C91" s="36">
        <f>+C85+C83+C52+C13+C88</f>
        <v>341445</v>
      </c>
      <c r="D91" s="36">
        <f>+D85+D83+D52+D13+D88</f>
        <v>4596370</v>
      </c>
      <c r="E91" s="19">
        <f>+E85+E83+E52+E13+E88</f>
        <v>4937815</v>
      </c>
      <c r="F91" s="36">
        <f>SUM(F88,F85,F83,F52,F13)</f>
        <v>-13281</v>
      </c>
      <c r="G91" s="36">
        <f>SUM(G88,G85,G83,G52,G13)</f>
        <v>-30448</v>
      </c>
      <c r="H91" s="19">
        <f t="shared" si="10"/>
        <v>-43729</v>
      </c>
      <c r="I91" s="36">
        <f t="shared" si="11"/>
        <v>328164</v>
      </c>
      <c r="J91" s="36">
        <f t="shared" si="11"/>
        <v>4565922</v>
      </c>
      <c r="K91" s="19">
        <f t="shared" si="11"/>
        <v>4894086</v>
      </c>
    </row>
    <row r="92" spans="1:11" s="1" customFormat="1" ht="9.75" customHeight="1" thickBot="1">
      <c r="A92" s="32"/>
      <c r="B92" s="71"/>
      <c r="C92" s="40"/>
      <c r="D92" s="40"/>
      <c r="E92" s="28"/>
      <c r="F92" s="40"/>
      <c r="G92" s="40"/>
      <c r="H92" s="28">
        <f t="shared" si="10"/>
        <v>0</v>
      </c>
      <c r="I92" s="40">
        <f t="shared" si="11"/>
        <v>0</v>
      </c>
      <c r="J92" s="40">
        <f t="shared" si="11"/>
        <v>0</v>
      </c>
      <c r="K92" s="28">
        <f t="shared" si="11"/>
        <v>0</v>
      </c>
    </row>
    <row r="93" spans="1:11" s="1" customFormat="1" ht="21.75" customHeight="1">
      <c r="A93" s="81"/>
      <c r="B93" s="92" t="s">
        <v>83</v>
      </c>
      <c r="C93" s="77">
        <v>215</v>
      </c>
      <c r="D93" s="30"/>
      <c r="E93" s="78">
        <f>C93+D93</f>
        <v>215</v>
      </c>
      <c r="F93" s="77">
        <v>-215</v>
      </c>
      <c r="G93" s="30"/>
      <c r="H93" s="78">
        <f t="shared" si="10"/>
        <v>-215</v>
      </c>
      <c r="I93" s="77">
        <f t="shared" si="11"/>
        <v>0</v>
      </c>
      <c r="J93" s="30">
        <f t="shared" si="11"/>
        <v>0</v>
      </c>
      <c r="K93" s="78">
        <f t="shared" si="11"/>
        <v>0</v>
      </c>
    </row>
    <row r="94" spans="1:11" s="1" customFormat="1" ht="21.75" customHeight="1">
      <c r="A94" s="58"/>
      <c r="B94" s="92" t="s">
        <v>82</v>
      </c>
      <c r="C94" s="75">
        <v>215</v>
      </c>
      <c r="D94" s="18"/>
      <c r="E94" s="79">
        <f t="shared" ref="E94:E101" si="13">C94+D94</f>
        <v>215</v>
      </c>
      <c r="F94" s="75">
        <v>-215</v>
      </c>
      <c r="G94" s="18"/>
      <c r="H94" s="79">
        <f t="shared" si="10"/>
        <v>-215</v>
      </c>
      <c r="I94" s="75">
        <f t="shared" si="11"/>
        <v>0</v>
      </c>
      <c r="J94" s="18">
        <f t="shared" si="11"/>
        <v>0</v>
      </c>
      <c r="K94" s="79">
        <f t="shared" si="11"/>
        <v>0</v>
      </c>
    </row>
    <row r="95" spans="1:11" s="1" customFormat="1" ht="21.75" customHeight="1">
      <c r="A95" s="58"/>
      <c r="B95" s="92" t="s">
        <v>81</v>
      </c>
      <c r="C95" s="75">
        <v>215</v>
      </c>
      <c r="D95" s="18"/>
      <c r="E95" s="79">
        <f t="shared" si="13"/>
        <v>215</v>
      </c>
      <c r="F95" s="75">
        <v>-215</v>
      </c>
      <c r="G95" s="18"/>
      <c r="H95" s="79">
        <f t="shared" si="10"/>
        <v>-215</v>
      </c>
      <c r="I95" s="75">
        <f t="shared" si="11"/>
        <v>0</v>
      </c>
      <c r="J95" s="18">
        <f t="shared" si="11"/>
        <v>0</v>
      </c>
      <c r="K95" s="79">
        <f t="shared" si="11"/>
        <v>0</v>
      </c>
    </row>
    <row r="96" spans="1:11" s="1" customFormat="1" ht="21.75" customHeight="1">
      <c r="A96" s="58"/>
      <c r="B96" s="92" t="s">
        <v>80</v>
      </c>
      <c r="C96" s="75">
        <v>215</v>
      </c>
      <c r="D96" s="18"/>
      <c r="E96" s="79">
        <f t="shared" si="13"/>
        <v>215</v>
      </c>
      <c r="F96" s="75">
        <v>-215</v>
      </c>
      <c r="G96" s="18"/>
      <c r="H96" s="79">
        <f t="shared" si="10"/>
        <v>-215</v>
      </c>
      <c r="I96" s="75">
        <f t="shared" si="11"/>
        <v>0</v>
      </c>
      <c r="J96" s="18">
        <f t="shared" si="11"/>
        <v>0</v>
      </c>
      <c r="K96" s="79">
        <f t="shared" si="11"/>
        <v>0</v>
      </c>
    </row>
    <row r="97" spans="1:11" s="1" customFormat="1" ht="21.75" customHeight="1">
      <c r="A97" s="58"/>
      <c r="B97" s="92" t="s">
        <v>79</v>
      </c>
      <c r="C97" s="75">
        <v>215</v>
      </c>
      <c r="D97" s="18"/>
      <c r="E97" s="79">
        <f t="shared" si="13"/>
        <v>215</v>
      </c>
      <c r="F97" s="75">
        <v>-215</v>
      </c>
      <c r="G97" s="18"/>
      <c r="H97" s="79">
        <f t="shared" si="10"/>
        <v>-215</v>
      </c>
      <c r="I97" s="75">
        <f t="shared" si="11"/>
        <v>0</v>
      </c>
      <c r="J97" s="18">
        <f t="shared" si="11"/>
        <v>0</v>
      </c>
      <c r="K97" s="79">
        <f t="shared" si="11"/>
        <v>0</v>
      </c>
    </row>
    <row r="98" spans="1:11" s="1" customFormat="1" ht="21.75" customHeight="1">
      <c r="A98" s="58"/>
      <c r="B98" s="92" t="s">
        <v>78</v>
      </c>
      <c r="C98" s="75">
        <v>215</v>
      </c>
      <c r="D98" s="18"/>
      <c r="E98" s="79">
        <f t="shared" si="13"/>
        <v>215</v>
      </c>
      <c r="F98" s="75">
        <v>-215</v>
      </c>
      <c r="G98" s="18"/>
      <c r="H98" s="79">
        <f t="shared" si="10"/>
        <v>-215</v>
      </c>
      <c r="I98" s="75">
        <f t="shared" si="11"/>
        <v>0</v>
      </c>
      <c r="J98" s="18">
        <f t="shared" si="11"/>
        <v>0</v>
      </c>
      <c r="K98" s="79">
        <f t="shared" si="11"/>
        <v>0</v>
      </c>
    </row>
    <row r="99" spans="1:11" s="1" customFormat="1" ht="21.75" customHeight="1">
      <c r="A99" s="58"/>
      <c r="B99" s="92" t="s">
        <v>77</v>
      </c>
      <c r="C99" s="75">
        <v>214</v>
      </c>
      <c r="D99" s="18"/>
      <c r="E99" s="79">
        <f t="shared" si="13"/>
        <v>214</v>
      </c>
      <c r="F99" s="75">
        <v>-214</v>
      </c>
      <c r="G99" s="18"/>
      <c r="H99" s="79">
        <f t="shared" si="10"/>
        <v>-214</v>
      </c>
      <c r="I99" s="75">
        <f t="shared" si="11"/>
        <v>0</v>
      </c>
      <c r="J99" s="18">
        <f t="shared" si="11"/>
        <v>0</v>
      </c>
      <c r="K99" s="79">
        <f t="shared" si="11"/>
        <v>0</v>
      </c>
    </row>
    <row r="100" spans="1:11" s="1" customFormat="1" ht="21.75" customHeight="1">
      <c r="A100" s="58"/>
      <c r="B100" s="92" t="s">
        <v>76</v>
      </c>
      <c r="C100" s="75">
        <v>214</v>
      </c>
      <c r="D100" s="18"/>
      <c r="E100" s="79">
        <f t="shared" si="13"/>
        <v>214</v>
      </c>
      <c r="F100" s="75">
        <v>-214</v>
      </c>
      <c r="G100" s="18"/>
      <c r="H100" s="79">
        <f t="shared" si="10"/>
        <v>-214</v>
      </c>
      <c r="I100" s="75">
        <f t="shared" si="11"/>
        <v>0</v>
      </c>
      <c r="J100" s="18">
        <f t="shared" si="11"/>
        <v>0</v>
      </c>
      <c r="K100" s="79">
        <f t="shared" si="11"/>
        <v>0</v>
      </c>
    </row>
    <row r="101" spans="1:11" s="1" customFormat="1" ht="21.75" customHeight="1" thickBot="1">
      <c r="A101" s="82"/>
      <c r="B101" s="92" t="s">
        <v>74</v>
      </c>
      <c r="C101" s="75">
        <v>214</v>
      </c>
      <c r="D101" s="27"/>
      <c r="E101" s="80">
        <f t="shared" si="13"/>
        <v>214</v>
      </c>
      <c r="F101" s="75">
        <v>-214</v>
      </c>
      <c r="G101" s="27"/>
      <c r="H101" s="80">
        <f t="shared" si="10"/>
        <v>-214</v>
      </c>
      <c r="I101" s="75">
        <f t="shared" si="11"/>
        <v>0</v>
      </c>
      <c r="J101" s="27">
        <f t="shared" si="11"/>
        <v>0</v>
      </c>
      <c r="K101" s="80">
        <f t="shared" si="11"/>
        <v>0</v>
      </c>
    </row>
    <row r="102" spans="1:11" s="1" customFormat="1" ht="21.75" customHeight="1" thickBot="1">
      <c r="A102" s="76">
        <v>6700</v>
      </c>
      <c r="B102" s="72" t="s">
        <v>40</v>
      </c>
      <c r="C102" s="41">
        <f>SUM(C93:C101)</f>
        <v>1932</v>
      </c>
      <c r="D102" s="40"/>
      <c r="E102" s="35">
        <f>SUM(C102:D102)</f>
        <v>1932</v>
      </c>
      <c r="F102" s="41">
        <f>SUM(F93:F101)</f>
        <v>-1932</v>
      </c>
      <c r="G102" s="41">
        <f>SUM(G93:G101)</f>
        <v>0</v>
      </c>
      <c r="H102" s="35">
        <f t="shared" si="10"/>
        <v>-1932</v>
      </c>
      <c r="I102" s="41">
        <f t="shared" si="11"/>
        <v>0</v>
      </c>
      <c r="J102" s="40">
        <f t="shared" si="11"/>
        <v>0</v>
      </c>
      <c r="K102" s="35">
        <f t="shared" si="11"/>
        <v>0</v>
      </c>
    </row>
    <row r="103" spans="1:11" s="47" customFormat="1" ht="23.25" customHeight="1" thickBot="1">
      <c r="A103" s="44"/>
      <c r="B103" s="73" t="s">
        <v>75</v>
      </c>
      <c r="C103" s="46">
        <f>SUM(C91,C102)</f>
        <v>343377</v>
      </c>
      <c r="D103" s="46">
        <f t="shared" ref="D103:E103" si="14">SUM(D91,D102)</f>
        <v>4596370</v>
      </c>
      <c r="E103" s="45">
        <f t="shared" si="14"/>
        <v>4939747</v>
      </c>
      <c r="F103" s="46">
        <f>SUM(F102,F91)</f>
        <v>-15213</v>
      </c>
      <c r="G103" s="46">
        <f>SUM(G102,G91)</f>
        <v>-30448</v>
      </c>
      <c r="H103" s="45">
        <f t="shared" si="10"/>
        <v>-45661</v>
      </c>
      <c r="I103" s="46">
        <f t="shared" si="11"/>
        <v>328164</v>
      </c>
      <c r="J103" s="46">
        <f t="shared" si="11"/>
        <v>4565922</v>
      </c>
      <c r="K103" s="45">
        <f t="shared" si="11"/>
        <v>4894086</v>
      </c>
    </row>
  </sheetData>
  <mergeCells count="14">
    <mergeCell ref="F5:H5"/>
    <mergeCell ref="F6:F8"/>
    <mergeCell ref="G6:G8"/>
    <mergeCell ref="H6:H8"/>
    <mergeCell ref="I5:K5"/>
    <mergeCell ref="I6:I8"/>
    <mergeCell ref="J6:J8"/>
    <mergeCell ref="K6:K8"/>
    <mergeCell ref="C5:E5"/>
    <mergeCell ref="C6:C8"/>
    <mergeCell ref="D6:D8"/>
    <mergeCell ref="E6:E8"/>
    <mergeCell ref="A2:K2"/>
    <mergeCell ref="A3:K3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35" orientation="portrait" horizontalDpi="300" verticalDpi="300" r:id="rId1"/>
  <headerFooter alignWithMargins="0">
    <oddHeader>&amp;R8. számú melléklet a .../2012. (...) önkormányzati rendelethez
az 5/2012. (II. 20.) rendelet
13.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tothet</cp:lastModifiedBy>
  <cp:lastPrinted>2012-03-19T12:04:05Z</cp:lastPrinted>
  <dcterms:created xsi:type="dcterms:W3CDTF">2000-02-06T06:27:57Z</dcterms:created>
  <dcterms:modified xsi:type="dcterms:W3CDTF">2012-03-19T12:05:51Z</dcterms:modified>
</cp:coreProperties>
</file>