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I48" i="1" l="1"/>
  <c r="H48" i="1"/>
  <c r="E48" i="1"/>
  <c r="H47" i="1"/>
  <c r="F47" i="1"/>
  <c r="E47" i="1"/>
  <c r="H46" i="1"/>
  <c r="E46" i="1"/>
  <c r="D45" i="1"/>
  <c r="H45" i="1" s="1"/>
  <c r="C45" i="1"/>
  <c r="H44" i="1"/>
  <c r="F44" i="1"/>
  <c r="E44" i="1"/>
  <c r="I43" i="1"/>
  <c r="H43" i="1"/>
  <c r="F43" i="1"/>
  <c r="E43" i="1"/>
  <c r="G42" i="1"/>
  <c r="I42" i="1" s="1"/>
  <c r="D42" i="1"/>
  <c r="C42" i="1"/>
  <c r="E42" i="1" s="1"/>
  <c r="H41" i="1"/>
  <c r="H40" i="1"/>
  <c r="F40" i="1"/>
  <c r="E40" i="1"/>
  <c r="H39" i="1"/>
  <c r="E39" i="1"/>
  <c r="I38" i="1"/>
  <c r="H38" i="1"/>
  <c r="F38" i="1"/>
  <c r="E38" i="1"/>
  <c r="I37" i="1"/>
  <c r="H37" i="1"/>
  <c r="F37" i="1"/>
  <c r="E37" i="1"/>
  <c r="G35" i="1"/>
  <c r="H34" i="1"/>
  <c r="I33" i="1"/>
  <c r="H33" i="1"/>
  <c r="E33" i="1"/>
  <c r="D32" i="1"/>
  <c r="D35" i="1" s="1"/>
  <c r="C32" i="1"/>
  <c r="C35" i="1" s="1"/>
  <c r="I31" i="1"/>
  <c r="H31" i="1"/>
  <c r="F31" i="1"/>
  <c r="E31" i="1"/>
  <c r="I30" i="1"/>
  <c r="H30" i="1"/>
  <c r="F30" i="1"/>
  <c r="E30" i="1"/>
  <c r="H29" i="1"/>
  <c r="D28" i="1"/>
  <c r="I28" i="1" s="1"/>
  <c r="C28" i="1"/>
  <c r="H26" i="1"/>
  <c r="E26" i="1"/>
  <c r="I25" i="1"/>
  <c r="H25" i="1"/>
  <c r="E25" i="1"/>
  <c r="I24" i="1"/>
  <c r="H24" i="1"/>
  <c r="F24" i="1"/>
  <c r="E24" i="1"/>
  <c r="H23" i="1"/>
  <c r="F23" i="1"/>
  <c r="E23" i="1"/>
  <c r="H22" i="1"/>
  <c r="F22" i="1"/>
  <c r="E22" i="1"/>
  <c r="I21" i="1"/>
  <c r="H21" i="1"/>
  <c r="F21" i="1"/>
  <c r="E21" i="1"/>
  <c r="I20" i="1"/>
  <c r="H20" i="1"/>
  <c r="F20" i="1"/>
  <c r="E20" i="1"/>
  <c r="I19" i="1"/>
  <c r="H19" i="1"/>
  <c r="E19" i="1"/>
  <c r="H18" i="1"/>
  <c r="F18" i="1"/>
  <c r="E18" i="1"/>
  <c r="I17" i="1"/>
  <c r="H17" i="1"/>
  <c r="E17" i="1"/>
  <c r="I16" i="1"/>
  <c r="H16" i="1"/>
  <c r="E16" i="1"/>
  <c r="H15" i="1"/>
  <c r="F15" i="1"/>
  <c r="E15" i="1"/>
  <c r="G14" i="1"/>
  <c r="G27" i="1" s="1"/>
  <c r="D14" i="1"/>
  <c r="F14" i="1" s="1"/>
  <c r="C14" i="1"/>
  <c r="C27" i="1" s="1"/>
  <c r="C49" i="1" s="1"/>
  <c r="I13" i="1"/>
  <c r="H13" i="1"/>
  <c r="F13" i="1"/>
  <c r="E13" i="1"/>
  <c r="I12" i="1"/>
  <c r="H12" i="1"/>
  <c r="F12" i="1"/>
  <c r="E12" i="1"/>
  <c r="I11" i="1"/>
  <c r="H11" i="1"/>
  <c r="F11" i="1"/>
  <c r="E11" i="1"/>
  <c r="I10" i="1"/>
  <c r="H10" i="1"/>
  <c r="F10" i="1"/>
  <c r="E10" i="1"/>
  <c r="H32" i="1" l="1"/>
  <c r="F42" i="1"/>
  <c r="E35" i="1"/>
  <c r="F35" i="1"/>
  <c r="I35" i="1"/>
  <c r="G49" i="1"/>
  <c r="C36" i="1"/>
  <c r="E14" i="1"/>
  <c r="I14" i="1"/>
  <c r="D27" i="1"/>
  <c r="E28" i="1"/>
  <c r="H28" i="1"/>
  <c r="F32" i="1"/>
  <c r="I32" i="1"/>
  <c r="H35" i="1"/>
  <c r="G36" i="1"/>
  <c r="H42" i="1"/>
  <c r="F45" i="1"/>
  <c r="I45" i="1"/>
  <c r="H14" i="1"/>
  <c r="F28" i="1"/>
  <c r="E32" i="1"/>
  <c r="E45" i="1"/>
  <c r="E27" i="1" l="1"/>
  <c r="D49" i="1"/>
  <c r="F27" i="1"/>
  <c r="H27" i="1"/>
  <c r="I49" i="1"/>
  <c r="H49" i="1"/>
  <c r="D36" i="1"/>
  <c r="F36" i="1" s="1"/>
  <c r="I27" i="1"/>
  <c r="E36" i="1"/>
  <c r="H36" i="1" l="1"/>
  <c r="E49" i="1"/>
  <c r="F49" i="1"/>
  <c r="I36" i="1"/>
</calcChain>
</file>

<file path=xl/sharedStrings.xml><?xml version="1.0" encoding="utf-8"?>
<sst xmlns="http://schemas.openxmlformats.org/spreadsheetml/2006/main" count="72" uniqueCount="72">
  <si>
    <t>millió forint</t>
  </si>
  <si>
    <t>Sorszám</t>
  </si>
  <si>
    <t>2011. évi költségvetési törvény előirányzatai</t>
  </si>
  <si>
    <t>2012. évi költségvetési törvény előirányzatai</t>
  </si>
  <si>
    <t>2013. évi országgyűlési javaslat</t>
  </si>
  <si>
    <t>3. számú melléklet</t>
  </si>
  <si>
    <t xml:space="preserve">                        A helyi önkormányzatok 2013. évi központi költségvetési kapcsolatokból származó forrásainak változása </t>
  </si>
  <si>
    <t>a 2012. június hónapban benyújtott T/7655. számú törvényjavaslat alapján</t>
  </si>
  <si>
    <t xml:space="preserve"> </t>
  </si>
  <si>
    <t>Főbb felhasználási jogcímek</t>
  </si>
  <si>
    <t>Változás                        (2012/2011. évi előirányzat)</t>
  </si>
  <si>
    <t>Változás                           (2013/2012. évi előirányzat)</t>
  </si>
  <si>
    <t>összegben          (4) - (3)</t>
  </si>
  <si>
    <t>%-ban             (4) / (3)</t>
  </si>
  <si>
    <t>összegben          (7) - (4)</t>
  </si>
  <si>
    <t>%-ban             (7) / (4)</t>
  </si>
  <si>
    <t>a</t>
  </si>
  <si>
    <t xml:space="preserve">Települési önkormányzatok feladatai (üzemeltetési, igazgatási, sport- és kulturális) </t>
  </si>
  <si>
    <t>b</t>
  </si>
  <si>
    <t>Körjegyzőség működése</t>
  </si>
  <si>
    <t>c</t>
  </si>
  <si>
    <t>Lakossági települési folyékony hulladék ártalmatlanítása</t>
  </si>
  <si>
    <t>d</t>
  </si>
  <si>
    <t>Lakott külterülettel kapcsolatos feladatok</t>
  </si>
  <si>
    <t>Települési igazgatási, kommunális, sport feladatok együtt (a+…+d)</t>
  </si>
  <si>
    <t xml:space="preserve">Körzeti igazgatás </t>
  </si>
  <si>
    <t>Okmányirodák működése és gyámügyi igazgatási feladatok</t>
  </si>
  <si>
    <t>Építésügyi igazgatási feladatok</t>
  </si>
  <si>
    <t>Megyei, fővárosi önkormányzatok feladatai</t>
  </si>
  <si>
    <t>Fővárosi önkormányzat igazgatási, sport- és kulturális feladatai</t>
  </si>
  <si>
    <t>Üdülőhelyi feladatok</t>
  </si>
  <si>
    <t>A települési önkormányzatok jövedelem-differenciálódásának mérséklése</t>
  </si>
  <si>
    <t>Megyei önkormányzatok SZJA részesedése</t>
  </si>
  <si>
    <t>Többcélú kistérségi társulások támogatása</t>
  </si>
  <si>
    <t>A megyei önkormányzatok működésének támogatása</t>
  </si>
  <si>
    <t>A helyi önkormányzatok működésének általános támogatása</t>
  </si>
  <si>
    <t>I</t>
  </si>
  <si>
    <t>Globális támogatások összesen (1+…+13)</t>
  </si>
  <si>
    <t>II</t>
  </si>
  <si>
    <t>Közoktatási hozzájárulások (normatív, kötött felhasználású támogatásokkal együtt)</t>
  </si>
  <si>
    <t>II/b</t>
  </si>
  <si>
    <t>A települési önkormányzatok egyes köznevelési feladatainak támogatása</t>
  </si>
  <si>
    <t>Pénzbeli szociális juttatások</t>
  </si>
  <si>
    <t>Területi gyermekvédelmi szakszolgálat működtetése (2010-től)</t>
  </si>
  <si>
    <t>Szociális és gyermekjóléti alapszolgáltatás, szociális intézményi feladatokkal együtt</t>
  </si>
  <si>
    <t>Egyes szociális feladatok támogatása</t>
  </si>
  <si>
    <t>A települési önkormányzatok szociális és gyermekjóléti feladatainak támogatása</t>
  </si>
  <si>
    <t>III</t>
  </si>
  <si>
    <t>Szociális normatívák összesen (14+…+18)</t>
  </si>
  <si>
    <t>Normatív támogatások és hozzájárulások összesen ( I+II+III )</t>
  </si>
  <si>
    <t>IV</t>
  </si>
  <si>
    <t>Központosított előirányzatok</t>
  </si>
  <si>
    <t>Vis maior támogatás</t>
  </si>
  <si>
    <t>Helyi önkormányzati hivatásos tűzoltóságok támogatása (2010-től 2011-ig)</t>
  </si>
  <si>
    <t>A települési önkormányzatok kulturális feladatainak támogatása</t>
  </si>
  <si>
    <t>V</t>
  </si>
  <si>
    <t>Egyéb, felhasználási kötöttséggel járó
működési és fejlesztési támogatások
(19+…+22)</t>
  </si>
  <si>
    <t>VI</t>
  </si>
  <si>
    <t>Címzett és céltámogatások</t>
  </si>
  <si>
    <t>VII</t>
  </si>
  <si>
    <t>Budapest 4-es metróvonal építésének támogatása</t>
  </si>
  <si>
    <t>VIII</t>
  </si>
  <si>
    <t>Helyi önkormányzatok kiegészítő támogatása
(2011-ben önkormányzati fejezeti tartalék)</t>
  </si>
  <si>
    <t>IX</t>
  </si>
  <si>
    <t>Fejezeti egyensúlybiztosítási tartalék</t>
  </si>
  <si>
    <t>X</t>
  </si>
  <si>
    <t>Helyben maradó SZJA</t>
  </si>
  <si>
    <t>XI</t>
  </si>
  <si>
    <t>A települési önkormányzatot megillető, a településre kimutatott személyi jövedelemadó</t>
  </si>
  <si>
    <t>Mindösszesen (I+…+XI)</t>
  </si>
  <si>
    <t>A társadalmi-gazdasági és infrastrukturális szempontból elmaradott, illetve súlyos foglalkoztatási gondokkal küzdő települési önkormányzatok feladatai</t>
  </si>
  <si>
    <t>Helyi önkormányzatok által fenntartott, illetve támogatott előadó-művészeti szervezetek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</si>
</sst>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38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4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3">
    <xf numFmtId="0" fontId="0" fillId="0" borderId="0" xfId="0"/>
    <xf numFmtId="0" fontId="1" fillId="0" borderId="0" xfId="0" applyFont="1" applyAlignment="1">
      <alignment vertical="center"/>
    </xf>
    <xf numFmtId="0" fontId="1" fillId="0" borderId="0" xfId="1" applyFont="1" applyAlignment="1">
      <alignment horizontal="justify" vertical="center"/>
    </xf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1"/>
    <xf numFmtId="0" fontId="3" fillId="0" borderId="0" xfId="1" applyFont="1"/>
    <xf numFmtId="0" fontId="3" fillId="0" borderId="46" xfId="1" applyFont="1" applyBorder="1" applyAlignment="1">
      <alignment vertical="center"/>
    </xf>
    <xf numFmtId="0" fontId="3" fillId="0" borderId="46" xfId="1" applyFont="1" applyFill="1" applyBorder="1" applyAlignment="1">
      <alignment vertical="center"/>
    </xf>
    <xf numFmtId="0" fontId="3" fillId="0" borderId="52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18" xfId="1" applyFont="1" applyFill="1" applyBorder="1" applyAlignment="1">
      <alignment vertical="center"/>
    </xf>
    <xf numFmtId="0" fontId="1" fillId="0" borderId="18" xfId="1" applyFont="1" applyBorder="1" applyAlignment="1">
      <alignment vertical="center"/>
    </xf>
    <xf numFmtId="0" fontId="1" fillId="0" borderId="18" xfId="1" applyFont="1" applyBorder="1" applyAlignment="1">
      <alignment horizontal="right" vertical="center"/>
    </xf>
    <xf numFmtId="0" fontId="6" fillId="0" borderId="27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 wrapText="1"/>
    </xf>
    <xf numFmtId="0" fontId="6" fillId="0" borderId="36" xfId="1" applyFont="1" applyBorder="1" applyAlignment="1">
      <alignment vertical="center" wrapText="1"/>
    </xf>
    <xf numFmtId="164" fontId="1" fillId="0" borderId="37" xfId="1" applyNumberFormat="1" applyFont="1" applyBorder="1" applyAlignment="1">
      <alignment vertical="center" wrapText="1"/>
    </xf>
    <xf numFmtId="164" fontId="1" fillId="0" borderId="38" xfId="1" applyNumberFormat="1" applyFont="1" applyFill="1" applyBorder="1" applyAlignment="1">
      <alignment vertical="center" wrapText="1"/>
    </xf>
    <xf numFmtId="164" fontId="7" fillId="0" borderId="39" xfId="1" applyNumberFormat="1" applyFont="1" applyBorder="1" applyAlignment="1">
      <alignment vertical="center" wrapText="1"/>
    </xf>
    <xf numFmtId="164" fontId="7" fillId="0" borderId="36" xfId="1" applyNumberFormat="1" applyFont="1" applyBorder="1" applyAlignment="1">
      <alignment vertical="center" wrapText="1"/>
    </xf>
    <xf numFmtId="164" fontId="8" fillId="0" borderId="40" xfId="1" applyNumberFormat="1" applyFont="1" applyBorder="1" applyAlignment="1">
      <alignment vertical="center"/>
    </xf>
    <xf numFmtId="164" fontId="8" fillId="0" borderId="41" xfId="1" applyNumberFormat="1" applyFont="1" applyBorder="1" applyAlignment="1">
      <alignment vertical="center"/>
    </xf>
    <xf numFmtId="0" fontId="6" fillId="0" borderId="42" xfId="1" applyFont="1" applyBorder="1" applyAlignment="1">
      <alignment horizontal="center" vertical="center" wrapText="1"/>
    </xf>
    <xf numFmtId="0" fontId="6" fillId="0" borderId="43" xfId="1" applyFont="1" applyBorder="1" applyAlignment="1">
      <alignment vertical="center" wrapText="1"/>
    </xf>
    <xf numFmtId="164" fontId="1" fillId="0" borderId="44" xfId="1" applyNumberFormat="1" applyFont="1" applyBorder="1" applyAlignment="1">
      <alignment vertical="center" wrapText="1"/>
    </xf>
    <xf numFmtId="164" fontId="1" fillId="0" borderId="44" xfId="1" applyNumberFormat="1" applyFont="1" applyFill="1" applyBorder="1" applyAlignment="1">
      <alignment vertical="center" wrapText="1"/>
    </xf>
    <xf numFmtId="164" fontId="7" fillId="0" borderId="45" xfId="1" applyNumberFormat="1" applyFont="1" applyBorder="1" applyAlignment="1">
      <alignment vertical="center" wrapText="1"/>
    </xf>
    <xf numFmtId="164" fontId="7" fillId="0" borderId="43" xfId="1" applyNumberFormat="1" applyFont="1" applyBorder="1" applyAlignment="1">
      <alignment vertical="center" wrapText="1"/>
    </xf>
    <xf numFmtId="164" fontId="8" fillId="0" borderId="9" xfId="1" applyNumberFormat="1" applyFont="1" applyBorder="1" applyAlignment="1">
      <alignment vertical="center"/>
    </xf>
    <xf numFmtId="164" fontId="8" fillId="0" borderId="10" xfId="1" applyNumberFormat="1" applyFont="1" applyBorder="1" applyAlignment="1">
      <alignment vertical="center"/>
    </xf>
    <xf numFmtId="0" fontId="9" fillId="0" borderId="42" xfId="1" applyFont="1" applyBorder="1" applyAlignment="1">
      <alignment horizontal="center" vertical="center" wrapText="1"/>
    </xf>
    <xf numFmtId="0" fontId="9" fillId="0" borderId="43" xfId="1" applyFont="1" applyBorder="1" applyAlignment="1">
      <alignment vertical="center" wrapText="1"/>
    </xf>
    <xf numFmtId="164" fontId="10" fillId="0" borderId="47" xfId="1" applyNumberFormat="1" applyFont="1" applyFill="1" applyBorder="1" applyAlignment="1">
      <alignment vertical="center" wrapText="1"/>
    </xf>
    <xf numFmtId="164" fontId="10" fillId="0" borderId="44" xfId="1" applyNumberFormat="1" applyFont="1" applyFill="1" applyBorder="1" applyAlignment="1">
      <alignment vertical="center" wrapText="1"/>
    </xf>
    <xf numFmtId="164" fontId="9" fillId="0" borderId="45" xfId="1" applyNumberFormat="1" applyFont="1" applyBorder="1" applyAlignment="1">
      <alignment vertical="center" wrapText="1"/>
    </xf>
    <xf numFmtId="164" fontId="9" fillId="0" borderId="43" xfId="1" applyNumberFormat="1" applyFont="1" applyBorder="1" applyAlignment="1">
      <alignment vertical="center" wrapText="1"/>
    </xf>
    <xf numFmtId="164" fontId="10" fillId="0" borderId="9" xfId="1" applyNumberFormat="1" applyFont="1" applyBorder="1" applyAlignment="1">
      <alignment vertical="center"/>
    </xf>
    <xf numFmtId="164" fontId="10" fillId="0" borderId="10" xfId="1" applyNumberFormat="1" applyFont="1" applyBorder="1" applyAlignment="1">
      <alignment vertical="center"/>
    </xf>
    <xf numFmtId="0" fontId="6" fillId="0" borderId="42" xfId="1" applyFont="1" applyFill="1" applyBorder="1" applyAlignment="1">
      <alignment horizontal="center" vertical="center" wrapText="1"/>
    </xf>
    <xf numFmtId="0" fontId="6" fillId="0" borderId="43" xfId="1" applyFont="1" applyFill="1" applyBorder="1" applyAlignment="1">
      <alignment vertical="center" wrapText="1"/>
    </xf>
    <xf numFmtId="164" fontId="7" fillId="0" borderId="45" xfId="1" applyNumberFormat="1" applyFont="1" applyFill="1" applyBorder="1" applyAlignment="1">
      <alignment vertical="center" wrapText="1"/>
    </xf>
    <xf numFmtId="164" fontId="7" fillId="0" borderId="43" xfId="1" applyNumberFormat="1" applyFont="1" applyFill="1" applyBorder="1" applyAlignment="1">
      <alignment vertical="center" wrapText="1"/>
    </xf>
    <xf numFmtId="164" fontId="8" fillId="0" borderId="9" xfId="1" applyNumberFormat="1" applyFont="1" applyFill="1" applyBorder="1" applyAlignment="1">
      <alignment vertical="center"/>
    </xf>
    <xf numFmtId="164" fontId="8" fillId="0" borderId="10" xfId="1" applyNumberFormat="1" applyFont="1" applyFill="1" applyBorder="1" applyAlignment="1">
      <alignment vertical="center"/>
    </xf>
    <xf numFmtId="0" fontId="6" fillId="0" borderId="48" xfId="1" applyFont="1" applyFill="1" applyBorder="1" applyAlignment="1">
      <alignment horizontal="center" vertical="center" wrapText="1"/>
    </xf>
    <xf numFmtId="0" fontId="6" fillId="0" borderId="49" xfId="1" applyFont="1" applyFill="1" applyBorder="1" applyAlignment="1">
      <alignment vertical="center" wrapText="1"/>
    </xf>
    <xf numFmtId="164" fontId="1" fillId="0" borderId="50" xfId="1" applyNumberFormat="1" applyFont="1" applyFill="1" applyBorder="1" applyAlignment="1">
      <alignment vertical="center" wrapText="1"/>
    </xf>
    <xf numFmtId="164" fontId="7" fillId="0" borderId="51" xfId="1" applyNumberFormat="1" applyFont="1" applyFill="1" applyBorder="1" applyAlignment="1">
      <alignment vertical="center" wrapText="1"/>
    </xf>
    <xf numFmtId="164" fontId="7" fillId="0" borderId="49" xfId="1" applyNumberFormat="1" applyFont="1" applyFill="1" applyBorder="1" applyAlignment="1">
      <alignment vertical="center" wrapText="1"/>
    </xf>
    <xf numFmtId="0" fontId="6" fillId="0" borderId="53" xfId="1" applyFont="1" applyFill="1" applyBorder="1" applyAlignment="1">
      <alignment horizontal="center" vertical="center" wrapText="1"/>
    </xf>
    <xf numFmtId="0" fontId="6" fillId="0" borderId="54" xfId="1" applyFont="1" applyFill="1" applyBorder="1" applyAlignment="1">
      <alignment vertical="center" wrapText="1"/>
    </xf>
    <xf numFmtId="164" fontId="1" fillId="0" borderId="55" xfId="1" applyNumberFormat="1" applyFont="1" applyFill="1" applyBorder="1" applyAlignment="1">
      <alignment vertical="center" wrapText="1"/>
    </xf>
    <xf numFmtId="164" fontId="1" fillId="0" borderId="6" xfId="1" applyNumberFormat="1" applyFont="1" applyFill="1" applyBorder="1" applyAlignment="1">
      <alignment vertical="center" wrapText="1"/>
    </xf>
    <xf numFmtId="164" fontId="7" fillId="0" borderId="55" xfId="1" applyNumberFormat="1" applyFont="1" applyFill="1" applyBorder="1" applyAlignment="1">
      <alignment vertical="center" wrapText="1"/>
    </xf>
    <xf numFmtId="164" fontId="7" fillId="0" borderId="54" xfId="1" applyNumberFormat="1" applyFont="1" applyFill="1" applyBorder="1" applyAlignment="1">
      <alignment vertical="center" wrapText="1"/>
    </xf>
    <xf numFmtId="164" fontId="8" fillId="0" borderId="56" xfId="1" applyNumberFormat="1" applyFont="1" applyFill="1" applyBorder="1" applyAlignment="1">
      <alignment vertical="center"/>
    </xf>
    <xf numFmtId="164" fontId="8" fillId="0" borderId="57" xfId="1" applyNumberFormat="1" applyFont="1" applyFill="1" applyBorder="1" applyAlignment="1">
      <alignment vertical="center"/>
    </xf>
    <xf numFmtId="0" fontId="11" fillId="0" borderId="25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vertical="center" wrapText="1"/>
    </xf>
    <xf numFmtId="164" fontId="10" fillId="0" borderId="17" xfId="1" applyNumberFormat="1" applyFont="1" applyFill="1" applyBorder="1" applyAlignment="1">
      <alignment vertical="center" wrapText="1"/>
    </xf>
    <xf numFmtId="164" fontId="9" fillId="0" borderId="27" xfId="1" applyNumberFormat="1" applyFont="1" applyFill="1" applyBorder="1" applyAlignment="1">
      <alignment vertical="center" wrapText="1"/>
    </xf>
    <xf numFmtId="164" fontId="9" fillId="0" borderId="58" xfId="1" applyNumberFormat="1" applyFont="1" applyFill="1" applyBorder="1" applyAlignment="1">
      <alignment vertical="center" wrapText="1"/>
    </xf>
    <xf numFmtId="164" fontId="10" fillId="0" borderId="16" xfId="1" applyNumberFormat="1" applyFont="1" applyFill="1" applyBorder="1" applyAlignment="1">
      <alignment vertical="center"/>
    </xf>
    <xf numFmtId="164" fontId="10" fillId="0" borderId="15" xfId="1" applyNumberFormat="1" applyFont="1" applyFill="1" applyBorder="1" applyAlignment="1">
      <alignment vertical="center"/>
    </xf>
    <xf numFmtId="164" fontId="9" fillId="0" borderId="26" xfId="1" applyNumberFormat="1" applyFont="1" applyFill="1" applyBorder="1" applyAlignment="1">
      <alignment vertical="center" wrapText="1"/>
    </xf>
    <xf numFmtId="164" fontId="1" fillId="0" borderId="50" xfId="1" applyNumberFormat="1" applyFont="1" applyFill="1" applyBorder="1" applyAlignment="1">
      <alignment horizontal="right" vertical="center" wrapText="1"/>
    </xf>
    <xf numFmtId="164" fontId="1" fillId="0" borderId="59" xfId="1" applyNumberFormat="1" applyFont="1" applyFill="1" applyBorder="1" applyAlignment="1">
      <alignment horizontal="right" vertical="center" wrapText="1"/>
    </xf>
    <xf numFmtId="164" fontId="6" fillId="0" borderId="51" xfId="1" applyNumberFormat="1" applyFont="1" applyFill="1" applyBorder="1" applyAlignment="1">
      <alignment horizontal="right" vertical="center" wrapText="1"/>
    </xf>
    <xf numFmtId="164" fontId="6" fillId="0" borderId="60" xfId="1" applyNumberFormat="1" applyFont="1" applyFill="1" applyBorder="1" applyAlignment="1">
      <alignment horizontal="right" vertical="center" wrapText="1"/>
    </xf>
    <xf numFmtId="164" fontId="8" fillId="0" borderId="61" xfId="1" applyNumberFormat="1" applyFont="1" applyFill="1" applyBorder="1" applyAlignment="1">
      <alignment horizontal="right" vertical="center"/>
    </xf>
    <xf numFmtId="164" fontId="8" fillId="0" borderId="62" xfId="1" applyNumberFormat="1" applyFont="1" applyFill="1" applyBorder="1" applyAlignment="1">
      <alignment horizontal="right" vertical="center"/>
    </xf>
    <xf numFmtId="0" fontId="6" fillId="0" borderId="26" xfId="1" applyFont="1" applyFill="1" applyBorder="1" applyAlignment="1">
      <alignment vertical="center" wrapText="1"/>
    </xf>
    <xf numFmtId="164" fontId="1" fillId="0" borderId="27" xfId="1" applyNumberFormat="1" applyFont="1" applyFill="1" applyBorder="1" applyAlignment="1">
      <alignment vertical="center" wrapText="1"/>
    </xf>
    <xf numFmtId="164" fontId="7" fillId="0" borderId="27" xfId="1" applyNumberFormat="1" applyFont="1" applyFill="1" applyBorder="1" applyAlignment="1">
      <alignment vertical="center" wrapText="1"/>
    </xf>
    <xf numFmtId="164" fontId="7" fillId="0" borderId="26" xfId="1" applyNumberFormat="1" applyFont="1" applyFill="1" applyBorder="1" applyAlignment="1">
      <alignment vertical="center" wrapText="1"/>
    </xf>
    <xf numFmtId="164" fontId="8" fillId="0" borderId="16" xfId="1" applyNumberFormat="1" applyFont="1" applyFill="1" applyBorder="1" applyAlignment="1">
      <alignment vertical="center"/>
    </xf>
    <xf numFmtId="164" fontId="8" fillId="0" borderId="15" xfId="1" applyNumberFormat="1" applyFont="1" applyFill="1" applyBorder="1" applyAlignment="1">
      <alignment vertical="center"/>
    </xf>
    <xf numFmtId="0" fontId="11" fillId="0" borderId="63" xfId="1" applyFont="1" applyFill="1" applyBorder="1" applyAlignment="1">
      <alignment horizontal="center" vertical="center" wrapText="1"/>
    </xf>
    <xf numFmtId="0" fontId="9" fillId="0" borderId="54" xfId="1" applyFont="1" applyFill="1" applyBorder="1" applyAlignment="1">
      <alignment vertical="center" wrapText="1"/>
    </xf>
    <xf numFmtId="164" fontId="10" fillId="0" borderId="27" xfId="1" applyNumberFormat="1" applyFont="1" applyFill="1" applyBorder="1" applyAlignment="1">
      <alignment vertical="center" wrapText="1"/>
    </xf>
    <xf numFmtId="164" fontId="10" fillId="0" borderId="56" xfId="1" applyNumberFormat="1" applyFont="1" applyFill="1" applyBorder="1" applyAlignment="1">
      <alignment vertical="center"/>
    </xf>
    <xf numFmtId="164" fontId="10" fillId="0" borderId="57" xfId="1" applyNumberFormat="1" applyFont="1" applyFill="1" applyBorder="1" applyAlignment="1">
      <alignment vertical="center"/>
    </xf>
    <xf numFmtId="0" fontId="11" fillId="0" borderId="53" xfId="1" applyFont="1" applyFill="1" applyBorder="1" applyAlignment="1">
      <alignment horizontal="center" vertical="center" wrapText="1"/>
    </xf>
    <xf numFmtId="0" fontId="11" fillId="0" borderId="54" xfId="1" applyFont="1" applyFill="1" applyBorder="1" applyAlignment="1">
      <alignment vertical="center" wrapText="1"/>
    </xf>
    <xf numFmtId="164" fontId="5" fillId="0" borderId="14" xfId="1" applyNumberFormat="1" applyFont="1" applyFill="1" applyBorder="1" applyAlignment="1">
      <alignment vertical="center" wrapText="1"/>
    </xf>
    <xf numFmtId="164" fontId="5" fillId="0" borderId="12" xfId="1" applyNumberFormat="1" applyFont="1" applyFill="1" applyBorder="1" applyAlignment="1">
      <alignment vertical="center" wrapText="1"/>
    </xf>
    <xf numFmtId="164" fontId="11" fillId="0" borderId="54" xfId="1" applyNumberFormat="1" applyFont="1" applyFill="1" applyBorder="1" applyAlignment="1">
      <alignment vertical="center" wrapText="1"/>
    </xf>
    <xf numFmtId="164" fontId="5" fillId="0" borderId="56" xfId="1" applyNumberFormat="1" applyFont="1" applyFill="1" applyBorder="1" applyAlignment="1">
      <alignment vertical="center"/>
    </xf>
    <xf numFmtId="164" fontId="5" fillId="0" borderId="57" xfId="1" applyNumberFormat="1" applyFont="1" applyFill="1" applyBorder="1" applyAlignment="1">
      <alignment vertical="center"/>
    </xf>
    <xf numFmtId="164" fontId="10" fillId="0" borderId="12" xfId="1" applyNumberFormat="1" applyFont="1" applyFill="1" applyBorder="1" applyAlignment="1">
      <alignment vertical="center" wrapText="1"/>
    </xf>
    <xf numFmtId="164" fontId="8" fillId="0" borderId="61" xfId="1" applyNumberFormat="1" applyFont="1" applyFill="1" applyBorder="1" applyAlignment="1">
      <alignment vertical="center"/>
    </xf>
    <xf numFmtId="164" fontId="8" fillId="0" borderId="62" xfId="1" applyNumberFormat="1" applyFont="1" applyFill="1" applyBorder="1" applyAlignment="1">
      <alignment vertical="center"/>
    </xf>
    <xf numFmtId="164" fontId="1" fillId="0" borderId="47" xfId="1" applyNumberFormat="1" applyFont="1" applyFill="1" applyBorder="1" applyAlignment="1">
      <alignment vertical="center" wrapText="1"/>
    </xf>
    <xf numFmtId="164" fontId="6" fillId="0" borderId="49" xfId="1" applyNumberFormat="1" applyFont="1" applyFill="1" applyBorder="1" applyAlignment="1">
      <alignment vertical="center" wrapText="1"/>
    </xf>
    <xf numFmtId="164" fontId="6" fillId="0" borderId="51" xfId="1" applyNumberFormat="1" applyFont="1" applyFill="1" applyBorder="1" applyAlignment="1">
      <alignment vertical="center" wrapText="1"/>
    </xf>
    <xf numFmtId="0" fontId="6" fillId="0" borderId="64" xfId="1" applyFont="1" applyFill="1" applyBorder="1" applyAlignment="1">
      <alignment horizontal="center" vertical="center" wrapText="1"/>
    </xf>
    <xf numFmtId="0" fontId="6" fillId="0" borderId="65" xfId="1" applyFont="1" applyFill="1" applyBorder="1" applyAlignment="1">
      <alignment vertical="center" wrapText="1"/>
    </xf>
    <xf numFmtId="164" fontId="1" fillId="0" borderId="66" xfId="1" applyNumberFormat="1" applyFont="1" applyFill="1" applyBorder="1" applyAlignment="1">
      <alignment vertical="center" wrapText="1"/>
    </xf>
    <xf numFmtId="164" fontId="6" fillId="0" borderId="67" xfId="1" applyNumberFormat="1" applyFont="1" applyFill="1" applyBorder="1" applyAlignment="1">
      <alignment vertical="center" wrapText="1"/>
    </xf>
    <xf numFmtId="164" fontId="6" fillId="0" borderId="65" xfId="1" applyNumberFormat="1" applyFont="1" applyFill="1" applyBorder="1" applyAlignment="1">
      <alignment vertical="center" wrapText="1"/>
    </xf>
    <xf numFmtId="164" fontId="1" fillId="0" borderId="56" xfId="1" applyNumberFormat="1" applyFont="1" applyFill="1" applyBorder="1" applyAlignment="1">
      <alignment vertical="center"/>
    </xf>
    <xf numFmtId="164" fontId="1" fillId="0" borderId="57" xfId="1" applyNumberFormat="1" applyFont="1" applyFill="1" applyBorder="1" applyAlignment="1">
      <alignment vertical="center"/>
    </xf>
    <xf numFmtId="164" fontId="10" fillId="0" borderId="14" xfId="1" applyNumberFormat="1" applyFont="1" applyFill="1" applyBorder="1" applyAlignment="1">
      <alignment vertical="center" wrapText="1"/>
    </xf>
    <xf numFmtId="164" fontId="9" fillId="0" borderId="55" xfId="1" applyNumberFormat="1" applyFont="1" applyFill="1" applyBorder="1" applyAlignment="1">
      <alignment vertical="center" wrapText="1"/>
    </xf>
    <xf numFmtId="164" fontId="9" fillId="0" borderId="54" xfId="1" applyNumberFormat="1" applyFont="1" applyFill="1" applyBorder="1" applyAlignment="1">
      <alignment vertical="center" wrapText="1"/>
    </xf>
    <xf numFmtId="0" fontId="11" fillId="0" borderId="42" xfId="1" applyFont="1" applyFill="1" applyBorder="1" applyAlignment="1">
      <alignment horizontal="center" vertical="center" wrapText="1"/>
    </xf>
    <xf numFmtId="164" fontId="6" fillId="0" borderId="45" xfId="1" applyNumberFormat="1" applyFont="1" applyFill="1" applyBorder="1" applyAlignment="1">
      <alignment vertical="center" wrapText="1"/>
    </xf>
    <xf numFmtId="164" fontId="6" fillId="0" borderId="43" xfId="1" applyNumberFormat="1" applyFont="1" applyFill="1" applyBorder="1" applyAlignment="1">
      <alignment vertical="center" wrapText="1"/>
    </xf>
    <xf numFmtId="164" fontId="1" fillId="0" borderId="9" xfId="1" applyNumberFormat="1" applyFont="1" applyFill="1" applyBorder="1" applyAlignment="1">
      <alignment vertical="center"/>
    </xf>
    <xf numFmtId="164" fontId="1" fillId="0" borderId="10" xfId="1" applyNumberFormat="1" applyFont="1" applyFill="1" applyBorder="1" applyAlignment="1">
      <alignment vertical="center"/>
    </xf>
    <xf numFmtId="0" fontId="11" fillId="0" borderId="48" xfId="1" applyFont="1" applyFill="1" applyBorder="1" applyAlignment="1">
      <alignment horizontal="center" vertical="center" wrapText="1"/>
    </xf>
    <xf numFmtId="164" fontId="1" fillId="0" borderId="61" xfId="1" applyNumberFormat="1" applyFont="1" applyFill="1" applyBorder="1" applyAlignment="1">
      <alignment vertical="center"/>
    </xf>
    <xf numFmtId="164" fontId="1" fillId="0" borderId="62" xfId="1" applyNumberFormat="1" applyFont="1" applyFill="1" applyBorder="1" applyAlignment="1">
      <alignment vertical="center"/>
    </xf>
    <xf numFmtId="0" fontId="11" fillId="0" borderId="68" xfId="1" applyFont="1" applyFill="1" applyBorder="1" applyAlignment="1">
      <alignment horizontal="center" vertical="center" wrapText="1"/>
    </xf>
    <xf numFmtId="0" fontId="6" fillId="0" borderId="69" xfId="1" applyFont="1" applyFill="1" applyBorder="1" applyAlignment="1">
      <alignment vertical="center" wrapText="1"/>
    </xf>
    <xf numFmtId="164" fontId="1" fillId="0" borderId="13" xfId="1" applyNumberFormat="1" applyFont="1" applyFill="1" applyBorder="1" applyAlignment="1">
      <alignment vertical="center"/>
    </xf>
    <xf numFmtId="0" fontId="11" fillId="0" borderId="64" xfId="1" applyFont="1" applyFill="1" applyBorder="1" applyAlignment="1">
      <alignment horizontal="center" vertical="center" wrapText="1"/>
    </xf>
    <xf numFmtId="0" fontId="11" fillId="0" borderId="70" xfId="1" applyFont="1" applyBorder="1" applyAlignment="1">
      <alignment horizontal="center" vertical="center" wrapText="1"/>
    </xf>
    <xf numFmtId="0" fontId="11" fillId="0" borderId="71" xfId="1" applyFont="1" applyBorder="1" applyAlignment="1">
      <alignment vertical="center" wrapText="1"/>
    </xf>
    <xf numFmtId="164" fontId="5" fillId="0" borderId="72" xfId="1" applyNumberFormat="1" applyFont="1" applyFill="1" applyBorder="1" applyAlignment="1">
      <alignment vertical="center" wrapText="1"/>
    </xf>
    <xf numFmtId="164" fontId="5" fillId="0" borderId="12" xfId="1" applyNumberFormat="1" applyFont="1" applyFill="1" applyBorder="1" applyAlignment="1">
      <alignment vertical="center"/>
    </xf>
    <xf numFmtId="164" fontId="9" fillId="0" borderId="55" xfId="1" applyNumberFormat="1" applyFont="1" applyBorder="1" applyAlignment="1">
      <alignment vertical="center" wrapText="1"/>
    </xf>
    <xf numFmtId="164" fontId="9" fillId="0" borderId="54" xfId="1" applyNumberFormat="1" applyFont="1" applyBorder="1" applyAlignment="1">
      <alignment vertical="center" wrapText="1"/>
    </xf>
    <xf numFmtId="164" fontId="10" fillId="0" borderId="56" xfId="1" applyNumberFormat="1" applyFont="1" applyBorder="1" applyAlignment="1">
      <alignment vertical="center"/>
    </xf>
    <xf numFmtId="164" fontId="10" fillId="0" borderId="57" xfId="1" applyNumberFormat="1" applyFont="1" applyBorder="1" applyAlignment="1">
      <alignment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right" vertical="center"/>
    </xf>
    <xf numFmtId="0" fontId="6" fillId="0" borderId="19" xfId="1" applyFont="1" applyBorder="1" applyAlignment="1">
      <alignment horizontal="center" vertical="center" textRotation="180" wrapText="1"/>
    </xf>
    <xf numFmtId="0" fontId="6" fillId="0" borderId="22" xfId="1" applyFont="1" applyBorder="1" applyAlignment="1">
      <alignment horizontal="center" vertical="center" textRotation="180" wrapText="1"/>
    </xf>
    <xf numFmtId="0" fontId="6" fillId="0" borderId="25" xfId="1" applyFont="1" applyBorder="1" applyAlignment="1">
      <alignment horizontal="center" vertical="center" textRotation="180" wrapText="1"/>
    </xf>
    <xf numFmtId="0" fontId="6" fillId="0" borderId="20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right" vertical="center" wrapText="1" shrinkToFit="1"/>
    </xf>
    <xf numFmtId="0" fontId="1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 wrapText="1"/>
    </xf>
  </cellXfs>
  <cellStyles count="2">
    <cellStyle name="Normál" xfId="0" builtinId="0"/>
    <cellStyle name="Normál_2-3.sz. mellékl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BreakPreview" topLeftCell="A19" zoomScale="70" zoomScaleNormal="100" zoomScaleSheetLayoutView="70" workbookViewId="0">
      <selection activeCell="D40" sqref="D40"/>
    </sheetView>
  </sheetViews>
  <sheetFormatPr defaultRowHeight="18.75" x14ac:dyDescent="0.25"/>
  <cols>
    <col min="1" max="1" width="5.7109375" style="1" customWidth="1"/>
    <col min="2" max="2" width="55.7109375" style="1" customWidth="1"/>
    <col min="3" max="9" width="14.7109375" style="1" customWidth="1"/>
  </cols>
  <sheetData>
    <row r="1" spans="1:9" s="5" customFormat="1" x14ac:dyDescent="0.25">
      <c r="A1" s="2"/>
      <c r="B1" s="11"/>
      <c r="C1" s="12"/>
      <c r="D1" s="160"/>
      <c r="E1" s="160"/>
      <c r="F1" s="160"/>
      <c r="G1" s="12"/>
      <c r="H1" s="161" t="s">
        <v>5</v>
      </c>
      <c r="I1" s="161"/>
    </row>
    <row r="2" spans="1:9" s="5" customFormat="1" ht="15.75" customHeight="1" x14ac:dyDescent="0.25">
      <c r="A2" s="162" t="s">
        <v>6</v>
      </c>
      <c r="B2" s="162"/>
      <c r="C2" s="162"/>
      <c r="D2" s="162"/>
      <c r="E2" s="162"/>
      <c r="F2" s="162"/>
      <c r="G2" s="162"/>
      <c r="H2" s="162"/>
      <c r="I2" s="162"/>
    </row>
    <row r="3" spans="1:9" s="5" customFormat="1" x14ac:dyDescent="0.25">
      <c r="A3" s="162" t="s">
        <v>7</v>
      </c>
      <c r="B3" s="162"/>
      <c r="C3" s="162"/>
      <c r="D3" s="162"/>
      <c r="E3" s="162"/>
      <c r="F3" s="162"/>
      <c r="G3" s="162"/>
      <c r="H3" s="162"/>
      <c r="I3" s="162"/>
    </row>
    <row r="4" spans="1:9" s="5" customFormat="1" x14ac:dyDescent="0.25">
      <c r="A4" s="159" t="s">
        <v>8</v>
      </c>
      <c r="B4" s="159"/>
      <c r="C4" s="159"/>
      <c r="D4" s="159"/>
      <c r="E4" s="159"/>
      <c r="F4" s="159"/>
      <c r="G4" s="12"/>
      <c r="H4" s="11"/>
      <c r="I4" s="11"/>
    </row>
    <row r="5" spans="1:9" s="6" customFormat="1" ht="19.5" thickBot="1" x14ac:dyDescent="0.3">
      <c r="A5" s="2"/>
      <c r="B5" s="11"/>
      <c r="C5" s="12"/>
      <c r="D5" s="12"/>
      <c r="E5" s="145"/>
      <c r="F5" s="145"/>
      <c r="G5" s="13"/>
      <c r="H5" s="14"/>
      <c r="I5" s="15" t="s">
        <v>0</v>
      </c>
    </row>
    <row r="6" spans="1:9" s="6" customFormat="1" ht="15.75" x14ac:dyDescent="0.25">
      <c r="A6" s="146" t="s">
        <v>1</v>
      </c>
      <c r="B6" s="149" t="s">
        <v>9</v>
      </c>
      <c r="C6" s="152" t="s">
        <v>2</v>
      </c>
      <c r="D6" s="138" t="s">
        <v>3</v>
      </c>
      <c r="E6" s="155" t="s">
        <v>10</v>
      </c>
      <c r="F6" s="156"/>
      <c r="G6" s="138" t="s">
        <v>4</v>
      </c>
      <c r="H6" s="141" t="s">
        <v>11</v>
      </c>
      <c r="I6" s="142"/>
    </row>
    <row r="7" spans="1:9" s="6" customFormat="1" ht="15.75" x14ac:dyDescent="0.25">
      <c r="A7" s="147"/>
      <c r="B7" s="150"/>
      <c r="C7" s="153"/>
      <c r="D7" s="139"/>
      <c r="E7" s="157"/>
      <c r="F7" s="158"/>
      <c r="G7" s="139"/>
      <c r="H7" s="143"/>
      <c r="I7" s="144"/>
    </row>
    <row r="8" spans="1:9" s="6" customFormat="1" ht="38.25" thickBot="1" x14ac:dyDescent="0.3">
      <c r="A8" s="148"/>
      <c r="B8" s="151"/>
      <c r="C8" s="154"/>
      <c r="D8" s="140"/>
      <c r="E8" s="16" t="s">
        <v>12</v>
      </c>
      <c r="F8" s="17" t="s">
        <v>13</v>
      </c>
      <c r="G8" s="140"/>
      <c r="H8" s="16" t="s">
        <v>14</v>
      </c>
      <c r="I8" s="17" t="s">
        <v>15</v>
      </c>
    </row>
    <row r="9" spans="1:9" s="6" customFormat="1" ht="19.5" thickBot="1" x14ac:dyDescent="0.3">
      <c r="A9" s="18">
        <v>1</v>
      </c>
      <c r="B9" s="19">
        <v>2</v>
      </c>
      <c r="C9" s="20">
        <v>3</v>
      </c>
      <c r="D9" s="21">
        <v>4</v>
      </c>
      <c r="E9" s="22">
        <v>5</v>
      </c>
      <c r="F9" s="23">
        <v>6</v>
      </c>
      <c r="G9" s="24">
        <v>7</v>
      </c>
      <c r="H9" s="25">
        <v>8</v>
      </c>
      <c r="I9" s="26">
        <v>9</v>
      </c>
    </row>
    <row r="10" spans="1:9" s="3" customFormat="1" ht="38.25" thickTop="1" x14ac:dyDescent="0.25">
      <c r="A10" s="27" t="s">
        <v>16</v>
      </c>
      <c r="B10" s="28" t="s">
        <v>17</v>
      </c>
      <c r="C10" s="29">
        <v>32266.400000000001</v>
      </c>
      <c r="D10" s="30">
        <v>44646</v>
      </c>
      <c r="E10" s="31">
        <f>+D10-C10</f>
        <v>12379.599999999999</v>
      </c>
      <c r="F10" s="32">
        <f>+D10/C10*100</f>
        <v>138.36684600699178</v>
      </c>
      <c r="G10" s="30">
        <v>0</v>
      </c>
      <c r="H10" s="33">
        <f>+G10-D10</f>
        <v>-44646</v>
      </c>
      <c r="I10" s="34">
        <f>+G10/D10*100</f>
        <v>0</v>
      </c>
    </row>
    <row r="11" spans="1:9" s="7" customFormat="1" x14ac:dyDescent="0.25">
      <c r="A11" s="35" t="s">
        <v>18</v>
      </c>
      <c r="B11" s="36" t="s">
        <v>19</v>
      </c>
      <c r="C11" s="37">
        <v>4107</v>
      </c>
      <c r="D11" s="38">
        <v>4205</v>
      </c>
      <c r="E11" s="39">
        <f t="shared" ref="E11:E46" si="0">+D11-C11</f>
        <v>98</v>
      </c>
      <c r="F11" s="40">
        <f t="shared" ref="F11:F45" si="1">+D11/C11*100</f>
        <v>102.38616995373752</v>
      </c>
      <c r="G11" s="38">
        <v>0</v>
      </c>
      <c r="H11" s="41">
        <f>+G11-D11</f>
        <v>-4205</v>
      </c>
      <c r="I11" s="42">
        <f t="shared" ref="I11:I32" si="2">+G11/D11*100</f>
        <v>0</v>
      </c>
    </row>
    <row r="12" spans="1:9" s="7" customFormat="1" ht="37.5" x14ac:dyDescent="0.25">
      <c r="A12" s="35" t="s">
        <v>20</v>
      </c>
      <c r="B12" s="36" t="s">
        <v>21</v>
      </c>
      <c r="C12" s="37">
        <v>106.2</v>
      </c>
      <c r="D12" s="38">
        <v>144.80000000000001</v>
      </c>
      <c r="E12" s="39">
        <f t="shared" si="0"/>
        <v>38.600000000000009</v>
      </c>
      <c r="F12" s="40">
        <f t="shared" si="1"/>
        <v>136.34651600753295</v>
      </c>
      <c r="G12" s="38">
        <v>0</v>
      </c>
      <c r="H12" s="41">
        <f t="shared" ref="H12:H32" si="3">+G12-D12</f>
        <v>-144.80000000000001</v>
      </c>
      <c r="I12" s="42">
        <f t="shared" si="2"/>
        <v>0</v>
      </c>
    </row>
    <row r="13" spans="1:9" s="7" customFormat="1" x14ac:dyDescent="0.25">
      <c r="A13" s="35" t="s">
        <v>22</v>
      </c>
      <c r="B13" s="36" t="s">
        <v>23</v>
      </c>
      <c r="C13" s="37">
        <v>808.1</v>
      </c>
      <c r="D13" s="38">
        <v>814.2</v>
      </c>
      <c r="E13" s="39">
        <f t="shared" si="0"/>
        <v>6.1000000000000227</v>
      </c>
      <c r="F13" s="40">
        <f t="shared" si="1"/>
        <v>100.75485707214453</v>
      </c>
      <c r="G13" s="38">
        <v>0</v>
      </c>
      <c r="H13" s="41">
        <f t="shared" si="3"/>
        <v>-814.2</v>
      </c>
      <c r="I13" s="42">
        <f t="shared" si="2"/>
        <v>0</v>
      </c>
    </row>
    <row r="14" spans="1:9" s="7" customFormat="1" ht="39" x14ac:dyDescent="0.25">
      <c r="A14" s="43">
        <v>1</v>
      </c>
      <c r="B14" s="44" t="s">
        <v>24</v>
      </c>
      <c r="C14" s="45">
        <f>SUM(C10:C13)</f>
        <v>37287.699999999997</v>
      </c>
      <c r="D14" s="46">
        <f>SUM(D10:D13)</f>
        <v>49810</v>
      </c>
      <c r="E14" s="47">
        <f t="shared" si="0"/>
        <v>12522.300000000003</v>
      </c>
      <c r="F14" s="48">
        <f t="shared" si="1"/>
        <v>133.58292412779551</v>
      </c>
      <c r="G14" s="46">
        <f>SUM(G10:G13)</f>
        <v>0</v>
      </c>
      <c r="H14" s="49">
        <f t="shared" si="3"/>
        <v>-49810</v>
      </c>
      <c r="I14" s="50">
        <f t="shared" si="2"/>
        <v>0</v>
      </c>
    </row>
    <row r="15" spans="1:9" s="7" customFormat="1" x14ac:dyDescent="0.25">
      <c r="A15" s="35">
        <v>2</v>
      </c>
      <c r="B15" s="36" t="s">
        <v>25</v>
      </c>
      <c r="C15" s="37">
        <v>7659.7</v>
      </c>
      <c r="D15" s="38">
        <v>0</v>
      </c>
      <c r="E15" s="39">
        <f t="shared" si="0"/>
        <v>-7659.7</v>
      </c>
      <c r="F15" s="40">
        <f t="shared" si="1"/>
        <v>0</v>
      </c>
      <c r="G15" s="38">
        <v>0</v>
      </c>
      <c r="H15" s="41">
        <f t="shared" si="3"/>
        <v>0</v>
      </c>
      <c r="I15" s="42">
        <v>0</v>
      </c>
    </row>
    <row r="16" spans="1:9" s="8" customFormat="1" ht="37.5" x14ac:dyDescent="0.25">
      <c r="A16" s="51">
        <v>3</v>
      </c>
      <c r="B16" s="52" t="s">
        <v>26</v>
      </c>
      <c r="C16" s="38">
        <v>0</v>
      </c>
      <c r="D16" s="38">
        <v>5400</v>
      </c>
      <c r="E16" s="53">
        <f>+D16-C16</f>
        <v>5400</v>
      </c>
      <c r="F16" s="54">
        <v>100</v>
      </c>
      <c r="G16" s="38">
        <v>0</v>
      </c>
      <c r="H16" s="55">
        <f>+G16-D16</f>
        <v>-5400</v>
      </c>
      <c r="I16" s="56">
        <f>+G16/D16*100</f>
        <v>0</v>
      </c>
    </row>
    <row r="17" spans="1:9" s="8" customFormat="1" x14ac:dyDescent="0.25">
      <c r="A17" s="51">
        <v>4</v>
      </c>
      <c r="B17" s="52" t="s">
        <v>27</v>
      </c>
      <c r="C17" s="38">
        <v>0</v>
      </c>
      <c r="D17" s="38">
        <v>2871.6</v>
      </c>
      <c r="E17" s="53">
        <f>+D17-C17</f>
        <v>2871.6</v>
      </c>
      <c r="F17" s="54">
        <v>100</v>
      </c>
      <c r="G17" s="38">
        <v>0</v>
      </c>
      <c r="H17" s="55">
        <f>+G17-D17</f>
        <v>-2871.6</v>
      </c>
      <c r="I17" s="56">
        <f>+G17/D17*100</f>
        <v>0</v>
      </c>
    </row>
    <row r="18" spans="1:9" s="8" customFormat="1" x14ac:dyDescent="0.25">
      <c r="A18" s="51">
        <v>5</v>
      </c>
      <c r="B18" s="52" t="s">
        <v>28</v>
      </c>
      <c r="C18" s="38">
        <v>6997.7</v>
      </c>
      <c r="D18" s="38">
        <v>0</v>
      </c>
      <c r="E18" s="53">
        <f t="shared" si="0"/>
        <v>-6997.7</v>
      </c>
      <c r="F18" s="54">
        <f t="shared" si="1"/>
        <v>0</v>
      </c>
      <c r="G18" s="38">
        <v>0</v>
      </c>
      <c r="H18" s="55">
        <f t="shared" si="3"/>
        <v>0</v>
      </c>
      <c r="I18" s="56">
        <v>0</v>
      </c>
    </row>
    <row r="19" spans="1:9" s="8" customFormat="1" ht="37.5" x14ac:dyDescent="0.25">
      <c r="A19" s="51">
        <v>6</v>
      </c>
      <c r="B19" s="52" t="s">
        <v>29</v>
      </c>
      <c r="C19" s="38">
        <v>0</v>
      </c>
      <c r="D19" s="38">
        <v>955.5</v>
      </c>
      <c r="E19" s="53">
        <f t="shared" si="0"/>
        <v>955.5</v>
      </c>
      <c r="F19" s="54">
        <v>100</v>
      </c>
      <c r="G19" s="38">
        <v>0</v>
      </c>
      <c r="H19" s="55">
        <f t="shared" si="3"/>
        <v>-955.5</v>
      </c>
      <c r="I19" s="56">
        <f t="shared" si="2"/>
        <v>0</v>
      </c>
    </row>
    <row r="20" spans="1:9" s="8" customFormat="1" x14ac:dyDescent="0.25">
      <c r="A20" s="51">
        <v>7</v>
      </c>
      <c r="B20" s="52" t="s">
        <v>30</v>
      </c>
      <c r="C20" s="38">
        <v>8098.3</v>
      </c>
      <c r="D20" s="38">
        <v>9437</v>
      </c>
      <c r="E20" s="53">
        <f t="shared" si="0"/>
        <v>1338.6999999999998</v>
      </c>
      <c r="F20" s="54">
        <f t="shared" si="1"/>
        <v>116.53062988528455</v>
      </c>
      <c r="G20" s="38">
        <v>0</v>
      </c>
      <c r="H20" s="55">
        <f t="shared" si="3"/>
        <v>-9437</v>
      </c>
      <c r="I20" s="56">
        <f t="shared" si="2"/>
        <v>0</v>
      </c>
    </row>
    <row r="21" spans="1:9" s="8" customFormat="1" ht="37.5" x14ac:dyDescent="0.25">
      <c r="A21" s="51">
        <v>8</v>
      </c>
      <c r="B21" s="52" t="s">
        <v>31</v>
      </c>
      <c r="C21" s="38">
        <v>93839.4</v>
      </c>
      <c r="D21" s="38">
        <v>91707.6</v>
      </c>
      <c r="E21" s="53">
        <f t="shared" si="0"/>
        <v>-2131.7999999999884</v>
      </c>
      <c r="F21" s="54">
        <f t="shared" si="1"/>
        <v>97.728246344286092</v>
      </c>
      <c r="G21" s="38">
        <v>0</v>
      </c>
      <c r="H21" s="55">
        <f t="shared" si="3"/>
        <v>-91707.6</v>
      </c>
      <c r="I21" s="56">
        <f t="shared" si="2"/>
        <v>0</v>
      </c>
    </row>
    <row r="22" spans="1:9" s="8" customFormat="1" x14ac:dyDescent="0.25">
      <c r="A22" s="51">
        <v>9</v>
      </c>
      <c r="B22" s="52" t="s">
        <v>32</v>
      </c>
      <c r="C22" s="38">
        <v>6322.9</v>
      </c>
      <c r="D22" s="38">
        <v>0</v>
      </c>
      <c r="E22" s="53">
        <f t="shared" si="0"/>
        <v>-6322.9</v>
      </c>
      <c r="F22" s="54">
        <f t="shared" si="1"/>
        <v>0</v>
      </c>
      <c r="G22" s="38">
        <v>0</v>
      </c>
      <c r="H22" s="55">
        <f t="shared" si="3"/>
        <v>0</v>
      </c>
      <c r="I22" s="56">
        <v>0</v>
      </c>
    </row>
    <row r="23" spans="1:9" s="9" customFormat="1" ht="67.5" customHeight="1" x14ac:dyDescent="0.25">
      <c r="A23" s="57">
        <v>10</v>
      </c>
      <c r="B23" s="58" t="s">
        <v>70</v>
      </c>
      <c r="C23" s="59">
        <v>4888.3</v>
      </c>
      <c r="D23" s="59">
        <v>0</v>
      </c>
      <c r="E23" s="60">
        <f t="shared" si="0"/>
        <v>-4888.3</v>
      </c>
      <c r="F23" s="61">
        <f t="shared" si="1"/>
        <v>0</v>
      </c>
      <c r="G23" s="59">
        <v>0</v>
      </c>
      <c r="H23" s="55">
        <f t="shared" si="3"/>
        <v>0</v>
      </c>
      <c r="I23" s="56">
        <v>0</v>
      </c>
    </row>
    <row r="24" spans="1:9" s="9" customFormat="1" x14ac:dyDescent="0.25">
      <c r="A24" s="57">
        <v>11</v>
      </c>
      <c r="B24" s="58" t="s">
        <v>33</v>
      </c>
      <c r="C24" s="59">
        <v>31048.799999999999</v>
      </c>
      <c r="D24" s="59">
        <v>31431.5</v>
      </c>
      <c r="E24" s="60">
        <f t="shared" si="0"/>
        <v>382.70000000000073</v>
      </c>
      <c r="F24" s="61">
        <f t="shared" si="1"/>
        <v>101.23257581613461</v>
      </c>
      <c r="G24" s="59">
        <v>0</v>
      </c>
      <c r="H24" s="55">
        <f t="shared" si="3"/>
        <v>-31431.5</v>
      </c>
      <c r="I24" s="56">
        <f t="shared" si="2"/>
        <v>0</v>
      </c>
    </row>
    <row r="25" spans="1:9" s="9" customFormat="1" ht="37.5" x14ac:dyDescent="0.25">
      <c r="A25" s="57">
        <v>12</v>
      </c>
      <c r="B25" s="58" t="s">
        <v>34</v>
      </c>
      <c r="C25" s="59">
        <v>0</v>
      </c>
      <c r="D25" s="59">
        <v>4891.3</v>
      </c>
      <c r="E25" s="60">
        <f>+D25-C25</f>
        <v>4891.3</v>
      </c>
      <c r="F25" s="61">
        <v>100</v>
      </c>
      <c r="G25" s="59">
        <v>0</v>
      </c>
      <c r="H25" s="55">
        <f>+G25-D25</f>
        <v>-4891.3</v>
      </c>
      <c r="I25" s="56">
        <f>+G25/D25*100</f>
        <v>0</v>
      </c>
    </row>
    <row r="26" spans="1:9" s="4" customFormat="1" ht="38.25" thickBot="1" x14ac:dyDescent="0.3">
      <c r="A26" s="62">
        <v>13</v>
      </c>
      <c r="B26" s="63" t="s">
        <v>35</v>
      </c>
      <c r="C26" s="64">
        <v>0</v>
      </c>
      <c r="D26" s="65">
        <v>0</v>
      </c>
      <c r="E26" s="66">
        <f t="shared" si="0"/>
        <v>0</v>
      </c>
      <c r="F26" s="67">
        <v>0</v>
      </c>
      <c r="G26" s="65">
        <v>112788.6</v>
      </c>
      <c r="H26" s="68">
        <f>+G26-D26</f>
        <v>112788.6</v>
      </c>
      <c r="I26" s="69">
        <v>100</v>
      </c>
    </row>
    <row r="27" spans="1:9" s="4" customFormat="1" ht="20.25" thickBot="1" x14ac:dyDescent="0.3">
      <c r="A27" s="70" t="s">
        <v>36</v>
      </c>
      <c r="B27" s="71" t="s">
        <v>37</v>
      </c>
      <c r="C27" s="72">
        <f>SUM(C14:C24)</f>
        <v>196142.79999999996</v>
      </c>
      <c r="D27" s="72">
        <f>SUM(D14:D26)</f>
        <v>196504.5</v>
      </c>
      <c r="E27" s="73">
        <f t="shared" si="0"/>
        <v>361.70000000004075</v>
      </c>
      <c r="F27" s="74">
        <f>+D27/C27*100</f>
        <v>100.18440646304634</v>
      </c>
      <c r="G27" s="72">
        <f>SUM(G14:G26)</f>
        <v>112788.6</v>
      </c>
      <c r="H27" s="75">
        <f t="shared" si="3"/>
        <v>-83715.899999999994</v>
      </c>
      <c r="I27" s="76">
        <f t="shared" si="2"/>
        <v>57.39746418020961</v>
      </c>
    </row>
    <row r="28" spans="1:9" s="4" customFormat="1" ht="39.75" thickBot="1" x14ac:dyDescent="0.3">
      <c r="A28" s="70" t="s">
        <v>38</v>
      </c>
      <c r="B28" s="71" t="s">
        <v>39</v>
      </c>
      <c r="C28" s="72">
        <f>368781.6+8282.7</f>
        <v>377064.3</v>
      </c>
      <c r="D28" s="72">
        <f>290203.4+43464.4</f>
        <v>333667.80000000005</v>
      </c>
      <c r="E28" s="73">
        <f t="shared" si="0"/>
        <v>-43396.499999999942</v>
      </c>
      <c r="F28" s="77">
        <f t="shared" si="1"/>
        <v>88.490954990965747</v>
      </c>
      <c r="G28" s="72">
        <v>0</v>
      </c>
      <c r="H28" s="75">
        <f t="shared" si="3"/>
        <v>-333667.80000000005</v>
      </c>
      <c r="I28" s="76">
        <f t="shared" si="2"/>
        <v>0</v>
      </c>
    </row>
    <row r="29" spans="1:9" s="4" customFormat="1" ht="39.75" thickBot="1" x14ac:dyDescent="0.3">
      <c r="A29" s="70" t="s">
        <v>40</v>
      </c>
      <c r="B29" s="71" t="s">
        <v>41</v>
      </c>
      <c r="C29" s="72">
        <v>0</v>
      </c>
      <c r="D29" s="72">
        <v>0</v>
      </c>
      <c r="E29" s="73">
        <v>0</v>
      </c>
      <c r="F29" s="77">
        <v>0</v>
      </c>
      <c r="G29" s="72">
        <v>156393.5</v>
      </c>
      <c r="H29" s="75">
        <f>+G29-D29</f>
        <v>156393.5</v>
      </c>
      <c r="I29" s="76">
        <v>100</v>
      </c>
    </row>
    <row r="30" spans="1:9" s="8" customFormat="1" x14ac:dyDescent="0.25">
      <c r="A30" s="51">
        <v>14</v>
      </c>
      <c r="B30" s="52" t="s">
        <v>42</v>
      </c>
      <c r="C30" s="38">
        <v>60586.8</v>
      </c>
      <c r="D30" s="38">
        <v>58401.2</v>
      </c>
      <c r="E30" s="53">
        <f t="shared" si="0"/>
        <v>-2185.6000000000058</v>
      </c>
      <c r="F30" s="54">
        <f t="shared" si="1"/>
        <v>96.392613572593362</v>
      </c>
      <c r="G30" s="38">
        <v>0</v>
      </c>
      <c r="H30" s="55">
        <f t="shared" si="3"/>
        <v>-58401.2</v>
      </c>
      <c r="I30" s="56">
        <f t="shared" si="2"/>
        <v>0</v>
      </c>
    </row>
    <row r="31" spans="1:9" s="8" customFormat="1" ht="37.5" x14ac:dyDescent="0.25">
      <c r="A31" s="51">
        <v>15</v>
      </c>
      <c r="B31" s="52" t="s">
        <v>43</v>
      </c>
      <c r="C31" s="38">
        <v>1192.9000000000001</v>
      </c>
      <c r="D31" s="38">
        <v>167.5</v>
      </c>
      <c r="E31" s="53">
        <f t="shared" si="0"/>
        <v>-1025.4000000000001</v>
      </c>
      <c r="F31" s="61">
        <f t="shared" si="1"/>
        <v>14.041411685807695</v>
      </c>
      <c r="G31" s="38">
        <v>0</v>
      </c>
      <c r="H31" s="55">
        <f t="shared" si="3"/>
        <v>-167.5</v>
      </c>
      <c r="I31" s="56">
        <f t="shared" si="2"/>
        <v>0</v>
      </c>
    </row>
    <row r="32" spans="1:9" s="9" customFormat="1" ht="33" customHeight="1" x14ac:dyDescent="0.25">
      <c r="A32" s="51">
        <v>16</v>
      </c>
      <c r="B32" s="58" t="s">
        <v>44</v>
      </c>
      <c r="C32" s="59">
        <f>38975.3+52456.6</f>
        <v>91431.9</v>
      </c>
      <c r="D32" s="59">
        <f>39246.4+21513.6</f>
        <v>60760</v>
      </c>
      <c r="E32" s="60">
        <f t="shared" si="0"/>
        <v>-30671.899999999994</v>
      </c>
      <c r="F32" s="61">
        <f t="shared" si="1"/>
        <v>66.453830665227358</v>
      </c>
      <c r="G32" s="59">
        <v>0</v>
      </c>
      <c r="H32" s="55">
        <f t="shared" si="3"/>
        <v>-60760</v>
      </c>
      <c r="I32" s="56">
        <f t="shared" si="2"/>
        <v>0</v>
      </c>
    </row>
    <row r="33" spans="1:9" s="9" customFormat="1" x14ac:dyDescent="0.25">
      <c r="A33" s="51">
        <v>17</v>
      </c>
      <c r="B33" s="58" t="s">
        <v>45</v>
      </c>
      <c r="C33" s="78">
        <v>113504.8</v>
      </c>
      <c r="D33" s="79">
        <v>136069.1</v>
      </c>
      <c r="E33" s="80">
        <f>+D33-SUM(C33:C33)</f>
        <v>22564.300000000003</v>
      </c>
      <c r="F33" s="81">
        <v>100</v>
      </c>
      <c r="G33" s="79">
        <v>0</v>
      </c>
      <c r="H33" s="82">
        <f>+G33-D33</f>
        <v>-136069.1</v>
      </c>
      <c r="I33" s="83">
        <f>+G33/D33*100</f>
        <v>0</v>
      </c>
    </row>
    <row r="34" spans="1:9" s="4" customFormat="1" ht="38.25" thickBot="1" x14ac:dyDescent="0.3">
      <c r="A34" s="51">
        <v>18</v>
      </c>
      <c r="B34" s="84" t="s">
        <v>46</v>
      </c>
      <c r="C34" s="85">
        <v>0</v>
      </c>
      <c r="D34" s="65">
        <v>0</v>
      </c>
      <c r="E34" s="86">
        <v>0</v>
      </c>
      <c r="F34" s="87">
        <v>0</v>
      </c>
      <c r="G34" s="65">
        <v>219965.8</v>
      </c>
      <c r="H34" s="88">
        <f>+G34-D34</f>
        <v>219965.8</v>
      </c>
      <c r="I34" s="89">
        <v>100</v>
      </c>
    </row>
    <row r="35" spans="1:9" s="4" customFormat="1" ht="20.25" thickBot="1" x14ac:dyDescent="0.3">
      <c r="A35" s="90" t="s">
        <v>47</v>
      </c>
      <c r="B35" s="91" t="s">
        <v>48</v>
      </c>
      <c r="C35" s="92">
        <f>SUM(C30:C33)</f>
        <v>266716.40000000002</v>
      </c>
      <c r="D35" s="72">
        <f>SUM(D30:D33)</f>
        <v>255397.8</v>
      </c>
      <c r="E35" s="73">
        <f t="shared" si="0"/>
        <v>-11318.600000000035</v>
      </c>
      <c r="F35" s="77">
        <f t="shared" si="1"/>
        <v>95.756316446982623</v>
      </c>
      <c r="G35" s="72">
        <f>SUM(G30:G34)</f>
        <v>219965.8</v>
      </c>
      <c r="H35" s="93">
        <f t="shared" ref="H35:H45" si="4">+G35-D35</f>
        <v>-35432</v>
      </c>
      <c r="I35" s="94">
        <f t="shared" ref="I35:I45" si="5">+G35/D35*100</f>
        <v>86.126740324309765</v>
      </c>
    </row>
    <row r="36" spans="1:9" s="4" customFormat="1" ht="38.25" thickBot="1" x14ac:dyDescent="0.3">
      <c r="A36" s="95"/>
      <c r="B36" s="96" t="s">
        <v>49</v>
      </c>
      <c r="C36" s="97">
        <f>C35+C28+C27</f>
        <v>839923.49999999988</v>
      </c>
      <c r="D36" s="98">
        <f>D35+D28+D27</f>
        <v>785570.10000000009</v>
      </c>
      <c r="E36" s="98">
        <f>E35+E28+E27</f>
        <v>-54353.399999999936</v>
      </c>
      <c r="F36" s="99">
        <f t="shared" si="1"/>
        <v>93.528767798495963</v>
      </c>
      <c r="G36" s="98">
        <f>G35+G28+G29+G27</f>
        <v>489147.9</v>
      </c>
      <c r="H36" s="100">
        <f t="shared" si="4"/>
        <v>-296422.20000000007</v>
      </c>
      <c r="I36" s="101">
        <f t="shared" si="5"/>
        <v>62.266613762412796</v>
      </c>
    </row>
    <row r="37" spans="1:9" s="4" customFormat="1" ht="20.25" thickBot="1" x14ac:dyDescent="0.3">
      <c r="A37" s="70" t="s">
        <v>50</v>
      </c>
      <c r="B37" s="71" t="s">
        <v>51</v>
      </c>
      <c r="C37" s="102">
        <v>87620.800000000003</v>
      </c>
      <c r="D37" s="102">
        <v>82698.2</v>
      </c>
      <c r="E37" s="73">
        <f t="shared" si="0"/>
        <v>-4922.6000000000058</v>
      </c>
      <c r="F37" s="77">
        <f t="shared" si="1"/>
        <v>94.381927578839722</v>
      </c>
      <c r="G37" s="102">
        <v>34959.800000000003</v>
      </c>
      <c r="H37" s="93">
        <f t="shared" si="4"/>
        <v>-47738.399999999994</v>
      </c>
      <c r="I37" s="94">
        <f t="shared" si="5"/>
        <v>42.27395517677531</v>
      </c>
    </row>
    <row r="38" spans="1:9" s="4" customFormat="1" ht="56.25" x14ac:dyDescent="0.25">
      <c r="A38" s="57">
        <v>19</v>
      </c>
      <c r="B38" s="58" t="s">
        <v>71</v>
      </c>
      <c r="C38" s="59">
        <v>11885.4</v>
      </c>
      <c r="D38" s="59">
        <v>11885.4</v>
      </c>
      <c r="E38" s="60">
        <f t="shared" si="0"/>
        <v>0</v>
      </c>
      <c r="F38" s="61">
        <f t="shared" si="1"/>
        <v>100</v>
      </c>
      <c r="G38" s="59">
        <v>0</v>
      </c>
      <c r="H38" s="103">
        <f t="shared" si="4"/>
        <v>-11885.4</v>
      </c>
      <c r="I38" s="104">
        <f t="shared" si="5"/>
        <v>0</v>
      </c>
    </row>
    <row r="39" spans="1:9" s="4" customFormat="1" x14ac:dyDescent="0.25">
      <c r="A39" s="57">
        <v>20</v>
      </c>
      <c r="B39" s="58" t="s">
        <v>52</v>
      </c>
      <c r="C39" s="105">
        <v>8000</v>
      </c>
      <c r="D39" s="59">
        <v>8000</v>
      </c>
      <c r="E39" s="60">
        <f t="shared" si="0"/>
        <v>0</v>
      </c>
      <c r="F39" s="106">
        <v>100</v>
      </c>
      <c r="G39" s="59">
        <v>8000</v>
      </c>
      <c r="H39" s="103">
        <f t="shared" si="4"/>
        <v>0</v>
      </c>
      <c r="I39" s="104">
        <v>0</v>
      </c>
    </row>
    <row r="40" spans="1:9" s="4" customFormat="1" ht="37.5" x14ac:dyDescent="0.25">
      <c r="A40" s="57">
        <v>21</v>
      </c>
      <c r="B40" s="58" t="s">
        <v>53</v>
      </c>
      <c r="C40" s="105">
        <v>35133.5</v>
      </c>
      <c r="D40" s="59">
        <v>0</v>
      </c>
      <c r="E40" s="107">
        <f>+D40-C40</f>
        <v>-35133.5</v>
      </c>
      <c r="F40" s="106">
        <f t="shared" si="1"/>
        <v>0</v>
      </c>
      <c r="G40" s="59">
        <v>0</v>
      </c>
      <c r="H40" s="103">
        <f>+G40-D40</f>
        <v>0</v>
      </c>
      <c r="I40" s="104">
        <v>0</v>
      </c>
    </row>
    <row r="41" spans="1:9" s="4" customFormat="1" ht="38.25" thickBot="1" x14ac:dyDescent="0.3">
      <c r="A41" s="108">
        <v>22</v>
      </c>
      <c r="B41" s="109" t="s">
        <v>54</v>
      </c>
      <c r="C41" s="110">
        <v>0</v>
      </c>
      <c r="D41" s="110">
        <v>0</v>
      </c>
      <c r="E41" s="111">
        <v>0</v>
      </c>
      <c r="F41" s="112">
        <v>0</v>
      </c>
      <c r="G41" s="110">
        <v>29466.7</v>
      </c>
      <c r="H41" s="113">
        <f>+G41-D41</f>
        <v>29466.7</v>
      </c>
      <c r="I41" s="114">
        <v>100</v>
      </c>
    </row>
    <row r="42" spans="1:9" s="10" customFormat="1" ht="59.25" thickBot="1" x14ac:dyDescent="0.3">
      <c r="A42" s="95" t="s">
        <v>55</v>
      </c>
      <c r="B42" s="91" t="s">
        <v>56</v>
      </c>
      <c r="C42" s="115">
        <f>SUM(C38:C40)</f>
        <v>55018.9</v>
      </c>
      <c r="D42" s="102">
        <f>SUM(D38:D40)</f>
        <v>19885.400000000001</v>
      </c>
      <c r="E42" s="116">
        <f>+D42-C42</f>
        <v>-35133.5</v>
      </c>
      <c r="F42" s="117">
        <f>+D42/C42*100</f>
        <v>36.142852728789563</v>
      </c>
      <c r="G42" s="102">
        <f>SUM(G38:G41)</f>
        <v>37466.699999999997</v>
      </c>
      <c r="H42" s="75">
        <f>+G42-D42</f>
        <v>17581.299999999996</v>
      </c>
      <c r="I42" s="76">
        <f>+G42/D42*100</f>
        <v>188.41310710370419</v>
      </c>
    </row>
    <row r="43" spans="1:9" s="4" customFormat="1" x14ac:dyDescent="0.25">
      <c r="A43" s="118" t="s">
        <v>57</v>
      </c>
      <c r="B43" s="52" t="s">
        <v>58</v>
      </c>
      <c r="C43" s="38">
        <v>350</v>
      </c>
      <c r="D43" s="38">
        <v>350</v>
      </c>
      <c r="E43" s="119">
        <f t="shared" si="0"/>
        <v>0</v>
      </c>
      <c r="F43" s="120">
        <f t="shared" si="1"/>
        <v>100</v>
      </c>
      <c r="G43" s="38">
        <v>35</v>
      </c>
      <c r="H43" s="121">
        <f t="shared" si="4"/>
        <v>-315</v>
      </c>
      <c r="I43" s="122">
        <f t="shared" si="5"/>
        <v>10</v>
      </c>
    </row>
    <row r="44" spans="1:9" s="4" customFormat="1" x14ac:dyDescent="0.25">
      <c r="A44" s="123" t="s">
        <v>59</v>
      </c>
      <c r="B44" s="58" t="s">
        <v>60</v>
      </c>
      <c r="C44" s="59">
        <v>27680</v>
      </c>
      <c r="D44" s="59">
        <v>0</v>
      </c>
      <c r="E44" s="107">
        <f t="shared" si="0"/>
        <v>-27680</v>
      </c>
      <c r="F44" s="106">
        <f t="shared" si="1"/>
        <v>0</v>
      </c>
      <c r="G44" s="59">
        <v>0</v>
      </c>
      <c r="H44" s="124">
        <f t="shared" si="4"/>
        <v>0</v>
      </c>
      <c r="I44" s="125">
        <v>0</v>
      </c>
    </row>
    <row r="45" spans="1:9" s="4" customFormat="1" ht="37.5" x14ac:dyDescent="0.25">
      <c r="A45" s="126" t="s">
        <v>61</v>
      </c>
      <c r="B45" s="127" t="s">
        <v>62</v>
      </c>
      <c r="C45" s="65">
        <f>5000+31137.7+100</f>
        <v>36237.699999999997</v>
      </c>
      <c r="D45" s="65">
        <f>1777.7+1500+24932+100</f>
        <v>28309.7</v>
      </c>
      <c r="E45" s="107">
        <f t="shared" si="0"/>
        <v>-7927.9999999999964</v>
      </c>
      <c r="F45" s="106">
        <f t="shared" si="1"/>
        <v>78.122231819348372</v>
      </c>
      <c r="G45" s="65">
        <v>85600</v>
      </c>
      <c r="H45" s="128">
        <f t="shared" si="4"/>
        <v>57290.3</v>
      </c>
      <c r="I45" s="125">
        <f t="shared" si="5"/>
        <v>302.36985909423271</v>
      </c>
    </row>
    <row r="46" spans="1:9" s="4" customFormat="1" x14ac:dyDescent="0.25">
      <c r="A46" s="123" t="s">
        <v>63</v>
      </c>
      <c r="B46" s="58" t="s">
        <v>64</v>
      </c>
      <c r="C46" s="59">
        <v>0</v>
      </c>
      <c r="D46" s="59">
        <v>12000</v>
      </c>
      <c r="E46" s="107">
        <f t="shared" si="0"/>
        <v>12000</v>
      </c>
      <c r="F46" s="106">
        <v>100</v>
      </c>
      <c r="G46" s="59">
        <v>0</v>
      </c>
      <c r="H46" s="124">
        <f>+G46-D46</f>
        <v>-12000</v>
      </c>
      <c r="I46" s="125">
        <v>0</v>
      </c>
    </row>
    <row r="47" spans="1:9" s="4" customFormat="1" x14ac:dyDescent="0.25">
      <c r="A47" s="126" t="s">
        <v>65</v>
      </c>
      <c r="B47" s="127" t="s">
        <v>66</v>
      </c>
      <c r="C47" s="65">
        <v>126426.2</v>
      </c>
      <c r="D47" s="65">
        <v>0</v>
      </c>
      <c r="E47" s="107">
        <f>+D47-C47</f>
        <v>-126426.2</v>
      </c>
      <c r="F47" s="106">
        <f>+D47/C47*100</f>
        <v>0</v>
      </c>
      <c r="G47" s="65">
        <v>0</v>
      </c>
      <c r="H47" s="128">
        <f>+G47-D47</f>
        <v>0</v>
      </c>
      <c r="I47" s="125">
        <v>0</v>
      </c>
    </row>
    <row r="48" spans="1:9" s="4" customFormat="1" ht="38.25" thickBot="1" x14ac:dyDescent="0.3">
      <c r="A48" s="129" t="s">
        <v>67</v>
      </c>
      <c r="B48" s="109" t="s">
        <v>68</v>
      </c>
      <c r="C48" s="110">
        <v>0</v>
      </c>
      <c r="D48" s="110">
        <v>113117.4</v>
      </c>
      <c r="E48" s="111">
        <f>+D48-C48</f>
        <v>113117.4</v>
      </c>
      <c r="F48" s="112">
        <v>100</v>
      </c>
      <c r="G48" s="110">
        <v>0</v>
      </c>
      <c r="H48" s="113">
        <f>+G48-D48</f>
        <v>-113117.4</v>
      </c>
      <c r="I48" s="114">
        <f>+G48/D48*100</f>
        <v>0</v>
      </c>
    </row>
    <row r="49" spans="1:9" s="3" customFormat="1" ht="20.25" thickBot="1" x14ac:dyDescent="0.3">
      <c r="A49" s="130"/>
      <c r="B49" s="131" t="s">
        <v>69</v>
      </c>
      <c r="C49" s="132">
        <f>SUM(C27:C28,C35:C35,C37,C42:C48)</f>
        <v>1173257.1000000001</v>
      </c>
      <c r="D49" s="133">
        <f>SUM(D27:D28,D35:D35,D37,D42:D48)</f>
        <v>1041930.8</v>
      </c>
      <c r="E49" s="134">
        <f>+D49-C49</f>
        <v>-131326.30000000005</v>
      </c>
      <c r="F49" s="135">
        <f>+D49/C49*100</f>
        <v>88.80669036650194</v>
      </c>
      <c r="G49" s="133">
        <f>SUM(G27:G29,G35:G35,G37,G42:G48)</f>
        <v>647209.39999999991</v>
      </c>
      <c r="H49" s="136">
        <f>+G49-D49</f>
        <v>-394721.40000000014</v>
      </c>
      <c r="I49" s="137">
        <f>+G49/D49*100</f>
        <v>62.116351680936951</v>
      </c>
    </row>
  </sheetData>
  <mergeCells count="13">
    <mergeCell ref="A4:F4"/>
    <mergeCell ref="D1:F1"/>
    <mergeCell ref="H1:I1"/>
    <mergeCell ref="A2:I2"/>
    <mergeCell ref="A3:I3"/>
    <mergeCell ref="G6:G8"/>
    <mergeCell ref="H6:I7"/>
    <mergeCell ref="E5:F5"/>
    <mergeCell ref="A6:A8"/>
    <mergeCell ref="B6:B8"/>
    <mergeCell ref="C6:C8"/>
    <mergeCell ref="D6:D8"/>
    <mergeCell ref="E6:F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6" sqref="L2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2012-11-09T10:08:30Z</dcterms:modified>
</cp:coreProperties>
</file>