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finanszírozás" sheetId="4" r:id="rId1"/>
  </sheets>
  <definedNames>
    <definedName name="_xlnm.Print_Area" localSheetId="0">finanszírozás!$B$1:$L$71</definedName>
  </definedNames>
  <calcPr calcId="145621"/>
</workbook>
</file>

<file path=xl/calcChain.xml><?xml version="1.0" encoding="utf-8"?>
<calcChain xmlns="http://schemas.openxmlformats.org/spreadsheetml/2006/main">
  <c r="G39" i="4" l="1"/>
  <c r="K39" i="4" l="1"/>
  <c r="J39" i="4"/>
  <c r="L39" i="4" s="1"/>
  <c r="I39" i="4"/>
  <c r="H49" i="4"/>
  <c r="J38" i="4"/>
  <c r="L38" i="4" s="1"/>
  <c r="K38" i="4"/>
  <c r="J40" i="4"/>
  <c r="K40" i="4"/>
  <c r="L40" i="4" s="1"/>
  <c r="K41" i="4"/>
  <c r="I38" i="4"/>
  <c r="I40" i="4"/>
  <c r="J21" i="4"/>
  <c r="K21" i="4"/>
  <c r="J22" i="4"/>
  <c r="K22" i="4"/>
  <c r="J23" i="4"/>
  <c r="K23" i="4"/>
  <c r="L23" i="4" s="1"/>
  <c r="J24" i="4"/>
  <c r="K24" i="4"/>
  <c r="K25" i="4"/>
  <c r="J26" i="4"/>
  <c r="K26" i="4"/>
  <c r="K27" i="4"/>
  <c r="J28" i="4"/>
  <c r="K28" i="4"/>
  <c r="K29" i="4"/>
  <c r="J30" i="4"/>
  <c r="K30" i="4"/>
  <c r="J31" i="4"/>
  <c r="K31" i="4"/>
  <c r="K32" i="4"/>
  <c r="J33" i="4"/>
  <c r="K33" i="4"/>
  <c r="L33" i="4" s="1"/>
  <c r="J34" i="4"/>
  <c r="K34" i="4"/>
  <c r="J35" i="4"/>
  <c r="K35" i="4"/>
  <c r="K36" i="4"/>
  <c r="J37" i="4"/>
  <c r="K37" i="4"/>
  <c r="J42" i="4"/>
  <c r="K42" i="4"/>
  <c r="K43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41" i="4"/>
  <c r="I42" i="4"/>
  <c r="I44" i="4"/>
  <c r="L34" i="4" l="1"/>
  <c r="L31" i="4"/>
  <c r="L42" i="4"/>
  <c r="L24" i="4"/>
  <c r="L21" i="4"/>
  <c r="L30" i="4"/>
  <c r="L37" i="4"/>
  <c r="L35" i="4"/>
  <c r="L28" i="4"/>
  <c r="L26" i="4"/>
  <c r="L22" i="4"/>
  <c r="G43" i="4" l="1"/>
  <c r="K44" i="4"/>
  <c r="J44" i="4"/>
  <c r="L44" i="4" s="1"/>
  <c r="F44" i="4"/>
  <c r="F43" i="4"/>
  <c r="J43" i="4" l="1"/>
  <c r="L43" i="4" s="1"/>
  <c r="I43" i="4"/>
  <c r="J49" i="4"/>
  <c r="K49" i="4"/>
  <c r="I49" i="4"/>
  <c r="F49" i="4"/>
  <c r="L49" i="4" l="1"/>
  <c r="J51" i="4"/>
  <c r="K51" i="4"/>
  <c r="J52" i="4"/>
  <c r="K52" i="4"/>
  <c r="J53" i="4"/>
  <c r="J54" i="4"/>
  <c r="K54" i="4"/>
  <c r="J55" i="4"/>
  <c r="K55" i="4"/>
  <c r="J56" i="4"/>
  <c r="K56" i="4"/>
  <c r="J57" i="4"/>
  <c r="K57" i="4"/>
  <c r="J58" i="4"/>
  <c r="K58" i="4"/>
  <c r="J59" i="4"/>
  <c r="K59" i="4"/>
  <c r="J60" i="4"/>
  <c r="K60" i="4"/>
  <c r="J61" i="4"/>
  <c r="K61" i="4"/>
  <c r="J62" i="4"/>
  <c r="K62" i="4"/>
  <c r="J63" i="4"/>
  <c r="K63" i="4"/>
  <c r="J64" i="4"/>
  <c r="J66" i="4"/>
  <c r="K48" i="4"/>
  <c r="J48" i="4"/>
  <c r="J13" i="4"/>
  <c r="K13" i="4"/>
  <c r="J14" i="4"/>
  <c r="K14" i="4"/>
  <c r="J15" i="4"/>
  <c r="K15" i="4"/>
  <c r="J16" i="4"/>
  <c r="K16" i="4"/>
  <c r="J17" i="4"/>
  <c r="K17" i="4"/>
  <c r="K18" i="4"/>
  <c r="J19" i="4"/>
  <c r="K19" i="4"/>
  <c r="J20" i="4"/>
  <c r="K20" i="4"/>
  <c r="K12" i="4"/>
  <c r="J12" i="4"/>
  <c r="J69" i="4"/>
  <c r="L58" i="4"/>
  <c r="L54" i="4"/>
  <c r="L48" i="4"/>
  <c r="G69" i="4"/>
  <c r="I66" i="4"/>
  <c r="I64" i="4"/>
  <c r="I63" i="4"/>
  <c r="I62" i="4"/>
  <c r="I61" i="4"/>
  <c r="I60" i="4"/>
  <c r="I59" i="4"/>
  <c r="I58" i="4"/>
  <c r="I57" i="4"/>
  <c r="I56" i="4"/>
  <c r="I55" i="4"/>
  <c r="I54" i="4"/>
  <c r="I53" i="4"/>
  <c r="H69" i="4"/>
  <c r="I52" i="4"/>
  <c r="I51" i="4"/>
  <c r="I48" i="4"/>
  <c r="H46" i="4"/>
  <c r="I20" i="4"/>
  <c r="I19" i="4"/>
  <c r="I18" i="4"/>
  <c r="G46" i="4"/>
  <c r="I17" i="4"/>
  <c r="I16" i="4"/>
  <c r="I15" i="4"/>
  <c r="I14" i="4"/>
  <c r="I13" i="4"/>
  <c r="I12" i="4"/>
  <c r="L60" i="4" l="1"/>
  <c r="L56" i="4"/>
  <c r="L51" i="4"/>
  <c r="L17" i="4"/>
  <c r="L16" i="4"/>
  <c r="L15" i="4"/>
  <c r="L14" i="4"/>
  <c r="L13" i="4"/>
  <c r="L61" i="4"/>
  <c r="L62" i="4"/>
  <c r="L63" i="4"/>
  <c r="L59" i="4"/>
  <c r="L57" i="4"/>
  <c r="L55" i="4"/>
  <c r="L52" i="4"/>
  <c r="K46" i="4"/>
  <c r="L20" i="4"/>
  <c r="L19" i="4"/>
  <c r="H71" i="4"/>
  <c r="L12" i="4"/>
  <c r="I69" i="4"/>
  <c r="I46" i="4"/>
  <c r="G71" i="4"/>
  <c r="F48" i="4"/>
  <c r="D41" i="4"/>
  <c r="J41" i="4" s="1"/>
  <c r="L41" i="4" s="1"/>
  <c r="F41" i="4" l="1"/>
  <c r="I71" i="4"/>
  <c r="E64" i="4"/>
  <c r="K64" i="4" s="1"/>
  <c r="L64" i="4" s="1"/>
  <c r="E66" i="4"/>
  <c r="K66" i="4" s="1"/>
  <c r="L66" i="4" s="1"/>
  <c r="E53" i="4"/>
  <c r="K53" i="4" s="1"/>
  <c r="F56" i="4"/>
  <c r="F53" i="4"/>
  <c r="F55" i="4"/>
  <c r="F54" i="4"/>
  <c r="F52" i="4"/>
  <c r="F51" i="4"/>
  <c r="L53" i="4" l="1"/>
  <c r="L69" i="4" s="1"/>
  <c r="K69" i="4"/>
  <c r="K71" i="4" s="1"/>
  <c r="F62" i="4"/>
  <c r="D36" i="4" l="1"/>
  <c r="J36" i="4" s="1"/>
  <c r="L36" i="4" s="1"/>
  <c r="D29" i="4"/>
  <c r="J29" i="4" s="1"/>
  <c r="L29" i="4" s="1"/>
  <c r="D25" i="4" l="1"/>
  <c r="J25" i="4" s="1"/>
  <c r="L25" i="4" s="1"/>
  <c r="F24" i="4"/>
  <c r="F17" i="4"/>
  <c r="F20" i="4" l="1"/>
  <c r="F13" i="4"/>
  <c r="F61" i="4" l="1"/>
  <c r="D32" i="4"/>
  <c r="J32" i="4" s="1"/>
  <c r="L32" i="4" s="1"/>
  <c r="D27" i="4"/>
  <c r="J27" i="4" s="1"/>
  <c r="L27" i="4" s="1"/>
  <c r="D18" i="4"/>
  <c r="J18" i="4" s="1"/>
  <c r="L18" i="4" l="1"/>
  <c r="L46" i="4" s="1"/>
  <c r="L71" i="4" s="1"/>
  <c r="J46" i="4"/>
  <c r="J71" i="4" s="1"/>
  <c r="F63" i="4"/>
  <c r="F64" i="4"/>
  <c r="F66" i="4"/>
  <c r="F18" i="4"/>
  <c r="F19" i="4"/>
  <c r="F22" i="4"/>
  <c r="F23" i="4"/>
  <c r="F25" i="4"/>
  <c r="F26" i="4"/>
  <c r="F27" i="4"/>
  <c r="F28" i="4"/>
  <c r="F29" i="4"/>
  <c r="F32" i="4"/>
  <c r="F36" i="4"/>
  <c r="F37" i="4"/>
  <c r="E69" i="4" l="1"/>
  <c r="D69" i="4"/>
  <c r="F60" i="4"/>
  <c r="F59" i="4"/>
  <c r="F58" i="4"/>
  <c r="F57" i="4"/>
  <c r="E46" i="4"/>
  <c r="D46" i="4"/>
  <c r="D71" i="4" s="1"/>
  <c r="F16" i="4"/>
  <c r="F15" i="4"/>
  <c r="F14" i="4"/>
  <c r="F12" i="4"/>
  <c r="F69" i="4" l="1"/>
  <c r="E71" i="4"/>
  <c r="F46" i="4"/>
  <c r="F71" i="4" l="1"/>
</calcChain>
</file>

<file path=xl/sharedStrings.xml><?xml version="1.0" encoding="utf-8"?>
<sst xmlns="http://schemas.openxmlformats.org/spreadsheetml/2006/main" count="71" uniqueCount="69">
  <si>
    <t>Budapest Főváros VII. Kerület Erzsébetváros Önkormányzata</t>
  </si>
  <si>
    <t>ezer Ft</t>
  </si>
  <si>
    <t>Megnevezés</t>
  </si>
  <si>
    <t>működési
cél</t>
  </si>
  <si>
    <t>felhalmozási
cél</t>
  </si>
  <si>
    <t>összesen
(3+4)</t>
  </si>
  <si>
    <t>Előző évek működési célú pénzmaradványa:</t>
  </si>
  <si>
    <t>"5201 Parkosítás, zöldövezet gondozása" címen</t>
  </si>
  <si>
    <t>"5203 Környezet-egészségügyi feladatok" címen</t>
  </si>
  <si>
    <t>"5204 Környezet- és természetvédelmi feladatok" címen</t>
  </si>
  <si>
    <t>"5207 Egyéb városüzemeltetési feladatok" címen</t>
  </si>
  <si>
    <t>"5301 Önkormányzati épületek, lakások, helyiségek kezelése, üzemeltetése" címen</t>
  </si>
  <si>
    <t>"5303 Társasházak részére pályázatok költségei" címen</t>
  </si>
  <si>
    <t>"5403 Garay téri Piac üzemeltetése" címen</t>
  </si>
  <si>
    <t>"5404 Vagyonértékesítéssel kapcsolatos közvetlen kiadások" címen</t>
  </si>
  <si>
    <t>"5503 Feladatra el nem számolt kiadások" címen</t>
  </si>
  <si>
    <t>"5604 Eseti pénzbeli szociális ellátások" címen</t>
  </si>
  <si>
    <t>"5606 Egyéb szociális és gyermekjóléti szolgáltatás" címen</t>
  </si>
  <si>
    <t>"5607 Közfoglalkoztatás" címen</t>
  </si>
  <si>
    <t>"5701 Oktatási, közművelődési és egyéb feladatok" címen</t>
  </si>
  <si>
    <t>"5707 Erzsébetvárosi turizmussal kapcsolatos feladatok" címen</t>
  </si>
  <si>
    <t>Előző évek működési célú pénzmaradványa összesen</t>
  </si>
  <si>
    <t>Előző évek felhalmozási célú pénzmaradványa:</t>
  </si>
  <si>
    <t xml:space="preserve">Kéményfelújításhoz támogatás és kölcsön </t>
  </si>
  <si>
    <t>Társasházak felújítási támogatása és kölcsöne</t>
  </si>
  <si>
    <t>Gázvezeték felújítási kölcsöne</t>
  </si>
  <si>
    <t>Tetőjárda felújítási pályázat</t>
  </si>
  <si>
    <t>"6401 Intézményi beruházások" címen</t>
  </si>
  <si>
    <t>"6404 Önkormányzati beruházások" címen</t>
  </si>
  <si>
    <t>Előző évek felhalmozási célú pénzmaradványa összesen</t>
  </si>
  <si>
    <t>Költségvetési hiány belső finanszírozása mindösszesen (1+2)</t>
  </si>
  <si>
    <t>2014. évi tervezett belső hiányból finanszírozott működési és felhalmozási feladatok</t>
  </si>
  <si>
    <t>"5202 Közutak üzemeltetése, fenntartása" címen</t>
  </si>
  <si>
    <t>"5304 Önkormányzati tulajdonú oktatási célt szolgáló épületek üzemeltetése"</t>
  </si>
  <si>
    <t>Társasházak részére kapufigyelő rendszerhez támogatás</t>
  </si>
  <si>
    <t>"5208 Beruházások előkészítése és lebonyolítása" címen</t>
  </si>
  <si>
    <t>"5502 Pályázatok fenntartási kötelezettségeivel kapcsolatos feladatok" címen</t>
  </si>
  <si>
    <t>Sorszám</t>
  </si>
  <si>
    <t>"6110 Egyéb felhalmozási célú támogatások államháztartáson kívülre" címen</t>
  </si>
  <si>
    <t>Önkormányzati lakások felújítása</t>
  </si>
  <si>
    <t>Intézményi felújítások</t>
  </si>
  <si>
    <t>Önkormányzati épületekben kémény veszélyelhárítás</t>
  </si>
  <si>
    <t>Egyéb épületek felújítása</t>
  </si>
  <si>
    <t>Útfelújítások</t>
  </si>
  <si>
    <t>Parkfelújítás</t>
  </si>
  <si>
    <t>"5101 Igazgatási apparátus és Polgármesteri Hivatal előirányzata" címen felújítás és beruházás</t>
  </si>
  <si>
    <t>Önkormányzat 2014. évi működési kiadásaihoz fedezet</t>
  </si>
  <si>
    <t>"6105 Ellátási szerződések alapján nyújtott támogatások és egyéb működési célú támogatások államháztartáson kívülre" címen</t>
  </si>
  <si>
    <t>"6106 Egyéb működési  célú támogatások államháztartáson belülre" címen</t>
  </si>
  <si>
    <t>Eredeti előirányzat</t>
  </si>
  <si>
    <t>Módosítás</t>
  </si>
  <si>
    <t>Módosított előirányzat</t>
  </si>
  <si>
    <t>összesen
(7+8)</t>
  </si>
  <si>
    <t>összesen
(9+11)</t>
  </si>
  <si>
    <t>működési
cél (3+6)</t>
  </si>
  <si>
    <t>felhalmozási
cél (4+7)</t>
  </si>
  <si>
    <t>Egyéb önkormányzati beruházások, felújítások 2014. évi feladatainak fedezete a költségvetési maradványból</t>
  </si>
  <si>
    <t>"7501 Erzsébet terv Fejlesztési program 2015" címen</t>
  </si>
  <si>
    <t>"5101 Igazgatási apparátus és Polgármesteri Hivatal előirányzata" címen működési célú pénzmaradvány</t>
  </si>
  <si>
    <t>Költségvetési ntézmények pénzmaradványa</t>
  </si>
  <si>
    <t>"7201 Központilag kezelt ágazati feladatok" címen</t>
  </si>
  <si>
    <t>"5305 Kötelező taneszköz beszerzése" címen</t>
  </si>
  <si>
    <t>"5702 Sport feladatok" címen</t>
  </si>
  <si>
    <t>"5703 Üdülők üzemeltetése" címen</t>
  </si>
  <si>
    <t>"5804 Önkormányzat által alapított kitüntetések, díjak" címen</t>
  </si>
  <si>
    <t>"5901 Önkormányzati működési bevételekkel összefüggő áfa előirányzat" címen</t>
  </si>
  <si>
    <t>"5903 Bérleti díjakkal kapcsolatos áfa előirányzat" címen</t>
  </si>
  <si>
    <t>"9113 Esély a szülőknek, lehetőség a gyermekeknek KMOP-4.5.2-11-2012-0034" címen</t>
  </si>
  <si>
    <t>"6201 Központi, irányító szervi támogatás folyósítása" címen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</si>
</sst>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4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/>
    </xf>
    <xf numFmtId="3" fontId="3" fillId="0" borderId="10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 wrapText="1"/>
    </xf>
    <xf numFmtId="0" fontId="3" fillId="0" borderId="19" xfId="1" applyFont="1" applyBorder="1" applyAlignment="1">
      <alignment vertical="center"/>
    </xf>
    <xf numFmtId="0" fontId="2" fillId="0" borderId="21" xfId="1" applyFont="1" applyBorder="1" applyAlignment="1">
      <alignment vertical="center"/>
    </xf>
    <xf numFmtId="3" fontId="2" fillId="0" borderId="21" xfId="1" applyNumberFormat="1" applyFont="1" applyBorder="1" applyAlignment="1">
      <alignment horizontal="right" vertical="center"/>
    </xf>
    <xf numFmtId="3" fontId="2" fillId="0" borderId="22" xfId="1" applyNumberFormat="1" applyFont="1" applyBorder="1" applyAlignment="1">
      <alignment horizontal="right" vertical="center"/>
    </xf>
    <xf numFmtId="0" fontId="3" fillId="0" borderId="16" xfId="1" applyFont="1" applyBorder="1" applyAlignment="1">
      <alignment vertical="center"/>
    </xf>
    <xf numFmtId="0" fontId="3" fillId="0" borderId="0" xfId="1" applyFont="1" applyBorder="1" applyAlignment="1">
      <alignment vertical="top" wrapText="1"/>
    </xf>
    <xf numFmtId="0" fontId="2" fillId="0" borderId="23" xfId="1" applyFont="1" applyBorder="1" applyAlignment="1">
      <alignment vertical="center"/>
    </xf>
    <xf numFmtId="3" fontId="2" fillId="0" borderId="23" xfId="1" applyNumberFormat="1" applyFont="1" applyBorder="1" applyAlignment="1">
      <alignment horizontal="right" vertical="center"/>
    </xf>
    <xf numFmtId="0" fontId="2" fillId="0" borderId="0" xfId="1" applyFont="1" applyAlignment="1">
      <alignment vertical="center"/>
    </xf>
    <xf numFmtId="0" fontId="3" fillId="0" borderId="18" xfId="1" applyFont="1" applyBorder="1" applyAlignment="1">
      <alignment vertical="center"/>
    </xf>
    <xf numFmtId="3" fontId="4" fillId="0" borderId="7" xfId="1" applyNumberFormat="1" applyFont="1" applyBorder="1" applyAlignment="1">
      <alignment horizontal="right" vertical="center"/>
    </xf>
    <xf numFmtId="3" fontId="3" fillId="0" borderId="0" xfId="1" applyNumberFormat="1" applyFont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3" fontId="3" fillId="0" borderId="18" xfId="1" applyNumberFormat="1" applyFont="1" applyFill="1" applyBorder="1" applyAlignment="1">
      <alignment horizontal="right" vertical="center"/>
    </xf>
    <xf numFmtId="3" fontId="3" fillId="0" borderId="7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vertical="center"/>
    </xf>
    <xf numFmtId="0" fontId="3" fillId="0" borderId="14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right" vertical="center"/>
    </xf>
    <xf numFmtId="3" fontId="2" fillId="0" borderId="23" xfId="1" applyNumberFormat="1" applyFont="1" applyFill="1" applyBorder="1" applyAlignment="1">
      <alignment horizontal="right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tabSelected="1" view="pageBreakPreview" topLeftCell="A40" zoomScale="70" zoomScaleNormal="100" zoomScaleSheetLayoutView="70" workbookViewId="0">
      <selection activeCell="H61" sqref="H61"/>
    </sheetView>
  </sheetViews>
  <sheetFormatPr defaultRowHeight="18.75" x14ac:dyDescent="0.25"/>
  <cols>
    <col min="1" max="1" width="9.140625" style="1"/>
    <col min="2" max="2" width="11.85546875" style="26" customWidth="1"/>
    <col min="3" max="3" width="98.5703125" style="1" customWidth="1"/>
    <col min="4" max="4" width="12.42578125" style="1" bestFit="1" customWidth="1"/>
    <col min="5" max="5" width="15.85546875" style="1" bestFit="1" customWidth="1"/>
    <col min="6" max="6" width="12.7109375" style="1" bestFit="1" customWidth="1"/>
    <col min="7" max="7" width="12.42578125" style="26" bestFit="1" customWidth="1"/>
    <col min="8" max="8" width="15.85546875" style="26" bestFit="1" customWidth="1"/>
    <col min="9" max="9" width="12.7109375" style="1" bestFit="1" customWidth="1"/>
    <col min="10" max="10" width="12.42578125" style="1" bestFit="1" customWidth="1"/>
    <col min="11" max="11" width="15.85546875" style="1" bestFit="1" customWidth="1"/>
    <col min="12" max="12" width="12.7109375" style="1" bestFit="1" customWidth="1"/>
    <col min="13" max="251" width="9.140625" style="1"/>
    <col min="252" max="252" width="7.140625" style="1" customWidth="1"/>
    <col min="253" max="253" width="88.7109375" style="1" customWidth="1"/>
    <col min="254" max="254" width="14.5703125" style="1" customWidth="1"/>
    <col min="255" max="255" width="16.85546875" style="1" customWidth="1"/>
    <col min="256" max="256" width="14.7109375" style="1" customWidth="1"/>
    <col min="257" max="257" width="14.5703125" style="1" customWidth="1"/>
    <col min="258" max="258" width="16.85546875" style="1" customWidth="1"/>
    <col min="259" max="259" width="14.7109375" style="1" customWidth="1"/>
    <col min="260" max="260" width="14.5703125" style="1" customWidth="1"/>
    <col min="261" max="261" width="16.85546875" style="1" customWidth="1"/>
    <col min="262" max="262" width="14.7109375" style="1" customWidth="1"/>
    <col min="263" max="507" width="9.140625" style="1"/>
    <col min="508" max="508" width="7.140625" style="1" customWidth="1"/>
    <col min="509" max="509" width="88.7109375" style="1" customWidth="1"/>
    <col min="510" max="510" width="14.5703125" style="1" customWidth="1"/>
    <col min="511" max="511" width="16.85546875" style="1" customWidth="1"/>
    <col min="512" max="512" width="14.7109375" style="1" customWidth="1"/>
    <col min="513" max="513" width="14.5703125" style="1" customWidth="1"/>
    <col min="514" max="514" width="16.85546875" style="1" customWidth="1"/>
    <col min="515" max="515" width="14.7109375" style="1" customWidth="1"/>
    <col min="516" max="516" width="14.5703125" style="1" customWidth="1"/>
    <col min="517" max="517" width="16.85546875" style="1" customWidth="1"/>
    <col min="518" max="518" width="14.7109375" style="1" customWidth="1"/>
    <col min="519" max="763" width="9.140625" style="1"/>
    <col min="764" max="764" width="7.140625" style="1" customWidth="1"/>
    <col min="765" max="765" width="88.7109375" style="1" customWidth="1"/>
    <col min="766" max="766" width="14.5703125" style="1" customWidth="1"/>
    <col min="767" max="767" width="16.85546875" style="1" customWidth="1"/>
    <col min="768" max="768" width="14.7109375" style="1" customWidth="1"/>
    <col min="769" max="769" width="14.5703125" style="1" customWidth="1"/>
    <col min="770" max="770" width="16.85546875" style="1" customWidth="1"/>
    <col min="771" max="771" width="14.7109375" style="1" customWidth="1"/>
    <col min="772" max="772" width="14.5703125" style="1" customWidth="1"/>
    <col min="773" max="773" width="16.85546875" style="1" customWidth="1"/>
    <col min="774" max="774" width="14.7109375" style="1" customWidth="1"/>
    <col min="775" max="1019" width="9.140625" style="1"/>
    <col min="1020" max="1020" width="7.140625" style="1" customWidth="1"/>
    <col min="1021" max="1021" width="88.7109375" style="1" customWidth="1"/>
    <col min="1022" max="1022" width="14.5703125" style="1" customWidth="1"/>
    <col min="1023" max="1023" width="16.85546875" style="1" customWidth="1"/>
    <col min="1024" max="1024" width="14.7109375" style="1" customWidth="1"/>
    <col min="1025" max="1025" width="14.5703125" style="1" customWidth="1"/>
    <col min="1026" max="1026" width="16.85546875" style="1" customWidth="1"/>
    <col min="1027" max="1027" width="14.7109375" style="1" customWidth="1"/>
    <col min="1028" max="1028" width="14.5703125" style="1" customWidth="1"/>
    <col min="1029" max="1029" width="16.85546875" style="1" customWidth="1"/>
    <col min="1030" max="1030" width="14.7109375" style="1" customWidth="1"/>
    <col min="1031" max="1275" width="9.140625" style="1"/>
    <col min="1276" max="1276" width="7.140625" style="1" customWidth="1"/>
    <col min="1277" max="1277" width="88.7109375" style="1" customWidth="1"/>
    <col min="1278" max="1278" width="14.5703125" style="1" customWidth="1"/>
    <col min="1279" max="1279" width="16.85546875" style="1" customWidth="1"/>
    <col min="1280" max="1280" width="14.7109375" style="1" customWidth="1"/>
    <col min="1281" max="1281" width="14.5703125" style="1" customWidth="1"/>
    <col min="1282" max="1282" width="16.85546875" style="1" customWidth="1"/>
    <col min="1283" max="1283" width="14.7109375" style="1" customWidth="1"/>
    <col min="1284" max="1284" width="14.5703125" style="1" customWidth="1"/>
    <col min="1285" max="1285" width="16.85546875" style="1" customWidth="1"/>
    <col min="1286" max="1286" width="14.7109375" style="1" customWidth="1"/>
    <col min="1287" max="1531" width="9.140625" style="1"/>
    <col min="1532" max="1532" width="7.140625" style="1" customWidth="1"/>
    <col min="1533" max="1533" width="88.7109375" style="1" customWidth="1"/>
    <col min="1534" max="1534" width="14.5703125" style="1" customWidth="1"/>
    <col min="1535" max="1535" width="16.85546875" style="1" customWidth="1"/>
    <col min="1536" max="1536" width="14.7109375" style="1" customWidth="1"/>
    <col min="1537" max="1537" width="14.5703125" style="1" customWidth="1"/>
    <col min="1538" max="1538" width="16.85546875" style="1" customWidth="1"/>
    <col min="1539" max="1539" width="14.7109375" style="1" customWidth="1"/>
    <col min="1540" max="1540" width="14.5703125" style="1" customWidth="1"/>
    <col min="1541" max="1541" width="16.85546875" style="1" customWidth="1"/>
    <col min="1542" max="1542" width="14.7109375" style="1" customWidth="1"/>
    <col min="1543" max="1787" width="9.140625" style="1"/>
    <col min="1788" max="1788" width="7.140625" style="1" customWidth="1"/>
    <col min="1789" max="1789" width="88.7109375" style="1" customWidth="1"/>
    <col min="1790" max="1790" width="14.5703125" style="1" customWidth="1"/>
    <col min="1791" max="1791" width="16.85546875" style="1" customWidth="1"/>
    <col min="1792" max="1792" width="14.7109375" style="1" customWidth="1"/>
    <col min="1793" max="1793" width="14.5703125" style="1" customWidth="1"/>
    <col min="1794" max="1794" width="16.85546875" style="1" customWidth="1"/>
    <col min="1795" max="1795" width="14.7109375" style="1" customWidth="1"/>
    <col min="1796" max="1796" width="14.5703125" style="1" customWidth="1"/>
    <col min="1797" max="1797" width="16.85546875" style="1" customWidth="1"/>
    <col min="1798" max="1798" width="14.7109375" style="1" customWidth="1"/>
    <col min="1799" max="2043" width="9.140625" style="1"/>
    <col min="2044" max="2044" width="7.140625" style="1" customWidth="1"/>
    <col min="2045" max="2045" width="88.7109375" style="1" customWidth="1"/>
    <col min="2046" max="2046" width="14.5703125" style="1" customWidth="1"/>
    <col min="2047" max="2047" width="16.85546875" style="1" customWidth="1"/>
    <col min="2048" max="2048" width="14.7109375" style="1" customWidth="1"/>
    <col min="2049" max="2049" width="14.5703125" style="1" customWidth="1"/>
    <col min="2050" max="2050" width="16.85546875" style="1" customWidth="1"/>
    <col min="2051" max="2051" width="14.7109375" style="1" customWidth="1"/>
    <col min="2052" max="2052" width="14.5703125" style="1" customWidth="1"/>
    <col min="2053" max="2053" width="16.85546875" style="1" customWidth="1"/>
    <col min="2054" max="2054" width="14.7109375" style="1" customWidth="1"/>
    <col min="2055" max="2299" width="9.140625" style="1"/>
    <col min="2300" max="2300" width="7.140625" style="1" customWidth="1"/>
    <col min="2301" max="2301" width="88.7109375" style="1" customWidth="1"/>
    <col min="2302" max="2302" width="14.5703125" style="1" customWidth="1"/>
    <col min="2303" max="2303" width="16.85546875" style="1" customWidth="1"/>
    <col min="2304" max="2304" width="14.7109375" style="1" customWidth="1"/>
    <col min="2305" max="2305" width="14.5703125" style="1" customWidth="1"/>
    <col min="2306" max="2306" width="16.85546875" style="1" customWidth="1"/>
    <col min="2307" max="2307" width="14.7109375" style="1" customWidth="1"/>
    <col min="2308" max="2308" width="14.5703125" style="1" customWidth="1"/>
    <col min="2309" max="2309" width="16.85546875" style="1" customWidth="1"/>
    <col min="2310" max="2310" width="14.7109375" style="1" customWidth="1"/>
    <col min="2311" max="2555" width="9.140625" style="1"/>
    <col min="2556" max="2556" width="7.140625" style="1" customWidth="1"/>
    <col min="2557" max="2557" width="88.7109375" style="1" customWidth="1"/>
    <col min="2558" max="2558" width="14.5703125" style="1" customWidth="1"/>
    <col min="2559" max="2559" width="16.85546875" style="1" customWidth="1"/>
    <col min="2560" max="2560" width="14.7109375" style="1" customWidth="1"/>
    <col min="2561" max="2561" width="14.5703125" style="1" customWidth="1"/>
    <col min="2562" max="2562" width="16.85546875" style="1" customWidth="1"/>
    <col min="2563" max="2563" width="14.7109375" style="1" customWidth="1"/>
    <col min="2564" max="2564" width="14.5703125" style="1" customWidth="1"/>
    <col min="2565" max="2565" width="16.85546875" style="1" customWidth="1"/>
    <col min="2566" max="2566" width="14.7109375" style="1" customWidth="1"/>
    <col min="2567" max="2811" width="9.140625" style="1"/>
    <col min="2812" max="2812" width="7.140625" style="1" customWidth="1"/>
    <col min="2813" max="2813" width="88.7109375" style="1" customWidth="1"/>
    <col min="2814" max="2814" width="14.5703125" style="1" customWidth="1"/>
    <col min="2815" max="2815" width="16.85546875" style="1" customWidth="1"/>
    <col min="2816" max="2816" width="14.7109375" style="1" customWidth="1"/>
    <col min="2817" max="2817" width="14.5703125" style="1" customWidth="1"/>
    <col min="2818" max="2818" width="16.85546875" style="1" customWidth="1"/>
    <col min="2819" max="2819" width="14.7109375" style="1" customWidth="1"/>
    <col min="2820" max="2820" width="14.5703125" style="1" customWidth="1"/>
    <col min="2821" max="2821" width="16.85546875" style="1" customWidth="1"/>
    <col min="2822" max="2822" width="14.7109375" style="1" customWidth="1"/>
    <col min="2823" max="3067" width="9.140625" style="1"/>
    <col min="3068" max="3068" width="7.140625" style="1" customWidth="1"/>
    <col min="3069" max="3069" width="88.7109375" style="1" customWidth="1"/>
    <col min="3070" max="3070" width="14.5703125" style="1" customWidth="1"/>
    <col min="3071" max="3071" width="16.85546875" style="1" customWidth="1"/>
    <col min="3072" max="3072" width="14.7109375" style="1" customWidth="1"/>
    <col min="3073" max="3073" width="14.5703125" style="1" customWidth="1"/>
    <col min="3074" max="3074" width="16.85546875" style="1" customWidth="1"/>
    <col min="3075" max="3075" width="14.7109375" style="1" customWidth="1"/>
    <col min="3076" max="3076" width="14.5703125" style="1" customWidth="1"/>
    <col min="3077" max="3077" width="16.85546875" style="1" customWidth="1"/>
    <col min="3078" max="3078" width="14.7109375" style="1" customWidth="1"/>
    <col min="3079" max="3323" width="9.140625" style="1"/>
    <col min="3324" max="3324" width="7.140625" style="1" customWidth="1"/>
    <col min="3325" max="3325" width="88.7109375" style="1" customWidth="1"/>
    <col min="3326" max="3326" width="14.5703125" style="1" customWidth="1"/>
    <col min="3327" max="3327" width="16.85546875" style="1" customWidth="1"/>
    <col min="3328" max="3328" width="14.7109375" style="1" customWidth="1"/>
    <col min="3329" max="3329" width="14.5703125" style="1" customWidth="1"/>
    <col min="3330" max="3330" width="16.85546875" style="1" customWidth="1"/>
    <col min="3331" max="3331" width="14.7109375" style="1" customWidth="1"/>
    <col min="3332" max="3332" width="14.5703125" style="1" customWidth="1"/>
    <col min="3333" max="3333" width="16.85546875" style="1" customWidth="1"/>
    <col min="3334" max="3334" width="14.7109375" style="1" customWidth="1"/>
    <col min="3335" max="3579" width="9.140625" style="1"/>
    <col min="3580" max="3580" width="7.140625" style="1" customWidth="1"/>
    <col min="3581" max="3581" width="88.7109375" style="1" customWidth="1"/>
    <col min="3582" max="3582" width="14.5703125" style="1" customWidth="1"/>
    <col min="3583" max="3583" width="16.85546875" style="1" customWidth="1"/>
    <col min="3584" max="3584" width="14.7109375" style="1" customWidth="1"/>
    <col min="3585" max="3585" width="14.5703125" style="1" customWidth="1"/>
    <col min="3586" max="3586" width="16.85546875" style="1" customWidth="1"/>
    <col min="3587" max="3587" width="14.7109375" style="1" customWidth="1"/>
    <col min="3588" max="3588" width="14.5703125" style="1" customWidth="1"/>
    <col min="3589" max="3589" width="16.85546875" style="1" customWidth="1"/>
    <col min="3590" max="3590" width="14.7109375" style="1" customWidth="1"/>
    <col min="3591" max="3835" width="9.140625" style="1"/>
    <col min="3836" max="3836" width="7.140625" style="1" customWidth="1"/>
    <col min="3837" max="3837" width="88.7109375" style="1" customWidth="1"/>
    <col min="3838" max="3838" width="14.5703125" style="1" customWidth="1"/>
    <col min="3839" max="3839" width="16.85546875" style="1" customWidth="1"/>
    <col min="3840" max="3840" width="14.7109375" style="1" customWidth="1"/>
    <col min="3841" max="3841" width="14.5703125" style="1" customWidth="1"/>
    <col min="3842" max="3842" width="16.85546875" style="1" customWidth="1"/>
    <col min="3843" max="3843" width="14.7109375" style="1" customWidth="1"/>
    <col min="3844" max="3844" width="14.5703125" style="1" customWidth="1"/>
    <col min="3845" max="3845" width="16.85546875" style="1" customWidth="1"/>
    <col min="3846" max="3846" width="14.7109375" style="1" customWidth="1"/>
    <col min="3847" max="4091" width="9.140625" style="1"/>
    <col min="4092" max="4092" width="7.140625" style="1" customWidth="1"/>
    <col min="4093" max="4093" width="88.7109375" style="1" customWidth="1"/>
    <col min="4094" max="4094" width="14.5703125" style="1" customWidth="1"/>
    <col min="4095" max="4095" width="16.85546875" style="1" customWidth="1"/>
    <col min="4096" max="4096" width="14.7109375" style="1" customWidth="1"/>
    <col min="4097" max="4097" width="14.5703125" style="1" customWidth="1"/>
    <col min="4098" max="4098" width="16.85546875" style="1" customWidth="1"/>
    <col min="4099" max="4099" width="14.7109375" style="1" customWidth="1"/>
    <col min="4100" max="4100" width="14.5703125" style="1" customWidth="1"/>
    <col min="4101" max="4101" width="16.85546875" style="1" customWidth="1"/>
    <col min="4102" max="4102" width="14.7109375" style="1" customWidth="1"/>
    <col min="4103" max="4347" width="9.140625" style="1"/>
    <col min="4348" max="4348" width="7.140625" style="1" customWidth="1"/>
    <col min="4349" max="4349" width="88.7109375" style="1" customWidth="1"/>
    <col min="4350" max="4350" width="14.5703125" style="1" customWidth="1"/>
    <col min="4351" max="4351" width="16.85546875" style="1" customWidth="1"/>
    <col min="4352" max="4352" width="14.7109375" style="1" customWidth="1"/>
    <col min="4353" max="4353" width="14.5703125" style="1" customWidth="1"/>
    <col min="4354" max="4354" width="16.85546875" style="1" customWidth="1"/>
    <col min="4355" max="4355" width="14.7109375" style="1" customWidth="1"/>
    <col min="4356" max="4356" width="14.5703125" style="1" customWidth="1"/>
    <col min="4357" max="4357" width="16.85546875" style="1" customWidth="1"/>
    <col min="4358" max="4358" width="14.7109375" style="1" customWidth="1"/>
    <col min="4359" max="4603" width="9.140625" style="1"/>
    <col min="4604" max="4604" width="7.140625" style="1" customWidth="1"/>
    <col min="4605" max="4605" width="88.7109375" style="1" customWidth="1"/>
    <col min="4606" max="4606" width="14.5703125" style="1" customWidth="1"/>
    <col min="4607" max="4607" width="16.85546875" style="1" customWidth="1"/>
    <col min="4608" max="4608" width="14.7109375" style="1" customWidth="1"/>
    <col min="4609" max="4609" width="14.5703125" style="1" customWidth="1"/>
    <col min="4610" max="4610" width="16.85546875" style="1" customWidth="1"/>
    <col min="4611" max="4611" width="14.7109375" style="1" customWidth="1"/>
    <col min="4612" max="4612" width="14.5703125" style="1" customWidth="1"/>
    <col min="4613" max="4613" width="16.85546875" style="1" customWidth="1"/>
    <col min="4614" max="4614" width="14.7109375" style="1" customWidth="1"/>
    <col min="4615" max="4859" width="9.140625" style="1"/>
    <col min="4860" max="4860" width="7.140625" style="1" customWidth="1"/>
    <col min="4861" max="4861" width="88.7109375" style="1" customWidth="1"/>
    <col min="4862" max="4862" width="14.5703125" style="1" customWidth="1"/>
    <col min="4863" max="4863" width="16.85546875" style="1" customWidth="1"/>
    <col min="4864" max="4864" width="14.7109375" style="1" customWidth="1"/>
    <col min="4865" max="4865" width="14.5703125" style="1" customWidth="1"/>
    <col min="4866" max="4866" width="16.85546875" style="1" customWidth="1"/>
    <col min="4867" max="4867" width="14.7109375" style="1" customWidth="1"/>
    <col min="4868" max="4868" width="14.5703125" style="1" customWidth="1"/>
    <col min="4869" max="4869" width="16.85546875" style="1" customWidth="1"/>
    <col min="4870" max="4870" width="14.7109375" style="1" customWidth="1"/>
    <col min="4871" max="5115" width="9.140625" style="1"/>
    <col min="5116" max="5116" width="7.140625" style="1" customWidth="1"/>
    <col min="5117" max="5117" width="88.7109375" style="1" customWidth="1"/>
    <col min="5118" max="5118" width="14.5703125" style="1" customWidth="1"/>
    <col min="5119" max="5119" width="16.85546875" style="1" customWidth="1"/>
    <col min="5120" max="5120" width="14.7109375" style="1" customWidth="1"/>
    <col min="5121" max="5121" width="14.5703125" style="1" customWidth="1"/>
    <col min="5122" max="5122" width="16.85546875" style="1" customWidth="1"/>
    <col min="5123" max="5123" width="14.7109375" style="1" customWidth="1"/>
    <col min="5124" max="5124" width="14.5703125" style="1" customWidth="1"/>
    <col min="5125" max="5125" width="16.85546875" style="1" customWidth="1"/>
    <col min="5126" max="5126" width="14.7109375" style="1" customWidth="1"/>
    <col min="5127" max="5371" width="9.140625" style="1"/>
    <col min="5372" max="5372" width="7.140625" style="1" customWidth="1"/>
    <col min="5373" max="5373" width="88.7109375" style="1" customWidth="1"/>
    <col min="5374" max="5374" width="14.5703125" style="1" customWidth="1"/>
    <col min="5375" max="5375" width="16.85546875" style="1" customWidth="1"/>
    <col min="5376" max="5376" width="14.7109375" style="1" customWidth="1"/>
    <col min="5377" max="5377" width="14.5703125" style="1" customWidth="1"/>
    <col min="5378" max="5378" width="16.85546875" style="1" customWidth="1"/>
    <col min="5379" max="5379" width="14.7109375" style="1" customWidth="1"/>
    <col min="5380" max="5380" width="14.5703125" style="1" customWidth="1"/>
    <col min="5381" max="5381" width="16.85546875" style="1" customWidth="1"/>
    <col min="5382" max="5382" width="14.7109375" style="1" customWidth="1"/>
    <col min="5383" max="5627" width="9.140625" style="1"/>
    <col min="5628" max="5628" width="7.140625" style="1" customWidth="1"/>
    <col min="5629" max="5629" width="88.7109375" style="1" customWidth="1"/>
    <col min="5630" max="5630" width="14.5703125" style="1" customWidth="1"/>
    <col min="5631" max="5631" width="16.85546875" style="1" customWidth="1"/>
    <col min="5632" max="5632" width="14.7109375" style="1" customWidth="1"/>
    <col min="5633" max="5633" width="14.5703125" style="1" customWidth="1"/>
    <col min="5634" max="5634" width="16.85546875" style="1" customWidth="1"/>
    <col min="5635" max="5635" width="14.7109375" style="1" customWidth="1"/>
    <col min="5636" max="5636" width="14.5703125" style="1" customWidth="1"/>
    <col min="5637" max="5637" width="16.85546875" style="1" customWidth="1"/>
    <col min="5638" max="5638" width="14.7109375" style="1" customWidth="1"/>
    <col min="5639" max="5883" width="9.140625" style="1"/>
    <col min="5884" max="5884" width="7.140625" style="1" customWidth="1"/>
    <col min="5885" max="5885" width="88.7109375" style="1" customWidth="1"/>
    <col min="5886" max="5886" width="14.5703125" style="1" customWidth="1"/>
    <col min="5887" max="5887" width="16.85546875" style="1" customWidth="1"/>
    <col min="5888" max="5888" width="14.7109375" style="1" customWidth="1"/>
    <col min="5889" max="5889" width="14.5703125" style="1" customWidth="1"/>
    <col min="5890" max="5890" width="16.85546875" style="1" customWidth="1"/>
    <col min="5891" max="5891" width="14.7109375" style="1" customWidth="1"/>
    <col min="5892" max="5892" width="14.5703125" style="1" customWidth="1"/>
    <col min="5893" max="5893" width="16.85546875" style="1" customWidth="1"/>
    <col min="5894" max="5894" width="14.7109375" style="1" customWidth="1"/>
    <col min="5895" max="6139" width="9.140625" style="1"/>
    <col min="6140" max="6140" width="7.140625" style="1" customWidth="1"/>
    <col min="6141" max="6141" width="88.7109375" style="1" customWidth="1"/>
    <col min="6142" max="6142" width="14.5703125" style="1" customWidth="1"/>
    <col min="6143" max="6143" width="16.85546875" style="1" customWidth="1"/>
    <col min="6144" max="6144" width="14.7109375" style="1" customWidth="1"/>
    <col min="6145" max="6145" width="14.5703125" style="1" customWidth="1"/>
    <col min="6146" max="6146" width="16.85546875" style="1" customWidth="1"/>
    <col min="6147" max="6147" width="14.7109375" style="1" customWidth="1"/>
    <col min="6148" max="6148" width="14.5703125" style="1" customWidth="1"/>
    <col min="6149" max="6149" width="16.85546875" style="1" customWidth="1"/>
    <col min="6150" max="6150" width="14.7109375" style="1" customWidth="1"/>
    <col min="6151" max="6395" width="9.140625" style="1"/>
    <col min="6396" max="6396" width="7.140625" style="1" customWidth="1"/>
    <col min="6397" max="6397" width="88.7109375" style="1" customWidth="1"/>
    <col min="6398" max="6398" width="14.5703125" style="1" customWidth="1"/>
    <col min="6399" max="6399" width="16.85546875" style="1" customWidth="1"/>
    <col min="6400" max="6400" width="14.7109375" style="1" customWidth="1"/>
    <col min="6401" max="6401" width="14.5703125" style="1" customWidth="1"/>
    <col min="6402" max="6402" width="16.85546875" style="1" customWidth="1"/>
    <col min="6403" max="6403" width="14.7109375" style="1" customWidth="1"/>
    <col min="6404" max="6404" width="14.5703125" style="1" customWidth="1"/>
    <col min="6405" max="6405" width="16.85546875" style="1" customWidth="1"/>
    <col min="6406" max="6406" width="14.7109375" style="1" customWidth="1"/>
    <col min="6407" max="6651" width="9.140625" style="1"/>
    <col min="6652" max="6652" width="7.140625" style="1" customWidth="1"/>
    <col min="6653" max="6653" width="88.7109375" style="1" customWidth="1"/>
    <col min="6654" max="6654" width="14.5703125" style="1" customWidth="1"/>
    <col min="6655" max="6655" width="16.85546875" style="1" customWidth="1"/>
    <col min="6656" max="6656" width="14.7109375" style="1" customWidth="1"/>
    <col min="6657" max="6657" width="14.5703125" style="1" customWidth="1"/>
    <col min="6658" max="6658" width="16.85546875" style="1" customWidth="1"/>
    <col min="6659" max="6659" width="14.7109375" style="1" customWidth="1"/>
    <col min="6660" max="6660" width="14.5703125" style="1" customWidth="1"/>
    <col min="6661" max="6661" width="16.85546875" style="1" customWidth="1"/>
    <col min="6662" max="6662" width="14.7109375" style="1" customWidth="1"/>
    <col min="6663" max="6907" width="9.140625" style="1"/>
    <col min="6908" max="6908" width="7.140625" style="1" customWidth="1"/>
    <col min="6909" max="6909" width="88.7109375" style="1" customWidth="1"/>
    <col min="6910" max="6910" width="14.5703125" style="1" customWidth="1"/>
    <col min="6911" max="6911" width="16.85546875" style="1" customWidth="1"/>
    <col min="6912" max="6912" width="14.7109375" style="1" customWidth="1"/>
    <col min="6913" max="6913" width="14.5703125" style="1" customWidth="1"/>
    <col min="6914" max="6914" width="16.85546875" style="1" customWidth="1"/>
    <col min="6915" max="6915" width="14.7109375" style="1" customWidth="1"/>
    <col min="6916" max="6916" width="14.5703125" style="1" customWidth="1"/>
    <col min="6917" max="6917" width="16.85546875" style="1" customWidth="1"/>
    <col min="6918" max="6918" width="14.7109375" style="1" customWidth="1"/>
    <col min="6919" max="7163" width="9.140625" style="1"/>
    <col min="7164" max="7164" width="7.140625" style="1" customWidth="1"/>
    <col min="7165" max="7165" width="88.7109375" style="1" customWidth="1"/>
    <col min="7166" max="7166" width="14.5703125" style="1" customWidth="1"/>
    <col min="7167" max="7167" width="16.85546875" style="1" customWidth="1"/>
    <col min="7168" max="7168" width="14.7109375" style="1" customWidth="1"/>
    <col min="7169" max="7169" width="14.5703125" style="1" customWidth="1"/>
    <col min="7170" max="7170" width="16.85546875" style="1" customWidth="1"/>
    <col min="7171" max="7171" width="14.7109375" style="1" customWidth="1"/>
    <col min="7172" max="7172" width="14.5703125" style="1" customWidth="1"/>
    <col min="7173" max="7173" width="16.85546875" style="1" customWidth="1"/>
    <col min="7174" max="7174" width="14.7109375" style="1" customWidth="1"/>
    <col min="7175" max="7419" width="9.140625" style="1"/>
    <col min="7420" max="7420" width="7.140625" style="1" customWidth="1"/>
    <col min="7421" max="7421" width="88.7109375" style="1" customWidth="1"/>
    <col min="7422" max="7422" width="14.5703125" style="1" customWidth="1"/>
    <col min="7423" max="7423" width="16.85546875" style="1" customWidth="1"/>
    <col min="7424" max="7424" width="14.7109375" style="1" customWidth="1"/>
    <col min="7425" max="7425" width="14.5703125" style="1" customWidth="1"/>
    <col min="7426" max="7426" width="16.85546875" style="1" customWidth="1"/>
    <col min="7427" max="7427" width="14.7109375" style="1" customWidth="1"/>
    <col min="7428" max="7428" width="14.5703125" style="1" customWidth="1"/>
    <col min="7429" max="7429" width="16.85546875" style="1" customWidth="1"/>
    <col min="7430" max="7430" width="14.7109375" style="1" customWidth="1"/>
    <col min="7431" max="7675" width="9.140625" style="1"/>
    <col min="7676" max="7676" width="7.140625" style="1" customWidth="1"/>
    <col min="7677" max="7677" width="88.7109375" style="1" customWidth="1"/>
    <col min="7678" max="7678" width="14.5703125" style="1" customWidth="1"/>
    <col min="7679" max="7679" width="16.85546875" style="1" customWidth="1"/>
    <col min="7680" max="7680" width="14.7109375" style="1" customWidth="1"/>
    <col min="7681" max="7681" width="14.5703125" style="1" customWidth="1"/>
    <col min="7682" max="7682" width="16.85546875" style="1" customWidth="1"/>
    <col min="7683" max="7683" width="14.7109375" style="1" customWidth="1"/>
    <col min="7684" max="7684" width="14.5703125" style="1" customWidth="1"/>
    <col min="7685" max="7685" width="16.85546875" style="1" customWidth="1"/>
    <col min="7686" max="7686" width="14.7109375" style="1" customWidth="1"/>
    <col min="7687" max="7931" width="9.140625" style="1"/>
    <col min="7932" max="7932" width="7.140625" style="1" customWidth="1"/>
    <col min="7933" max="7933" width="88.7109375" style="1" customWidth="1"/>
    <col min="7934" max="7934" width="14.5703125" style="1" customWidth="1"/>
    <col min="7935" max="7935" width="16.85546875" style="1" customWidth="1"/>
    <col min="7936" max="7936" width="14.7109375" style="1" customWidth="1"/>
    <col min="7937" max="7937" width="14.5703125" style="1" customWidth="1"/>
    <col min="7938" max="7938" width="16.85546875" style="1" customWidth="1"/>
    <col min="7939" max="7939" width="14.7109375" style="1" customWidth="1"/>
    <col min="7940" max="7940" width="14.5703125" style="1" customWidth="1"/>
    <col min="7941" max="7941" width="16.85546875" style="1" customWidth="1"/>
    <col min="7942" max="7942" width="14.7109375" style="1" customWidth="1"/>
    <col min="7943" max="8187" width="9.140625" style="1"/>
    <col min="8188" max="8188" width="7.140625" style="1" customWidth="1"/>
    <col min="8189" max="8189" width="88.7109375" style="1" customWidth="1"/>
    <col min="8190" max="8190" width="14.5703125" style="1" customWidth="1"/>
    <col min="8191" max="8191" width="16.85546875" style="1" customWidth="1"/>
    <col min="8192" max="8192" width="14.7109375" style="1" customWidth="1"/>
    <col min="8193" max="8193" width="14.5703125" style="1" customWidth="1"/>
    <col min="8194" max="8194" width="16.85546875" style="1" customWidth="1"/>
    <col min="8195" max="8195" width="14.7109375" style="1" customWidth="1"/>
    <col min="8196" max="8196" width="14.5703125" style="1" customWidth="1"/>
    <col min="8197" max="8197" width="16.85546875" style="1" customWidth="1"/>
    <col min="8198" max="8198" width="14.7109375" style="1" customWidth="1"/>
    <col min="8199" max="8443" width="9.140625" style="1"/>
    <col min="8444" max="8444" width="7.140625" style="1" customWidth="1"/>
    <col min="8445" max="8445" width="88.7109375" style="1" customWidth="1"/>
    <col min="8446" max="8446" width="14.5703125" style="1" customWidth="1"/>
    <col min="8447" max="8447" width="16.85546875" style="1" customWidth="1"/>
    <col min="8448" max="8448" width="14.7109375" style="1" customWidth="1"/>
    <col min="8449" max="8449" width="14.5703125" style="1" customWidth="1"/>
    <col min="8450" max="8450" width="16.85546875" style="1" customWidth="1"/>
    <col min="8451" max="8451" width="14.7109375" style="1" customWidth="1"/>
    <col min="8452" max="8452" width="14.5703125" style="1" customWidth="1"/>
    <col min="8453" max="8453" width="16.85546875" style="1" customWidth="1"/>
    <col min="8454" max="8454" width="14.7109375" style="1" customWidth="1"/>
    <col min="8455" max="8699" width="9.140625" style="1"/>
    <col min="8700" max="8700" width="7.140625" style="1" customWidth="1"/>
    <col min="8701" max="8701" width="88.7109375" style="1" customWidth="1"/>
    <col min="8702" max="8702" width="14.5703125" style="1" customWidth="1"/>
    <col min="8703" max="8703" width="16.85546875" style="1" customWidth="1"/>
    <col min="8704" max="8704" width="14.7109375" style="1" customWidth="1"/>
    <col min="8705" max="8705" width="14.5703125" style="1" customWidth="1"/>
    <col min="8706" max="8706" width="16.85546875" style="1" customWidth="1"/>
    <col min="8707" max="8707" width="14.7109375" style="1" customWidth="1"/>
    <col min="8708" max="8708" width="14.5703125" style="1" customWidth="1"/>
    <col min="8709" max="8709" width="16.85546875" style="1" customWidth="1"/>
    <col min="8710" max="8710" width="14.7109375" style="1" customWidth="1"/>
    <col min="8711" max="8955" width="9.140625" style="1"/>
    <col min="8956" max="8956" width="7.140625" style="1" customWidth="1"/>
    <col min="8957" max="8957" width="88.7109375" style="1" customWidth="1"/>
    <col min="8958" max="8958" width="14.5703125" style="1" customWidth="1"/>
    <col min="8959" max="8959" width="16.85546875" style="1" customWidth="1"/>
    <col min="8960" max="8960" width="14.7109375" style="1" customWidth="1"/>
    <col min="8961" max="8961" width="14.5703125" style="1" customWidth="1"/>
    <col min="8962" max="8962" width="16.85546875" style="1" customWidth="1"/>
    <col min="8963" max="8963" width="14.7109375" style="1" customWidth="1"/>
    <col min="8964" max="8964" width="14.5703125" style="1" customWidth="1"/>
    <col min="8965" max="8965" width="16.85546875" style="1" customWidth="1"/>
    <col min="8966" max="8966" width="14.7109375" style="1" customWidth="1"/>
    <col min="8967" max="9211" width="9.140625" style="1"/>
    <col min="9212" max="9212" width="7.140625" style="1" customWidth="1"/>
    <col min="9213" max="9213" width="88.7109375" style="1" customWidth="1"/>
    <col min="9214" max="9214" width="14.5703125" style="1" customWidth="1"/>
    <col min="9215" max="9215" width="16.85546875" style="1" customWidth="1"/>
    <col min="9216" max="9216" width="14.7109375" style="1" customWidth="1"/>
    <col min="9217" max="9217" width="14.5703125" style="1" customWidth="1"/>
    <col min="9218" max="9218" width="16.85546875" style="1" customWidth="1"/>
    <col min="9219" max="9219" width="14.7109375" style="1" customWidth="1"/>
    <col min="9220" max="9220" width="14.5703125" style="1" customWidth="1"/>
    <col min="9221" max="9221" width="16.85546875" style="1" customWidth="1"/>
    <col min="9222" max="9222" width="14.7109375" style="1" customWidth="1"/>
    <col min="9223" max="9467" width="9.140625" style="1"/>
    <col min="9468" max="9468" width="7.140625" style="1" customWidth="1"/>
    <col min="9469" max="9469" width="88.7109375" style="1" customWidth="1"/>
    <col min="9470" max="9470" width="14.5703125" style="1" customWidth="1"/>
    <col min="9471" max="9471" width="16.85546875" style="1" customWidth="1"/>
    <col min="9472" max="9472" width="14.7109375" style="1" customWidth="1"/>
    <col min="9473" max="9473" width="14.5703125" style="1" customWidth="1"/>
    <col min="9474" max="9474" width="16.85546875" style="1" customWidth="1"/>
    <col min="9475" max="9475" width="14.7109375" style="1" customWidth="1"/>
    <col min="9476" max="9476" width="14.5703125" style="1" customWidth="1"/>
    <col min="9477" max="9477" width="16.85546875" style="1" customWidth="1"/>
    <col min="9478" max="9478" width="14.7109375" style="1" customWidth="1"/>
    <col min="9479" max="9723" width="9.140625" style="1"/>
    <col min="9724" max="9724" width="7.140625" style="1" customWidth="1"/>
    <col min="9725" max="9725" width="88.7109375" style="1" customWidth="1"/>
    <col min="9726" max="9726" width="14.5703125" style="1" customWidth="1"/>
    <col min="9727" max="9727" width="16.85546875" style="1" customWidth="1"/>
    <col min="9728" max="9728" width="14.7109375" style="1" customWidth="1"/>
    <col min="9729" max="9729" width="14.5703125" style="1" customWidth="1"/>
    <col min="9730" max="9730" width="16.85546875" style="1" customWidth="1"/>
    <col min="9731" max="9731" width="14.7109375" style="1" customWidth="1"/>
    <col min="9732" max="9732" width="14.5703125" style="1" customWidth="1"/>
    <col min="9733" max="9733" width="16.85546875" style="1" customWidth="1"/>
    <col min="9734" max="9734" width="14.7109375" style="1" customWidth="1"/>
    <col min="9735" max="9979" width="9.140625" style="1"/>
    <col min="9980" max="9980" width="7.140625" style="1" customWidth="1"/>
    <col min="9981" max="9981" width="88.7109375" style="1" customWidth="1"/>
    <col min="9982" max="9982" width="14.5703125" style="1" customWidth="1"/>
    <col min="9983" max="9983" width="16.85546875" style="1" customWidth="1"/>
    <col min="9984" max="9984" width="14.7109375" style="1" customWidth="1"/>
    <col min="9985" max="9985" width="14.5703125" style="1" customWidth="1"/>
    <col min="9986" max="9986" width="16.85546875" style="1" customWidth="1"/>
    <col min="9987" max="9987" width="14.7109375" style="1" customWidth="1"/>
    <col min="9988" max="9988" width="14.5703125" style="1" customWidth="1"/>
    <col min="9989" max="9989" width="16.85546875" style="1" customWidth="1"/>
    <col min="9990" max="9990" width="14.7109375" style="1" customWidth="1"/>
    <col min="9991" max="10235" width="9.140625" style="1"/>
    <col min="10236" max="10236" width="7.140625" style="1" customWidth="1"/>
    <col min="10237" max="10237" width="88.7109375" style="1" customWidth="1"/>
    <col min="10238" max="10238" width="14.5703125" style="1" customWidth="1"/>
    <col min="10239" max="10239" width="16.85546875" style="1" customWidth="1"/>
    <col min="10240" max="10240" width="14.7109375" style="1" customWidth="1"/>
    <col min="10241" max="10241" width="14.5703125" style="1" customWidth="1"/>
    <col min="10242" max="10242" width="16.85546875" style="1" customWidth="1"/>
    <col min="10243" max="10243" width="14.7109375" style="1" customWidth="1"/>
    <col min="10244" max="10244" width="14.5703125" style="1" customWidth="1"/>
    <col min="10245" max="10245" width="16.85546875" style="1" customWidth="1"/>
    <col min="10246" max="10246" width="14.7109375" style="1" customWidth="1"/>
    <col min="10247" max="10491" width="9.140625" style="1"/>
    <col min="10492" max="10492" width="7.140625" style="1" customWidth="1"/>
    <col min="10493" max="10493" width="88.7109375" style="1" customWidth="1"/>
    <col min="10494" max="10494" width="14.5703125" style="1" customWidth="1"/>
    <col min="10495" max="10495" width="16.85546875" style="1" customWidth="1"/>
    <col min="10496" max="10496" width="14.7109375" style="1" customWidth="1"/>
    <col min="10497" max="10497" width="14.5703125" style="1" customWidth="1"/>
    <col min="10498" max="10498" width="16.85546875" style="1" customWidth="1"/>
    <col min="10499" max="10499" width="14.7109375" style="1" customWidth="1"/>
    <col min="10500" max="10500" width="14.5703125" style="1" customWidth="1"/>
    <col min="10501" max="10501" width="16.85546875" style="1" customWidth="1"/>
    <col min="10502" max="10502" width="14.7109375" style="1" customWidth="1"/>
    <col min="10503" max="10747" width="9.140625" style="1"/>
    <col min="10748" max="10748" width="7.140625" style="1" customWidth="1"/>
    <col min="10749" max="10749" width="88.7109375" style="1" customWidth="1"/>
    <col min="10750" max="10750" width="14.5703125" style="1" customWidth="1"/>
    <col min="10751" max="10751" width="16.85546875" style="1" customWidth="1"/>
    <col min="10752" max="10752" width="14.7109375" style="1" customWidth="1"/>
    <col min="10753" max="10753" width="14.5703125" style="1" customWidth="1"/>
    <col min="10754" max="10754" width="16.85546875" style="1" customWidth="1"/>
    <col min="10755" max="10755" width="14.7109375" style="1" customWidth="1"/>
    <col min="10756" max="10756" width="14.5703125" style="1" customWidth="1"/>
    <col min="10757" max="10757" width="16.85546875" style="1" customWidth="1"/>
    <col min="10758" max="10758" width="14.7109375" style="1" customWidth="1"/>
    <col min="10759" max="11003" width="9.140625" style="1"/>
    <col min="11004" max="11004" width="7.140625" style="1" customWidth="1"/>
    <col min="11005" max="11005" width="88.7109375" style="1" customWidth="1"/>
    <col min="11006" max="11006" width="14.5703125" style="1" customWidth="1"/>
    <col min="11007" max="11007" width="16.85546875" style="1" customWidth="1"/>
    <col min="11008" max="11008" width="14.7109375" style="1" customWidth="1"/>
    <col min="11009" max="11009" width="14.5703125" style="1" customWidth="1"/>
    <col min="11010" max="11010" width="16.85546875" style="1" customWidth="1"/>
    <col min="11011" max="11011" width="14.7109375" style="1" customWidth="1"/>
    <col min="11012" max="11012" width="14.5703125" style="1" customWidth="1"/>
    <col min="11013" max="11013" width="16.85546875" style="1" customWidth="1"/>
    <col min="11014" max="11014" width="14.7109375" style="1" customWidth="1"/>
    <col min="11015" max="11259" width="9.140625" style="1"/>
    <col min="11260" max="11260" width="7.140625" style="1" customWidth="1"/>
    <col min="11261" max="11261" width="88.7109375" style="1" customWidth="1"/>
    <col min="11262" max="11262" width="14.5703125" style="1" customWidth="1"/>
    <col min="11263" max="11263" width="16.85546875" style="1" customWidth="1"/>
    <col min="11264" max="11264" width="14.7109375" style="1" customWidth="1"/>
    <col min="11265" max="11265" width="14.5703125" style="1" customWidth="1"/>
    <col min="11266" max="11266" width="16.85546875" style="1" customWidth="1"/>
    <col min="11267" max="11267" width="14.7109375" style="1" customWidth="1"/>
    <col min="11268" max="11268" width="14.5703125" style="1" customWidth="1"/>
    <col min="11269" max="11269" width="16.85546875" style="1" customWidth="1"/>
    <col min="11270" max="11270" width="14.7109375" style="1" customWidth="1"/>
    <col min="11271" max="11515" width="9.140625" style="1"/>
    <col min="11516" max="11516" width="7.140625" style="1" customWidth="1"/>
    <col min="11517" max="11517" width="88.7109375" style="1" customWidth="1"/>
    <col min="11518" max="11518" width="14.5703125" style="1" customWidth="1"/>
    <col min="11519" max="11519" width="16.85546875" style="1" customWidth="1"/>
    <col min="11520" max="11520" width="14.7109375" style="1" customWidth="1"/>
    <col min="11521" max="11521" width="14.5703125" style="1" customWidth="1"/>
    <col min="11522" max="11522" width="16.85546875" style="1" customWidth="1"/>
    <col min="11523" max="11523" width="14.7109375" style="1" customWidth="1"/>
    <col min="11524" max="11524" width="14.5703125" style="1" customWidth="1"/>
    <col min="11525" max="11525" width="16.85546875" style="1" customWidth="1"/>
    <col min="11526" max="11526" width="14.7109375" style="1" customWidth="1"/>
    <col min="11527" max="11771" width="9.140625" style="1"/>
    <col min="11772" max="11772" width="7.140625" style="1" customWidth="1"/>
    <col min="11773" max="11773" width="88.7109375" style="1" customWidth="1"/>
    <col min="11774" max="11774" width="14.5703125" style="1" customWidth="1"/>
    <col min="11775" max="11775" width="16.85546875" style="1" customWidth="1"/>
    <col min="11776" max="11776" width="14.7109375" style="1" customWidth="1"/>
    <col min="11777" max="11777" width="14.5703125" style="1" customWidth="1"/>
    <col min="11778" max="11778" width="16.85546875" style="1" customWidth="1"/>
    <col min="11779" max="11779" width="14.7109375" style="1" customWidth="1"/>
    <col min="11780" max="11780" width="14.5703125" style="1" customWidth="1"/>
    <col min="11781" max="11781" width="16.85546875" style="1" customWidth="1"/>
    <col min="11782" max="11782" width="14.7109375" style="1" customWidth="1"/>
    <col min="11783" max="12027" width="9.140625" style="1"/>
    <col min="12028" max="12028" width="7.140625" style="1" customWidth="1"/>
    <col min="12029" max="12029" width="88.7109375" style="1" customWidth="1"/>
    <col min="12030" max="12030" width="14.5703125" style="1" customWidth="1"/>
    <col min="12031" max="12031" width="16.85546875" style="1" customWidth="1"/>
    <col min="12032" max="12032" width="14.7109375" style="1" customWidth="1"/>
    <col min="12033" max="12033" width="14.5703125" style="1" customWidth="1"/>
    <col min="12034" max="12034" width="16.85546875" style="1" customWidth="1"/>
    <col min="12035" max="12035" width="14.7109375" style="1" customWidth="1"/>
    <col min="12036" max="12036" width="14.5703125" style="1" customWidth="1"/>
    <col min="12037" max="12037" width="16.85546875" style="1" customWidth="1"/>
    <col min="12038" max="12038" width="14.7109375" style="1" customWidth="1"/>
    <col min="12039" max="12283" width="9.140625" style="1"/>
    <col min="12284" max="12284" width="7.140625" style="1" customWidth="1"/>
    <col min="12285" max="12285" width="88.7109375" style="1" customWidth="1"/>
    <col min="12286" max="12286" width="14.5703125" style="1" customWidth="1"/>
    <col min="12287" max="12287" width="16.85546875" style="1" customWidth="1"/>
    <col min="12288" max="12288" width="14.7109375" style="1" customWidth="1"/>
    <col min="12289" max="12289" width="14.5703125" style="1" customWidth="1"/>
    <col min="12290" max="12290" width="16.85546875" style="1" customWidth="1"/>
    <col min="12291" max="12291" width="14.7109375" style="1" customWidth="1"/>
    <col min="12292" max="12292" width="14.5703125" style="1" customWidth="1"/>
    <col min="12293" max="12293" width="16.85546875" style="1" customWidth="1"/>
    <col min="12294" max="12294" width="14.7109375" style="1" customWidth="1"/>
    <col min="12295" max="12539" width="9.140625" style="1"/>
    <col min="12540" max="12540" width="7.140625" style="1" customWidth="1"/>
    <col min="12541" max="12541" width="88.7109375" style="1" customWidth="1"/>
    <col min="12542" max="12542" width="14.5703125" style="1" customWidth="1"/>
    <col min="12543" max="12543" width="16.85546875" style="1" customWidth="1"/>
    <col min="12544" max="12544" width="14.7109375" style="1" customWidth="1"/>
    <col min="12545" max="12545" width="14.5703125" style="1" customWidth="1"/>
    <col min="12546" max="12546" width="16.85546875" style="1" customWidth="1"/>
    <col min="12547" max="12547" width="14.7109375" style="1" customWidth="1"/>
    <col min="12548" max="12548" width="14.5703125" style="1" customWidth="1"/>
    <col min="12549" max="12549" width="16.85546875" style="1" customWidth="1"/>
    <col min="12550" max="12550" width="14.7109375" style="1" customWidth="1"/>
    <col min="12551" max="12795" width="9.140625" style="1"/>
    <col min="12796" max="12796" width="7.140625" style="1" customWidth="1"/>
    <col min="12797" max="12797" width="88.7109375" style="1" customWidth="1"/>
    <col min="12798" max="12798" width="14.5703125" style="1" customWidth="1"/>
    <col min="12799" max="12799" width="16.85546875" style="1" customWidth="1"/>
    <col min="12800" max="12800" width="14.7109375" style="1" customWidth="1"/>
    <col min="12801" max="12801" width="14.5703125" style="1" customWidth="1"/>
    <col min="12802" max="12802" width="16.85546875" style="1" customWidth="1"/>
    <col min="12803" max="12803" width="14.7109375" style="1" customWidth="1"/>
    <col min="12804" max="12804" width="14.5703125" style="1" customWidth="1"/>
    <col min="12805" max="12805" width="16.85546875" style="1" customWidth="1"/>
    <col min="12806" max="12806" width="14.7109375" style="1" customWidth="1"/>
    <col min="12807" max="13051" width="9.140625" style="1"/>
    <col min="13052" max="13052" width="7.140625" style="1" customWidth="1"/>
    <col min="13053" max="13053" width="88.7109375" style="1" customWidth="1"/>
    <col min="13054" max="13054" width="14.5703125" style="1" customWidth="1"/>
    <col min="13055" max="13055" width="16.85546875" style="1" customWidth="1"/>
    <col min="13056" max="13056" width="14.7109375" style="1" customWidth="1"/>
    <col min="13057" max="13057" width="14.5703125" style="1" customWidth="1"/>
    <col min="13058" max="13058" width="16.85546875" style="1" customWidth="1"/>
    <col min="13059" max="13059" width="14.7109375" style="1" customWidth="1"/>
    <col min="13060" max="13060" width="14.5703125" style="1" customWidth="1"/>
    <col min="13061" max="13061" width="16.85546875" style="1" customWidth="1"/>
    <col min="13062" max="13062" width="14.7109375" style="1" customWidth="1"/>
    <col min="13063" max="13307" width="9.140625" style="1"/>
    <col min="13308" max="13308" width="7.140625" style="1" customWidth="1"/>
    <col min="13309" max="13309" width="88.7109375" style="1" customWidth="1"/>
    <col min="13310" max="13310" width="14.5703125" style="1" customWidth="1"/>
    <col min="13311" max="13311" width="16.85546875" style="1" customWidth="1"/>
    <col min="13312" max="13312" width="14.7109375" style="1" customWidth="1"/>
    <col min="13313" max="13313" width="14.5703125" style="1" customWidth="1"/>
    <col min="13314" max="13314" width="16.85546875" style="1" customWidth="1"/>
    <col min="13315" max="13315" width="14.7109375" style="1" customWidth="1"/>
    <col min="13316" max="13316" width="14.5703125" style="1" customWidth="1"/>
    <col min="13317" max="13317" width="16.85546875" style="1" customWidth="1"/>
    <col min="13318" max="13318" width="14.7109375" style="1" customWidth="1"/>
    <col min="13319" max="13563" width="9.140625" style="1"/>
    <col min="13564" max="13564" width="7.140625" style="1" customWidth="1"/>
    <col min="13565" max="13565" width="88.7109375" style="1" customWidth="1"/>
    <col min="13566" max="13566" width="14.5703125" style="1" customWidth="1"/>
    <col min="13567" max="13567" width="16.85546875" style="1" customWidth="1"/>
    <col min="13568" max="13568" width="14.7109375" style="1" customWidth="1"/>
    <col min="13569" max="13569" width="14.5703125" style="1" customWidth="1"/>
    <col min="13570" max="13570" width="16.85546875" style="1" customWidth="1"/>
    <col min="13571" max="13571" width="14.7109375" style="1" customWidth="1"/>
    <col min="13572" max="13572" width="14.5703125" style="1" customWidth="1"/>
    <col min="13573" max="13573" width="16.85546875" style="1" customWidth="1"/>
    <col min="13574" max="13574" width="14.7109375" style="1" customWidth="1"/>
    <col min="13575" max="13819" width="9.140625" style="1"/>
    <col min="13820" max="13820" width="7.140625" style="1" customWidth="1"/>
    <col min="13821" max="13821" width="88.7109375" style="1" customWidth="1"/>
    <col min="13822" max="13822" width="14.5703125" style="1" customWidth="1"/>
    <col min="13823" max="13823" width="16.85546875" style="1" customWidth="1"/>
    <col min="13824" max="13824" width="14.7109375" style="1" customWidth="1"/>
    <col min="13825" max="13825" width="14.5703125" style="1" customWidth="1"/>
    <col min="13826" max="13826" width="16.85546875" style="1" customWidth="1"/>
    <col min="13827" max="13827" width="14.7109375" style="1" customWidth="1"/>
    <col min="13828" max="13828" width="14.5703125" style="1" customWidth="1"/>
    <col min="13829" max="13829" width="16.85546875" style="1" customWidth="1"/>
    <col min="13830" max="13830" width="14.7109375" style="1" customWidth="1"/>
    <col min="13831" max="14075" width="9.140625" style="1"/>
    <col min="14076" max="14076" width="7.140625" style="1" customWidth="1"/>
    <col min="14077" max="14077" width="88.7109375" style="1" customWidth="1"/>
    <col min="14078" max="14078" width="14.5703125" style="1" customWidth="1"/>
    <col min="14079" max="14079" width="16.85546875" style="1" customWidth="1"/>
    <col min="14080" max="14080" width="14.7109375" style="1" customWidth="1"/>
    <col min="14081" max="14081" width="14.5703125" style="1" customWidth="1"/>
    <col min="14082" max="14082" width="16.85546875" style="1" customWidth="1"/>
    <col min="14083" max="14083" width="14.7109375" style="1" customWidth="1"/>
    <col min="14084" max="14084" width="14.5703125" style="1" customWidth="1"/>
    <col min="14085" max="14085" width="16.85546875" style="1" customWidth="1"/>
    <col min="14086" max="14086" width="14.7109375" style="1" customWidth="1"/>
    <col min="14087" max="14331" width="9.140625" style="1"/>
    <col min="14332" max="14332" width="7.140625" style="1" customWidth="1"/>
    <col min="14333" max="14333" width="88.7109375" style="1" customWidth="1"/>
    <col min="14334" max="14334" width="14.5703125" style="1" customWidth="1"/>
    <col min="14335" max="14335" width="16.85546875" style="1" customWidth="1"/>
    <col min="14336" max="14336" width="14.7109375" style="1" customWidth="1"/>
    <col min="14337" max="14337" width="14.5703125" style="1" customWidth="1"/>
    <col min="14338" max="14338" width="16.85546875" style="1" customWidth="1"/>
    <col min="14339" max="14339" width="14.7109375" style="1" customWidth="1"/>
    <col min="14340" max="14340" width="14.5703125" style="1" customWidth="1"/>
    <col min="14341" max="14341" width="16.85546875" style="1" customWidth="1"/>
    <col min="14342" max="14342" width="14.7109375" style="1" customWidth="1"/>
    <col min="14343" max="14587" width="9.140625" style="1"/>
    <col min="14588" max="14588" width="7.140625" style="1" customWidth="1"/>
    <col min="14589" max="14589" width="88.7109375" style="1" customWidth="1"/>
    <col min="14590" max="14590" width="14.5703125" style="1" customWidth="1"/>
    <col min="14591" max="14591" width="16.85546875" style="1" customWidth="1"/>
    <col min="14592" max="14592" width="14.7109375" style="1" customWidth="1"/>
    <col min="14593" max="14593" width="14.5703125" style="1" customWidth="1"/>
    <col min="14594" max="14594" width="16.85546875" style="1" customWidth="1"/>
    <col min="14595" max="14595" width="14.7109375" style="1" customWidth="1"/>
    <col min="14596" max="14596" width="14.5703125" style="1" customWidth="1"/>
    <col min="14597" max="14597" width="16.85546875" style="1" customWidth="1"/>
    <col min="14598" max="14598" width="14.7109375" style="1" customWidth="1"/>
    <col min="14599" max="14843" width="9.140625" style="1"/>
    <col min="14844" max="14844" width="7.140625" style="1" customWidth="1"/>
    <col min="14845" max="14845" width="88.7109375" style="1" customWidth="1"/>
    <col min="14846" max="14846" width="14.5703125" style="1" customWidth="1"/>
    <col min="14847" max="14847" width="16.85546875" style="1" customWidth="1"/>
    <col min="14848" max="14848" width="14.7109375" style="1" customWidth="1"/>
    <col min="14849" max="14849" width="14.5703125" style="1" customWidth="1"/>
    <col min="14850" max="14850" width="16.85546875" style="1" customWidth="1"/>
    <col min="14851" max="14851" width="14.7109375" style="1" customWidth="1"/>
    <col min="14852" max="14852" width="14.5703125" style="1" customWidth="1"/>
    <col min="14853" max="14853" width="16.85546875" style="1" customWidth="1"/>
    <col min="14854" max="14854" width="14.7109375" style="1" customWidth="1"/>
    <col min="14855" max="15099" width="9.140625" style="1"/>
    <col min="15100" max="15100" width="7.140625" style="1" customWidth="1"/>
    <col min="15101" max="15101" width="88.7109375" style="1" customWidth="1"/>
    <col min="15102" max="15102" width="14.5703125" style="1" customWidth="1"/>
    <col min="15103" max="15103" width="16.85546875" style="1" customWidth="1"/>
    <col min="15104" max="15104" width="14.7109375" style="1" customWidth="1"/>
    <col min="15105" max="15105" width="14.5703125" style="1" customWidth="1"/>
    <col min="15106" max="15106" width="16.85546875" style="1" customWidth="1"/>
    <col min="15107" max="15107" width="14.7109375" style="1" customWidth="1"/>
    <col min="15108" max="15108" width="14.5703125" style="1" customWidth="1"/>
    <col min="15109" max="15109" width="16.85546875" style="1" customWidth="1"/>
    <col min="15110" max="15110" width="14.7109375" style="1" customWidth="1"/>
    <col min="15111" max="15355" width="9.140625" style="1"/>
    <col min="15356" max="15356" width="7.140625" style="1" customWidth="1"/>
    <col min="15357" max="15357" width="88.7109375" style="1" customWidth="1"/>
    <col min="15358" max="15358" width="14.5703125" style="1" customWidth="1"/>
    <col min="15359" max="15359" width="16.85546875" style="1" customWidth="1"/>
    <col min="15360" max="15360" width="14.7109375" style="1" customWidth="1"/>
    <col min="15361" max="15361" width="14.5703125" style="1" customWidth="1"/>
    <col min="15362" max="15362" width="16.85546875" style="1" customWidth="1"/>
    <col min="15363" max="15363" width="14.7109375" style="1" customWidth="1"/>
    <col min="15364" max="15364" width="14.5703125" style="1" customWidth="1"/>
    <col min="15365" max="15365" width="16.85546875" style="1" customWidth="1"/>
    <col min="15366" max="15366" width="14.7109375" style="1" customWidth="1"/>
    <col min="15367" max="15611" width="9.140625" style="1"/>
    <col min="15612" max="15612" width="7.140625" style="1" customWidth="1"/>
    <col min="15613" max="15613" width="88.7109375" style="1" customWidth="1"/>
    <col min="15614" max="15614" width="14.5703125" style="1" customWidth="1"/>
    <col min="15615" max="15615" width="16.85546875" style="1" customWidth="1"/>
    <col min="15616" max="15616" width="14.7109375" style="1" customWidth="1"/>
    <col min="15617" max="15617" width="14.5703125" style="1" customWidth="1"/>
    <col min="15618" max="15618" width="16.85546875" style="1" customWidth="1"/>
    <col min="15619" max="15619" width="14.7109375" style="1" customWidth="1"/>
    <col min="15620" max="15620" width="14.5703125" style="1" customWidth="1"/>
    <col min="15621" max="15621" width="16.85546875" style="1" customWidth="1"/>
    <col min="15622" max="15622" width="14.7109375" style="1" customWidth="1"/>
    <col min="15623" max="15867" width="9.140625" style="1"/>
    <col min="15868" max="15868" width="7.140625" style="1" customWidth="1"/>
    <col min="15869" max="15869" width="88.7109375" style="1" customWidth="1"/>
    <col min="15870" max="15870" width="14.5703125" style="1" customWidth="1"/>
    <col min="15871" max="15871" width="16.85546875" style="1" customWidth="1"/>
    <col min="15872" max="15872" width="14.7109375" style="1" customWidth="1"/>
    <col min="15873" max="15873" width="14.5703125" style="1" customWidth="1"/>
    <col min="15874" max="15874" width="16.85546875" style="1" customWidth="1"/>
    <col min="15875" max="15875" width="14.7109375" style="1" customWidth="1"/>
    <col min="15876" max="15876" width="14.5703125" style="1" customWidth="1"/>
    <col min="15877" max="15877" width="16.85546875" style="1" customWidth="1"/>
    <col min="15878" max="15878" width="14.7109375" style="1" customWidth="1"/>
    <col min="15879" max="16123" width="9.140625" style="1"/>
    <col min="16124" max="16124" width="7.140625" style="1" customWidth="1"/>
    <col min="16125" max="16125" width="88.7109375" style="1" customWidth="1"/>
    <col min="16126" max="16126" width="14.5703125" style="1" customWidth="1"/>
    <col min="16127" max="16127" width="16.85546875" style="1" customWidth="1"/>
    <col min="16128" max="16128" width="14.7109375" style="1" customWidth="1"/>
    <col min="16129" max="16129" width="14.5703125" style="1" customWidth="1"/>
    <col min="16130" max="16130" width="16.85546875" style="1" customWidth="1"/>
    <col min="16131" max="16131" width="14.7109375" style="1" customWidth="1"/>
    <col min="16132" max="16132" width="14.5703125" style="1" customWidth="1"/>
    <col min="16133" max="16133" width="16.85546875" style="1" customWidth="1"/>
    <col min="16134" max="16134" width="14.7109375" style="1" customWidth="1"/>
    <col min="16135" max="16384" width="9.140625" style="1"/>
  </cols>
  <sheetData>
    <row r="1" spans="2:12" x14ac:dyDescent="0.25">
      <c r="B1" s="48"/>
      <c r="C1" s="48"/>
      <c r="D1" s="48"/>
      <c r="E1" s="48"/>
      <c r="F1" s="48"/>
    </row>
    <row r="2" spans="2:12" x14ac:dyDescent="0.25">
      <c r="B2" s="48" t="s">
        <v>0</v>
      </c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2:12" x14ac:dyDescent="0.25">
      <c r="B3" s="48" t="s">
        <v>31</v>
      </c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2:12" x14ac:dyDescent="0.25">
      <c r="B4" s="48"/>
      <c r="C4" s="48"/>
      <c r="D4" s="48"/>
      <c r="E4" s="48"/>
      <c r="F4" s="48"/>
    </row>
    <row r="5" spans="2:12" ht="19.5" thickBot="1" x14ac:dyDescent="0.3">
      <c r="B5" s="31"/>
      <c r="C5" s="2"/>
      <c r="D5" s="3"/>
      <c r="E5" s="2"/>
      <c r="F5" s="4"/>
      <c r="G5" s="34"/>
      <c r="H5" s="31"/>
      <c r="I5" s="4"/>
      <c r="J5" s="25"/>
      <c r="K5" s="2"/>
      <c r="L5" s="4" t="s">
        <v>1</v>
      </c>
    </row>
    <row r="6" spans="2:12" x14ac:dyDescent="0.25">
      <c r="B6" s="49" t="s">
        <v>37</v>
      </c>
      <c r="C6" s="52" t="s">
        <v>2</v>
      </c>
      <c r="D6" s="39" t="s">
        <v>49</v>
      </c>
      <c r="E6" s="40"/>
      <c r="F6" s="41"/>
      <c r="G6" s="39" t="s">
        <v>50</v>
      </c>
      <c r="H6" s="40"/>
      <c r="I6" s="41"/>
      <c r="J6" s="39" t="s">
        <v>51</v>
      </c>
      <c r="K6" s="40"/>
      <c r="L6" s="41"/>
    </row>
    <row r="7" spans="2:12" ht="15" customHeight="1" x14ac:dyDescent="0.25">
      <c r="B7" s="50"/>
      <c r="C7" s="43"/>
      <c r="D7" s="42" t="s">
        <v>3</v>
      </c>
      <c r="E7" s="42" t="s">
        <v>4</v>
      </c>
      <c r="F7" s="45" t="s">
        <v>5</v>
      </c>
      <c r="G7" s="53" t="s">
        <v>3</v>
      </c>
      <c r="H7" s="53" t="s">
        <v>4</v>
      </c>
      <c r="I7" s="45" t="s">
        <v>52</v>
      </c>
      <c r="J7" s="42" t="s">
        <v>54</v>
      </c>
      <c r="K7" s="42" t="s">
        <v>55</v>
      </c>
      <c r="L7" s="45" t="s">
        <v>53</v>
      </c>
    </row>
    <row r="8" spans="2:12" ht="14.25" customHeight="1" x14ac:dyDescent="0.25">
      <c r="B8" s="50"/>
      <c r="C8" s="43"/>
      <c r="D8" s="43"/>
      <c r="E8" s="43"/>
      <c r="F8" s="46"/>
      <c r="G8" s="54"/>
      <c r="H8" s="54"/>
      <c r="I8" s="46"/>
      <c r="J8" s="43"/>
      <c r="K8" s="43"/>
      <c r="L8" s="46"/>
    </row>
    <row r="9" spans="2:12" ht="10.5" customHeight="1" x14ac:dyDescent="0.25">
      <c r="B9" s="51"/>
      <c r="C9" s="44"/>
      <c r="D9" s="44"/>
      <c r="E9" s="44"/>
      <c r="F9" s="47"/>
      <c r="G9" s="55"/>
      <c r="H9" s="55"/>
      <c r="I9" s="47"/>
      <c r="J9" s="44"/>
      <c r="K9" s="44"/>
      <c r="L9" s="47"/>
    </row>
    <row r="10" spans="2:12" x14ac:dyDescent="0.25">
      <c r="B10" s="32">
        <v>1</v>
      </c>
      <c r="C10" s="5">
        <v>2</v>
      </c>
      <c r="D10" s="5">
        <v>3</v>
      </c>
      <c r="E10" s="6">
        <v>4</v>
      </c>
      <c r="F10" s="7">
        <v>5</v>
      </c>
      <c r="G10" s="35">
        <v>6</v>
      </c>
      <c r="H10" s="36">
        <v>7</v>
      </c>
      <c r="I10" s="7">
        <v>8</v>
      </c>
      <c r="J10" s="5">
        <v>9</v>
      </c>
      <c r="K10" s="6">
        <v>10</v>
      </c>
      <c r="L10" s="7">
        <v>11</v>
      </c>
    </row>
    <row r="11" spans="2:12" x14ac:dyDescent="0.25">
      <c r="B11" s="27"/>
      <c r="C11" s="8" t="s">
        <v>6</v>
      </c>
      <c r="D11" s="9"/>
      <c r="E11" s="10"/>
      <c r="F11" s="11"/>
      <c r="G11" s="29"/>
      <c r="H11" s="30"/>
      <c r="I11" s="11"/>
      <c r="J11" s="9"/>
      <c r="K11" s="10"/>
      <c r="L11" s="11"/>
    </row>
    <row r="12" spans="2:12" x14ac:dyDescent="0.25">
      <c r="B12" s="27">
        <v>1</v>
      </c>
      <c r="C12" s="2" t="s">
        <v>7</v>
      </c>
      <c r="D12" s="9">
        <v>17977</v>
      </c>
      <c r="E12" s="10"/>
      <c r="F12" s="11">
        <f t="shared" ref="F12:F43" si="0">D12+E12</f>
        <v>17977</v>
      </c>
      <c r="G12" s="29"/>
      <c r="H12" s="30"/>
      <c r="I12" s="11">
        <f t="shared" ref="I12:I44" si="1">G12+H12</f>
        <v>0</v>
      </c>
      <c r="J12" s="9">
        <f>SUM(D12,G12)</f>
        <v>17977</v>
      </c>
      <c r="K12" s="9">
        <f>SUM(E12,H12)</f>
        <v>0</v>
      </c>
      <c r="L12" s="11">
        <f t="shared" ref="L12:L20" si="2">J12+K12</f>
        <v>17977</v>
      </c>
    </row>
    <row r="13" spans="2:12" x14ac:dyDescent="0.25">
      <c r="B13" s="27">
        <v>2</v>
      </c>
      <c r="C13" s="2" t="s">
        <v>32</v>
      </c>
      <c r="D13" s="9">
        <v>2340</v>
      </c>
      <c r="E13" s="10"/>
      <c r="F13" s="11">
        <f t="shared" si="0"/>
        <v>2340</v>
      </c>
      <c r="G13" s="29"/>
      <c r="H13" s="30"/>
      <c r="I13" s="11">
        <f t="shared" si="1"/>
        <v>0</v>
      </c>
      <c r="J13" s="9">
        <f t="shared" ref="J13:J20" si="3">SUM(D13,G13)</f>
        <v>2340</v>
      </c>
      <c r="K13" s="9">
        <f t="shared" ref="K13:K20" si="4">SUM(E13,H13)</f>
        <v>0</v>
      </c>
      <c r="L13" s="11">
        <f t="shared" si="2"/>
        <v>2340</v>
      </c>
    </row>
    <row r="14" spans="2:12" x14ac:dyDescent="0.25">
      <c r="B14" s="27">
        <v>3</v>
      </c>
      <c r="C14" s="2" t="s">
        <v>8</v>
      </c>
      <c r="D14" s="9">
        <v>22839</v>
      </c>
      <c r="E14" s="10"/>
      <c r="F14" s="11">
        <f t="shared" si="0"/>
        <v>22839</v>
      </c>
      <c r="G14" s="29">
        <v>742</v>
      </c>
      <c r="H14" s="30"/>
      <c r="I14" s="11">
        <f t="shared" si="1"/>
        <v>742</v>
      </c>
      <c r="J14" s="9">
        <f t="shared" si="3"/>
        <v>23581</v>
      </c>
      <c r="K14" s="9">
        <f t="shared" si="4"/>
        <v>0</v>
      </c>
      <c r="L14" s="11">
        <f t="shared" si="2"/>
        <v>23581</v>
      </c>
    </row>
    <row r="15" spans="2:12" x14ac:dyDescent="0.25">
      <c r="B15" s="27">
        <v>4</v>
      </c>
      <c r="C15" s="2" t="s">
        <v>9</v>
      </c>
      <c r="D15" s="9">
        <v>635</v>
      </c>
      <c r="E15" s="10"/>
      <c r="F15" s="11">
        <f t="shared" si="0"/>
        <v>635</v>
      </c>
      <c r="G15" s="29"/>
      <c r="H15" s="30"/>
      <c r="I15" s="11">
        <f t="shared" si="1"/>
        <v>0</v>
      </c>
      <c r="J15" s="9">
        <f t="shared" si="3"/>
        <v>635</v>
      </c>
      <c r="K15" s="9">
        <f t="shared" si="4"/>
        <v>0</v>
      </c>
      <c r="L15" s="11">
        <f t="shared" si="2"/>
        <v>635</v>
      </c>
    </row>
    <row r="16" spans="2:12" x14ac:dyDescent="0.25">
      <c r="B16" s="27">
        <v>5</v>
      </c>
      <c r="C16" s="12" t="s">
        <v>10</v>
      </c>
      <c r="D16" s="9">
        <v>6350</v>
      </c>
      <c r="E16" s="10"/>
      <c r="F16" s="11">
        <f t="shared" si="0"/>
        <v>6350</v>
      </c>
      <c r="G16" s="29">
        <v>5</v>
      </c>
      <c r="H16" s="30"/>
      <c r="I16" s="11">
        <f t="shared" si="1"/>
        <v>5</v>
      </c>
      <c r="J16" s="9">
        <f t="shared" si="3"/>
        <v>6355</v>
      </c>
      <c r="K16" s="9">
        <f t="shared" si="4"/>
        <v>0</v>
      </c>
      <c r="L16" s="11">
        <f t="shared" si="2"/>
        <v>6355</v>
      </c>
    </row>
    <row r="17" spans="2:12" x14ac:dyDescent="0.25">
      <c r="B17" s="27">
        <v>6</v>
      </c>
      <c r="C17" s="12" t="s">
        <v>35</v>
      </c>
      <c r="D17" s="9">
        <v>6802</v>
      </c>
      <c r="E17" s="10"/>
      <c r="F17" s="11">
        <f t="shared" ref="F17" si="5">D17+E17</f>
        <v>6802</v>
      </c>
      <c r="G17" s="29"/>
      <c r="H17" s="30"/>
      <c r="I17" s="11">
        <f t="shared" si="1"/>
        <v>0</v>
      </c>
      <c r="J17" s="9">
        <f t="shared" si="3"/>
        <v>6802</v>
      </c>
      <c r="K17" s="9">
        <f t="shared" si="4"/>
        <v>0</v>
      </c>
      <c r="L17" s="11">
        <f t="shared" si="2"/>
        <v>6802</v>
      </c>
    </row>
    <row r="18" spans="2:12" x14ac:dyDescent="0.25">
      <c r="B18" s="27">
        <v>7</v>
      </c>
      <c r="C18" s="12" t="s">
        <v>11</v>
      </c>
      <c r="D18" s="9">
        <f>3106+1356+3096+2644</f>
        <v>10202</v>
      </c>
      <c r="E18" s="10"/>
      <c r="F18" s="11">
        <f t="shared" si="0"/>
        <v>10202</v>
      </c>
      <c r="G18" s="29"/>
      <c r="H18" s="30"/>
      <c r="I18" s="11">
        <f t="shared" si="1"/>
        <v>0</v>
      </c>
      <c r="J18" s="9">
        <f t="shared" si="3"/>
        <v>10202</v>
      </c>
      <c r="K18" s="9">
        <f t="shared" si="4"/>
        <v>0</v>
      </c>
      <c r="L18" s="11">
        <f t="shared" si="2"/>
        <v>10202</v>
      </c>
    </row>
    <row r="19" spans="2:12" x14ac:dyDescent="0.25">
      <c r="B19" s="27">
        <v>8</v>
      </c>
      <c r="C19" s="12" t="s">
        <v>12</v>
      </c>
      <c r="D19" s="9">
        <v>3330</v>
      </c>
      <c r="E19" s="10"/>
      <c r="F19" s="11">
        <f t="shared" si="0"/>
        <v>3330</v>
      </c>
      <c r="G19" s="29"/>
      <c r="H19" s="30"/>
      <c r="I19" s="11">
        <f t="shared" si="1"/>
        <v>0</v>
      </c>
      <c r="J19" s="9">
        <f t="shared" si="3"/>
        <v>3330</v>
      </c>
      <c r="K19" s="9">
        <f t="shared" si="4"/>
        <v>0</v>
      </c>
      <c r="L19" s="11">
        <f t="shared" si="2"/>
        <v>3330</v>
      </c>
    </row>
    <row r="20" spans="2:12" x14ac:dyDescent="0.25">
      <c r="B20" s="27">
        <v>9</v>
      </c>
      <c r="C20" s="12" t="s">
        <v>33</v>
      </c>
      <c r="D20" s="9">
        <v>14056</v>
      </c>
      <c r="E20" s="10"/>
      <c r="F20" s="11">
        <f t="shared" ref="F20" si="6">D20+E20</f>
        <v>14056</v>
      </c>
      <c r="G20" s="29"/>
      <c r="H20" s="30"/>
      <c r="I20" s="11">
        <f t="shared" si="1"/>
        <v>0</v>
      </c>
      <c r="J20" s="9">
        <f t="shared" si="3"/>
        <v>14056</v>
      </c>
      <c r="K20" s="9">
        <f t="shared" si="4"/>
        <v>0</v>
      </c>
      <c r="L20" s="11">
        <f t="shared" si="2"/>
        <v>14056</v>
      </c>
    </row>
    <row r="21" spans="2:12" x14ac:dyDescent="0.25">
      <c r="B21" s="27">
        <v>10</v>
      </c>
      <c r="C21" s="12" t="s">
        <v>61</v>
      </c>
      <c r="D21" s="9"/>
      <c r="E21" s="10"/>
      <c r="F21" s="11"/>
      <c r="G21" s="29">
        <v>987</v>
      </c>
      <c r="H21" s="30"/>
      <c r="I21" s="11">
        <f t="shared" si="1"/>
        <v>987</v>
      </c>
      <c r="J21" s="9">
        <f t="shared" ref="J21:J43" si="7">SUM(D21,G21)</f>
        <v>987</v>
      </c>
      <c r="K21" s="9">
        <f t="shared" ref="K21:K43" si="8">SUM(E21,H21)</f>
        <v>0</v>
      </c>
      <c r="L21" s="11">
        <f t="shared" ref="L21:L43" si="9">J21+K21</f>
        <v>987</v>
      </c>
    </row>
    <row r="22" spans="2:12" x14ac:dyDescent="0.25">
      <c r="B22" s="27">
        <v>11</v>
      </c>
      <c r="C22" s="12" t="s">
        <v>13</v>
      </c>
      <c r="D22" s="9">
        <v>15588</v>
      </c>
      <c r="E22" s="10"/>
      <c r="F22" s="11">
        <f t="shared" si="0"/>
        <v>15588</v>
      </c>
      <c r="G22" s="29"/>
      <c r="H22" s="30"/>
      <c r="I22" s="11">
        <f t="shared" si="1"/>
        <v>0</v>
      </c>
      <c r="J22" s="9">
        <f t="shared" si="7"/>
        <v>15588</v>
      </c>
      <c r="K22" s="9">
        <f t="shared" si="8"/>
        <v>0</v>
      </c>
      <c r="L22" s="11">
        <f t="shared" si="9"/>
        <v>15588</v>
      </c>
    </row>
    <row r="23" spans="2:12" x14ac:dyDescent="0.25">
      <c r="B23" s="27">
        <v>12</v>
      </c>
      <c r="C23" s="12" t="s">
        <v>14</v>
      </c>
      <c r="D23" s="9">
        <v>3509</v>
      </c>
      <c r="E23" s="10"/>
      <c r="F23" s="11">
        <f t="shared" si="0"/>
        <v>3509</v>
      </c>
      <c r="G23" s="29">
        <v>7271</v>
      </c>
      <c r="H23" s="30"/>
      <c r="I23" s="11">
        <f t="shared" si="1"/>
        <v>7271</v>
      </c>
      <c r="J23" s="9">
        <f t="shared" si="7"/>
        <v>10780</v>
      </c>
      <c r="K23" s="9">
        <f t="shared" si="8"/>
        <v>0</v>
      </c>
      <c r="L23" s="11">
        <f t="shared" si="9"/>
        <v>10780</v>
      </c>
    </row>
    <row r="24" spans="2:12" x14ac:dyDescent="0.25">
      <c r="B24" s="27">
        <v>13</v>
      </c>
      <c r="C24" s="12" t="s">
        <v>36</v>
      </c>
      <c r="D24" s="9">
        <v>4838</v>
      </c>
      <c r="E24" s="10"/>
      <c r="F24" s="11">
        <f t="shared" si="0"/>
        <v>4838</v>
      </c>
      <c r="G24" s="29"/>
      <c r="H24" s="30"/>
      <c r="I24" s="11">
        <f t="shared" si="1"/>
        <v>0</v>
      </c>
      <c r="J24" s="9">
        <f t="shared" si="7"/>
        <v>4838</v>
      </c>
      <c r="K24" s="9">
        <f t="shared" si="8"/>
        <v>0</v>
      </c>
      <c r="L24" s="11">
        <f t="shared" si="9"/>
        <v>4838</v>
      </c>
    </row>
    <row r="25" spans="2:12" x14ac:dyDescent="0.25">
      <c r="B25" s="27">
        <v>14</v>
      </c>
      <c r="C25" s="12" t="s">
        <v>15</v>
      </c>
      <c r="D25" s="9">
        <f>635+1806</f>
        <v>2441</v>
      </c>
      <c r="E25" s="10"/>
      <c r="F25" s="11">
        <f t="shared" si="0"/>
        <v>2441</v>
      </c>
      <c r="G25" s="29">
        <v>6636</v>
      </c>
      <c r="H25" s="30"/>
      <c r="I25" s="11">
        <f t="shared" si="1"/>
        <v>6636</v>
      </c>
      <c r="J25" s="9">
        <f t="shared" si="7"/>
        <v>9077</v>
      </c>
      <c r="K25" s="9">
        <f t="shared" si="8"/>
        <v>0</v>
      </c>
      <c r="L25" s="11">
        <f t="shared" si="9"/>
        <v>9077</v>
      </c>
    </row>
    <row r="26" spans="2:12" x14ac:dyDescent="0.25">
      <c r="B26" s="27">
        <v>15</v>
      </c>
      <c r="C26" s="12" t="s">
        <v>16</v>
      </c>
      <c r="D26" s="9">
        <v>777</v>
      </c>
      <c r="E26" s="10"/>
      <c r="F26" s="11">
        <f t="shared" si="0"/>
        <v>777</v>
      </c>
      <c r="G26" s="29">
        <v>242</v>
      </c>
      <c r="H26" s="30"/>
      <c r="I26" s="11">
        <f t="shared" si="1"/>
        <v>242</v>
      </c>
      <c r="J26" s="9">
        <f t="shared" si="7"/>
        <v>1019</v>
      </c>
      <c r="K26" s="9">
        <f t="shared" si="8"/>
        <v>0</v>
      </c>
      <c r="L26" s="11">
        <f t="shared" si="9"/>
        <v>1019</v>
      </c>
    </row>
    <row r="27" spans="2:12" x14ac:dyDescent="0.25">
      <c r="B27" s="27">
        <v>16</v>
      </c>
      <c r="C27" s="12" t="s">
        <v>17</v>
      </c>
      <c r="D27" s="9">
        <f>350</f>
        <v>350</v>
      </c>
      <c r="E27" s="10"/>
      <c r="F27" s="11">
        <f t="shared" si="0"/>
        <v>350</v>
      </c>
      <c r="G27" s="29">
        <v>21</v>
      </c>
      <c r="H27" s="30"/>
      <c r="I27" s="11">
        <f t="shared" si="1"/>
        <v>21</v>
      </c>
      <c r="J27" s="9">
        <f t="shared" si="7"/>
        <v>371</v>
      </c>
      <c r="K27" s="9">
        <f t="shared" si="8"/>
        <v>0</v>
      </c>
      <c r="L27" s="11">
        <f t="shared" si="9"/>
        <v>371</v>
      </c>
    </row>
    <row r="28" spans="2:12" x14ac:dyDescent="0.25">
      <c r="B28" s="27">
        <v>17</v>
      </c>
      <c r="C28" s="12" t="s">
        <v>18</v>
      </c>
      <c r="D28" s="9">
        <v>9663</v>
      </c>
      <c r="E28" s="10"/>
      <c r="F28" s="11">
        <f t="shared" si="0"/>
        <v>9663</v>
      </c>
      <c r="G28" s="29">
        <v>49</v>
      </c>
      <c r="H28" s="30"/>
      <c r="I28" s="11">
        <f t="shared" si="1"/>
        <v>49</v>
      </c>
      <c r="J28" s="9">
        <f t="shared" si="7"/>
        <v>9712</v>
      </c>
      <c r="K28" s="9">
        <f t="shared" si="8"/>
        <v>0</v>
      </c>
      <c r="L28" s="11">
        <f t="shared" si="9"/>
        <v>9712</v>
      </c>
    </row>
    <row r="29" spans="2:12" x14ac:dyDescent="0.25">
      <c r="B29" s="27">
        <v>18</v>
      </c>
      <c r="C29" s="12" t="s">
        <v>19</v>
      </c>
      <c r="D29" s="9">
        <f>415+1650</f>
        <v>2065</v>
      </c>
      <c r="E29" s="10"/>
      <c r="F29" s="11">
        <f t="shared" si="0"/>
        <v>2065</v>
      </c>
      <c r="G29" s="29">
        <v>592</v>
      </c>
      <c r="H29" s="30"/>
      <c r="I29" s="11">
        <f t="shared" si="1"/>
        <v>592</v>
      </c>
      <c r="J29" s="9">
        <f t="shared" si="7"/>
        <v>2657</v>
      </c>
      <c r="K29" s="9">
        <f t="shared" si="8"/>
        <v>0</v>
      </c>
      <c r="L29" s="11">
        <f t="shared" si="9"/>
        <v>2657</v>
      </c>
    </row>
    <row r="30" spans="2:12" x14ac:dyDescent="0.25">
      <c r="B30" s="27">
        <v>19</v>
      </c>
      <c r="C30" s="12" t="s">
        <v>62</v>
      </c>
      <c r="D30" s="9"/>
      <c r="E30" s="10"/>
      <c r="F30" s="11"/>
      <c r="G30" s="29">
        <v>79</v>
      </c>
      <c r="H30" s="30"/>
      <c r="I30" s="11">
        <f t="shared" si="1"/>
        <v>79</v>
      </c>
      <c r="J30" s="9">
        <f t="shared" si="7"/>
        <v>79</v>
      </c>
      <c r="K30" s="9">
        <f t="shared" si="8"/>
        <v>0</v>
      </c>
      <c r="L30" s="11">
        <f t="shared" si="9"/>
        <v>79</v>
      </c>
    </row>
    <row r="31" spans="2:12" x14ac:dyDescent="0.25">
      <c r="B31" s="27">
        <v>20</v>
      </c>
      <c r="C31" s="12" t="s">
        <v>63</v>
      </c>
      <c r="D31" s="9"/>
      <c r="E31" s="10"/>
      <c r="F31" s="11"/>
      <c r="G31" s="29">
        <v>9</v>
      </c>
      <c r="H31" s="30"/>
      <c r="I31" s="11">
        <f t="shared" si="1"/>
        <v>9</v>
      </c>
      <c r="J31" s="9">
        <f t="shared" si="7"/>
        <v>9</v>
      </c>
      <c r="K31" s="9">
        <f t="shared" si="8"/>
        <v>0</v>
      </c>
      <c r="L31" s="11">
        <f t="shared" si="9"/>
        <v>9</v>
      </c>
    </row>
    <row r="32" spans="2:12" x14ac:dyDescent="0.25">
      <c r="B32" s="27">
        <v>21</v>
      </c>
      <c r="C32" s="12" t="s">
        <v>20</v>
      </c>
      <c r="D32" s="9">
        <f>3670+650</f>
        <v>4320</v>
      </c>
      <c r="E32" s="10"/>
      <c r="F32" s="11">
        <f t="shared" si="0"/>
        <v>4320</v>
      </c>
      <c r="G32" s="29">
        <v>1625</v>
      </c>
      <c r="H32" s="30"/>
      <c r="I32" s="11">
        <f t="shared" si="1"/>
        <v>1625</v>
      </c>
      <c r="J32" s="9">
        <f t="shared" si="7"/>
        <v>5945</v>
      </c>
      <c r="K32" s="9">
        <f t="shared" si="8"/>
        <v>0</v>
      </c>
      <c r="L32" s="11">
        <f t="shared" si="9"/>
        <v>5945</v>
      </c>
    </row>
    <row r="33" spans="1:12" x14ac:dyDescent="0.25">
      <c r="B33" s="27">
        <v>22</v>
      </c>
      <c r="C33" s="12" t="s">
        <v>64</v>
      </c>
      <c r="D33" s="9"/>
      <c r="E33" s="10"/>
      <c r="F33" s="11"/>
      <c r="G33" s="29">
        <v>12</v>
      </c>
      <c r="H33" s="30"/>
      <c r="I33" s="11">
        <f t="shared" si="1"/>
        <v>12</v>
      </c>
      <c r="J33" s="9">
        <f t="shared" si="7"/>
        <v>12</v>
      </c>
      <c r="K33" s="9">
        <f t="shared" si="8"/>
        <v>0</v>
      </c>
      <c r="L33" s="11">
        <f t="shared" si="9"/>
        <v>12</v>
      </c>
    </row>
    <row r="34" spans="1:12" x14ac:dyDescent="0.25">
      <c r="B34" s="27">
        <v>23</v>
      </c>
      <c r="C34" s="12" t="s">
        <v>65</v>
      </c>
      <c r="D34" s="9"/>
      <c r="E34" s="10"/>
      <c r="F34" s="11"/>
      <c r="G34" s="29">
        <v>3424</v>
      </c>
      <c r="H34" s="30"/>
      <c r="I34" s="11">
        <f t="shared" si="1"/>
        <v>3424</v>
      </c>
      <c r="J34" s="9">
        <f t="shared" si="7"/>
        <v>3424</v>
      </c>
      <c r="K34" s="9">
        <f t="shared" si="8"/>
        <v>0</v>
      </c>
      <c r="L34" s="11">
        <f t="shared" si="9"/>
        <v>3424</v>
      </c>
    </row>
    <row r="35" spans="1:12" x14ac:dyDescent="0.25">
      <c r="B35" s="27">
        <v>24</v>
      </c>
      <c r="C35" s="12" t="s">
        <v>66</v>
      </c>
      <c r="D35" s="9"/>
      <c r="E35" s="10"/>
      <c r="F35" s="11"/>
      <c r="G35" s="29">
        <v>25715</v>
      </c>
      <c r="H35" s="30"/>
      <c r="I35" s="11">
        <f t="shared" si="1"/>
        <v>25715</v>
      </c>
      <c r="J35" s="9">
        <f t="shared" si="7"/>
        <v>25715</v>
      </c>
      <c r="K35" s="9">
        <f t="shared" si="8"/>
        <v>0</v>
      </c>
      <c r="L35" s="11">
        <f t="shared" si="9"/>
        <v>25715</v>
      </c>
    </row>
    <row r="36" spans="1:12" ht="37.5" x14ac:dyDescent="0.25">
      <c r="B36" s="27">
        <v>25</v>
      </c>
      <c r="C36" s="12" t="s">
        <v>47</v>
      </c>
      <c r="D36" s="9">
        <f>1500+2334</f>
        <v>3834</v>
      </c>
      <c r="E36" s="10"/>
      <c r="F36" s="11">
        <f t="shared" si="0"/>
        <v>3834</v>
      </c>
      <c r="G36" s="29">
        <v>985</v>
      </c>
      <c r="H36" s="30"/>
      <c r="I36" s="11">
        <f t="shared" si="1"/>
        <v>985</v>
      </c>
      <c r="J36" s="9">
        <f t="shared" si="7"/>
        <v>4819</v>
      </c>
      <c r="K36" s="9">
        <f t="shared" si="8"/>
        <v>0</v>
      </c>
      <c r="L36" s="11">
        <f t="shared" si="9"/>
        <v>4819</v>
      </c>
    </row>
    <row r="37" spans="1:12" x14ac:dyDescent="0.25">
      <c r="B37" s="27">
        <v>26</v>
      </c>
      <c r="C37" s="12" t="s">
        <v>48</v>
      </c>
      <c r="D37" s="9">
        <v>1151</v>
      </c>
      <c r="E37" s="10"/>
      <c r="F37" s="11">
        <f t="shared" si="0"/>
        <v>1151</v>
      </c>
      <c r="G37" s="29"/>
      <c r="H37" s="30"/>
      <c r="I37" s="11">
        <f t="shared" si="1"/>
        <v>0</v>
      </c>
      <c r="J37" s="9">
        <f t="shared" si="7"/>
        <v>1151</v>
      </c>
      <c r="K37" s="9">
        <f t="shared" si="8"/>
        <v>0</v>
      </c>
      <c r="L37" s="11">
        <f t="shared" si="9"/>
        <v>1151</v>
      </c>
    </row>
    <row r="38" spans="1:12" x14ac:dyDescent="0.25">
      <c r="B38" s="27">
        <v>27</v>
      </c>
      <c r="C38" s="12" t="s">
        <v>68</v>
      </c>
      <c r="D38" s="9"/>
      <c r="E38" s="10"/>
      <c r="F38" s="11"/>
      <c r="G38" s="29">
        <v>149144</v>
      </c>
      <c r="H38" s="30"/>
      <c r="I38" s="11">
        <f t="shared" si="1"/>
        <v>149144</v>
      </c>
      <c r="J38" s="9">
        <f t="shared" ref="J38:J41" si="10">SUM(D38,G38)</f>
        <v>149144</v>
      </c>
      <c r="K38" s="9">
        <f t="shared" ref="K38:K41" si="11">SUM(E38,H38)</f>
        <v>0</v>
      </c>
      <c r="L38" s="11">
        <f t="shared" ref="L38:L41" si="12">J38+K38</f>
        <v>149144</v>
      </c>
    </row>
    <row r="39" spans="1:12" x14ac:dyDescent="0.25">
      <c r="B39" s="27">
        <v>28</v>
      </c>
      <c r="C39" s="12" t="s">
        <v>60</v>
      </c>
      <c r="D39" s="9"/>
      <c r="E39" s="10"/>
      <c r="F39" s="11"/>
      <c r="G39" s="29">
        <f>416629-387583</f>
        <v>29046</v>
      </c>
      <c r="H39" s="30"/>
      <c r="I39" s="11">
        <f t="shared" ref="I39" si="13">G39+H39</f>
        <v>29046</v>
      </c>
      <c r="J39" s="9">
        <f t="shared" ref="J39" si="14">SUM(D39,G39)</f>
        <v>29046</v>
      </c>
      <c r="K39" s="9">
        <f t="shared" ref="K39" si="15">SUM(E39,H39)</f>
        <v>0</v>
      </c>
      <c r="L39" s="11">
        <f t="shared" ref="L39" si="16">J39+K39</f>
        <v>29046</v>
      </c>
    </row>
    <row r="40" spans="1:12" x14ac:dyDescent="0.25">
      <c r="B40" s="27">
        <v>29</v>
      </c>
      <c r="C40" s="12" t="s">
        <v>67</v>
      </c>
      <c r="D40" s="9"/>
      <c r="E40" s="10"/>
      <c r="F40" s="11"/>
      <c r="G40" s="29">
        <v>1397</v>
      </c>
      <c r="H40" s="30"/>
      <c r="I40" s="11">
        <f t="shared" si="1"/>
        <v>1397</v>
      </c>
      <c r="J40" s="9">
        <f t="shared" si="10"/>
        <v>1397</v>
      </c>
      <c r="K40" s="9">
        <f t="shared" si="11"/>
        <v>0</v>
      </c>
      <c r="L40" s="11">
        <f t="shared" si="12"/>
        <v>1397</v>
      </c>
    </row>
    <row r="41" spans="1:12" x14ac:dyDescent="0.25">
      <c r="B41" s="27">
        <v>30</v>
      </c>
      <c r="C41" s="12" t="s">
        <v>46</v>
      </c>
      <c r="D41" s="9">
        <f>200000-133067</f>
        <v>66933</v>
      </c>
      <c r="E41" s="10"/>
      <c r="F41" s="11">
        <f t="shared" si="0"/>
        <v>66933</v>
      </c>
      <c r="G41" s="29"/>
      <c r="H41" s="30"/>
      <c r="I41" s="11">
        <f t="shared" si="1"/>
        <v>0</v>
      </c>
      <c r="J41" s="9">
        <f t="shared" si="10"/>
        <v>66933</v>
      </c>
      <c r="K41" s="9">
        <f t="shared" si="11"/>
        <v>0</v>
      </c>
      <c r="L41" s="11">
        <f t="shared" si="12"/>
        <v>66933</v>
      </c>
    </row>
    <row r="42" spans="1:12" x14ac:dyDescent="0.25">
      <c r="B42" s="27"/>
      <c r="C42" s="12"/>
      <c r="D42" s="9"/>
      <c r="E42" s="10"/>
      <c r="F42" s="11"/>
      <c r="G42" s="29"/>
      <c r="H42" s="30"/>
      <c r="I42" s="11">
        <f t="shared" si="1"/>
        <v>0</v>
      </c>
      <c r="J42" s="9">
        <f t="shared" si="7"/>
        <v>0</v>
      </c>
      <c r="K42" s="9">
        <f t="shared" si="8"/>
        <v>0</v>
      </c>
      <c r="L42" s="11">
        <f t="shared" si="9"/>
        <v>0</v>
      </c>
    </row>
    <row r="43" spans="1:12" s="26" customFormat="1" ht="37.5" x14ac:dyDescent="0.25">
      <c r="B43" s="27">
        <v>31</v>
      </c>
      <c r="C43" s="28" t="s">
        <v>58</v>
      </c>
      <c r="D43" s="29"/>
      <c r="E43" s="30"/>
      <c r="F43" s="11">
        <f t="shared" si="0"/>
        <v>0</v>
      </c>
      <c r="G43" s="29">
        <f>26489</f>
        <v>26489</v>
      </c>
      <c r="H43" s="30"/>
      <c r="I43" s="11">
        <f t="shared" si="1"/>
        <v>26489</v>
      </c>
      <c r="J43" s="9">
        <f t="shared" si="7"/>
        <v>26489</v>
      </c>
      <c r="K43" s="9">
        <f t="shared" si="8"/>
        <v>0</v>
      </c>
      <c r="L43" s="11">
        <f t="shared" si="9"/>
        <v>26489</v>
      </c>
    </row>
    <row r="44" spans="1:12" s="26" customFormat="1" x14ac:dyDescent="0.25">
      <c r="B44" s="27">
        <v>32</v>
      </c>
      <c r="C44" s="28" t="s">
        <v>59</v>
      </c>
      <c r="D44" s="29"/>
      <c r="E44" s="30"/>
      <c r="F44" s="11">
        <f t="shared" ref="F44" si="17">D44+E44</f>
        <v>0</v>
      </c>
      <c r="G44" s="29">
        <v>23156</v>
      </c>
      <c r="H44" s="30"/>
      <c r="I44" s="11">
        <f t="shared" si="1"/>
        <v>23156</v>
      </c>
      <c r="J44" s="9">
        <f t="shared" ref="J44" si="18">SUM(D44,G44)</f>
        <v>23156</v>
      </c>
      <c r="K44" s="9">
        <f t="shared" ref="K44" si="19">SUM(E44,H44)</f>
        <v>0</v>
      </c>
      <c r="L44" s="11">
        <f t="shared" ref="L44" si="20">J44+K44</f>
        <v>23156</v>
      </c>
    </row>
    <row r="45" spans="1:12" ht="19.5" thickBot="1" x14ac:dyDescent="0.3">
      <c r="B45" s="27"/>
      <c r="C45" s="12"/>
      <c r="D45" s="9"/>
      <c r="E45" s="10"/>
      <c r="F45" s="11"/>
      <c r="G45" s="29"/>
      <c r="H45" s="30"/>
      <c r="I45" s="11"/>
      <c r="J45" s="9"/>
      <c r="K45" s="10"/>
      <c r="L45" s="11"/>
    </row>
    <row r="46" spans="1:12" s="17" customFormat="1" ht="19.5" thickBot="1" x14ac:dyDescent="0.3">
      <c r="A46" s="13"/>
      <c r="B46" s="33">
        <v>1</v>
      </c>
      <c r="C46" s="14" t="s">
        <v>21</v>
      </c>
      <c r="D46" s="15">
        <f t="shared" ref="D46:L46" si="21">SUM(D12:D45)</f>
        <v>200000</v>
      </c>
      <c r="E46" s="15">
        <f t="shared" si="21"/>
        <v>0</v>
      </c>
      <c r="F46" s="16">
        <f t="shared" si="21"/>
        <v>200000</v>
      </c>
      <c r="G46" s="37">
        <f t="shared" si="21"/>
        <v>277626</v>
      </c>
      <c r="H46" s="37">
        <f t="shared" si="21"/>
        <v>0</v>
      </c>
      <c r="I46" s="16">
        <f t="shared" si="21"/>
        <v>277626</v>
      </c>
      <c r="J46" s="15">
        <f t="shared" si="21"/>
        <v>477626</v>
      </c>
      <c r="K46" s="15">
        <f t="shared" si="21"/>
        <v>0</v>
      </c>
      <c r="L46" s="16">
        <f t="shared" si="21"/>
        <v>477626</v>
      </c>
    </row>
    <row r="47" spans="1:12" x14ac:dyDescent="0.25">
      <c r="B47" s="27"/>
      <c r="C47" s="8" t="s">
        <v>22</v>
      </c>
      <c r="D47" s="9"/>
      <c r="E47" s="10"/>
      <c r="F47" s="11"/>
      <c r="G47" s="29"/>
      <c r="H47" s="30"/>
      <c r="I47" s="11"/>
      <c r="J47" s="9"/>
      <c r="K47" s="10"/>
      <c r="L47" s="11"/>
    </row>
    <row r="48" spans="1:12" ht="37.5" x14ac:dyDescent="0.25">
      <c r="B48" s="27">
        <v>33</v>
      </c>
      <c r="C48" s="18" t="s">
        <v>56</v>
      </c>
      <c r="D48" s="9"/>
      <c r="E48" s="10">
        <v>5007899</v>
      </c>
      <c r="F48" s="11">
        <f t="shared" ref="F48:F56" si="22">D48+E48</f>
        <v>5007899</v>
      </c>
      <c r="G48" s="29"/>
      <c r="H48" s="30">
        <v>-1000000</v>
      </c>
      <c r="I48" s="11">
        <f t="shared" ref="I48:I49" si="23">G48+H48</f>
        <v>-1000000</v>
      </c>
      <c r="J48" s="9">
        <f t="shared" ref="J48" si="24">SUM(D48,G48)</f>
        <v>0</v>
      </c>
      <c r="K48" s="9">
        <f t="shared" ref="K48" si="25">SUM(E48,H48)</f>
        <v>4007899</v>
      </c>
      <c r="L48" s="11">
        <f t="shared" ref="L48" si="26">J48+K48</f>
        <v>4007899</v>
      </c>
    </row>
    <row r="49" spans="2:12" x14ac:dyDescent="0.25">
      <c r="B49" s="27">
        <v>34</v>
      </c>
      <c r="C49" s="18" t="s">
        <v>57</v>
      </c>
      <c r="D49" s="9"/>
      <c r="E49" s="10"/>
      <c r="F49" s="11">
        <f t="shared" si="22"/>
        <v>0</v>
      </c>
      <c r="G49" s="29"/>
      <c r="H49" s="30">
        <f>1000000+250000</f>
        <v>1250000</v>
      </c>
      <c r="I49" s="11">
        <f t="shared" si="23"/>
        <v>1250000</v>
      </c>
      <c r="J49" s="9">
        <f t="shared" ref="J49" si="27">SUM(D49,G49)</f>
        <v>0</v>
      </c>
      <c r="K49" s="9">
        <f t="shared" ref="K49" si="28">SUM(E49,H49)</f>
        <v>1250000</v>
      </c>
      <c r="L49" s="11">
        <f t="shared" ref="L49" si="29">J49+K49</f>
        <v>1250000</v>
      </c>
    </row>
    <row r="50" spans="2:12" x14ac:dyDescent="0.25">
      <c r="B50" s="27"/>
      <c r="C50" s="18"/>
      <c r="D50" s="9"/>
      <c r="E50" s="10"/>
      <c r="F50" s="11"/>
      <c r="G50" s="29"/>
      <c r="H50" s="30"/>
      <c r="I50" s="11"/>
      <c r="J50" s="9"/>
      <c r="K50" s="9"/>
      <c r="L50" s="11"/>
    </row>
    <row r="51" spans="2:12" x14ac:dyDescent="0.25">
      <c r="B51" s="27">
        <v>35</v>
      </c>
      <c r="C51" s="18" t="s">
        <v>39</v>
      </c>
      <c r="D51" s="9"/>
      <c r="E51" s="10">
        <v>113379</v>
      </c>
      <c r="F51" s="11">
        <f t="shared" si="22"/>
        <v>113379</v>
      </c>
      <c r="G51" s="29"/>
      <c r="H51" s="30"/>
      <c r="I51" s="11">
        <f t="shared" ref="I51:I64" si="30">G51+H51</f>
        <v>0</v>
      </c>
      <c r="J51" s="9">
        <f t="shared" ref="J51:J66" si="31">SUM(D51,G51)</f>
        <v>0</v>
      </c>
      <c r="K51" s="9">
        <f t="shared" ref="K51:K66" si="32">SUM(E51,H51)</f>
        <v>113379</v>
      </c>
      <c r="L51" s="11">
        <f t="shared" ref="L51:L64" si="33">J51+K51</f>
        <v>113379</v>
      </c>
    </row>
    <row r="52" spans="2:12" x14ac:dyDescent="0.25">
      <c r="B52" s="27">
        <v>36</v>
      </c>
      <c r="C52" s="18" t="s">
        <v>41</v>
      </c>
      <c r="D52" s="9"/>
      <c r="E52" s="10">
        <v>130950</v>
      </c>
      <c r="F52" s="11">
        <f t="shared" si="22"/>
        <v>130950</v>
      </c>
      <c r="G52" s="29"/>
      <c r="H52" s="30"/>
      <c r="I52" s="11">
        <f t="shared" si="30"/>
        <v>0</v>
      </c>
      <c r="J52" s="9">
        <f t="shared" si="31"/>
        <v>0</v>
      </c>
      <c r="K52" s="9">
        <f t="shared" si="32"/>
        <v>130950</v>
      </c>
      <c r="L52" s="11">
        <f t="shared" si="33"/>
        <v>130950</v>
      </c>
    </row>
    <row r="53" spans="2:12" x14ac:dyDescent="0.25">
      <c r="B53" s="27">
        <v>37</v>
      </c>
      <c r="C53" s="18" t="s">
        <v>42</v>
      </c>
      <c r="D53" s="9"/>
      <c r="E53" s="10">
        <f>72488</f>
        <v>72488</v>
      </c>
      <c r="F53" s="11">
        <f t="shared" si="22"/>
        <v>72488</v>
      </c>
      <c r="G53" s="29"/>
      <c r="H53" s="30">
        <v>6392</v>
      </c>
      <c r="I53" s="11">
        <f t="shared" si="30"/>
        <v>6392</v>
      </c>
      <c r="J53" s="9">
        <f t="shared" si="31"/>
        <v>0</v>
      </c>
      <c r="K53" s="9">
        <f t="shared" si="32"/>
        <v>78880</v>
      </c>
      <c r="L53" s="11">
        <f t="shared" si="33"/>
        <v>78880</v>
      </c>
    </row>
    <row r="54" spans="2:12" x14ac:dyDescent="0.25">
      <c r="B54" s="27">
        <v>38</v>
      </c>
      <c r="C54" s="18" t="s">
        <v>40</v>
      </c>
      <c r="D54" s="9"/>
      <c r="E54" s="10">
        <v>151580</v>
      </c>
      <c r="F54" s="11">
        <f t="shared" si="22"/>
        <v>151580</v>
      </c>
      <c r="G54" s="29"/>
      <c r="H54" s="30"/>
      <c r="I54" s="11">
        <f t="shared" si="30"/>
        <v>0</v>
      </c>
      <c r="J54" s="9">
        <f t="shared" si="31"/>
        <v>0</v>
      </c>
      <c r="K54" s="9">
        <f t="shared" si="32"/>
        <v>151580</v>
      </c>
      <c r="L54" s="11">
        <f t="shared" si="33"/>
        <v>151580</v>
      </c>
    </row>
    <row r="55" spans="2:12" x14ac:dyDescent="0.25">
      <c r="B55" s="27">
        <v>39</v>
      </c>
      <c r="C55" s="18" t="s">
        <v>43</v>
      </c>
      <c r="D55" s="9"/>
      <c r="E55" s="10">
        <v>574807</v>
      </c>
      <c r="F55" s="11">
        <f t="shared" si="22"/>
        <v>574807</v>
      </c>
      <c r="G55" s="29"/>
      <c r="H55" s="30"/>
      <c r="I55" s="11">
        <f t="shared" si="30"/>
        <v>0</v>
      </c>
      <c r="J55" s="9">
        <f t="shared" si="31"/>
        <v>0</v>
      </c>
      <c r="K55" s="9">
        <f t="shared" si="32"/>
        <v>574807</v>
      </c>
      <c r="L55" s="11">
        <f t="shared" si="33"/>
        <v>574807</v>
      </c>
    </row>
    <row r="56" spans="2:12" x14ac:dyDescent="0.25">
      <c r="B56" s="27">
        <v>40</v>
      </c>
      <c r="C56" s="18" t="s">
        <v>44</v>
      </c>
      <c r="D56" s="9"/>
      <c r="E56" s="10">
        <v>187001</v>
      </c>
      <c r="F56" s="11">
        <f t="shared" si="22"/>
        <v>187001</v>
      </c>
      <c r="G56" s="29"/>
      <c r="H56" s="30"/>
      <c r="I56" s="11">
        <f t="shared" si="30"/>
        <v>0</v>
      </c>
      <c r="J56" s="9">
        <f t="shared" si="31"/>
        <v>0</v>
      </c>
      <c r="K56" s="9">
        <f t="shared" si="32"/>
        <v>187001</v>
      </c>
      <c r="L56" s="11">
        <f t="shared" si="33"/>
        <v>187001</v>
      </c>
    </row>
    <row r="57" spans="2:12" x14ac:dyDescent="0.25">
      <c r="B57" s="27">
        <v>41</v>
      </c>
      <c r="C57" s="18" t="s">
        <v>23</v>
      </c>
      <c r="D57" s="9"/>
      <c r="E57" s="10">
        <v>12585</v>
      </c>
      <c r="F57" s="11">
        <f t="shared" ref="F57:F66" si="34">D57+E57</f>
        <v>12585</v>
      </c>
      <c r="G57" s="29"/>
      <c r="H57" s="30"/>
      <c r="I57" s="11">
        <f t="shared" si="30"/>
        <v>0</v>
      </c>
      <c r="J57" s="9">
        <f t="shared" si="31"/>
        <v>0</v>
      </c>
      <c r="K57" s="9">
        <f t="shared" si="32"/>
        <v>12585</v>
      </c>
      <c r="L57" s="11">
        <f t="shared" si="33"/>
        <v>12585</v>
      </c>
    </row>
    <row r="58" spans="2:12" x14ac:dyDescent="0.25">
      <c r="B58" s="27">
        <v>42</v>
      </c>
      <c r="C58" s="18" t="s">
        <v>24</v>
      </c>
      <c r="D58" s="9"/>
      <c r="E58" s="10">
        <v>30902</v>
      </c>
      <c r="F58" s="11">
        <f t="shared" si="34"/>
        <v>30902</v>
      </c>
      <c r="G58" s="29"/>
      <c r="H58" s="30"/>
      <c r="I58" s="11">
        <f t="shared" si="30"/>
        <v>0</v>
      </c>
      <c r="J58" s="9">
        <f t="shared" si="31"/>
        <v>0</v>
      </c>
      <c r="K58" s="9">
        <f t="shared" si="32"/>
        <v>30902</v>
      </c>
      <c r="L58" s="11">
        <f t="shared" si="33"/>
        <v>30902</v>
      </c>
    </row>
    <row r="59" spans="2:12" x14ac:dyDescent="0.25">
      <c r="B59" s="27">
        <v>43</v>
      </c>
      <c r="C59" s="18" t="s">
        <v>25</v>
      </c>
      <c r="D59" s="9"/>
      <c r="E59" s="10">
        <v>3000</v>
      </c>
      <c r="F59" s="11">
        <f t="shared" si="34"/>
        <v>3000</v>
      </c>
      <c r="G59" s="29"/>
      <c r="H59" s="30"/>
      <c r="I59" s="11">
        <f t="shared" si="30"/>
        <v>0</v>
      </c>
      <c r="J59" s="9">
        <f t="shared" si="31"/>
        <v>0</v>
      </c>
      <c r="K59" s="9">
        <f t="shared" si="32"/>
        <v>3000</v>
      </c>
      <c r="L59" s="11">
        <f t="shared" si="33"/>
        <v>3000</v>
      </c>
    </row>
    <row r="60" spans="2:12" x14ac:dyDescent="0.25">
      <c r="B60" s="27">
        <v>44</v>
      </c>
      <c r="C60" s="18" t="s">
        <v>26</v>
      </c>
      <c r="D60" s="9"/>
      <c r="E60" s="10">
        <v>2510</v>
      </c>
      <c r="F60" s="11">
        <f t="shared" si="34"/>
        <v>2510</v>
      </c>
      <c r="G60" s="29"/>
      <c r="H60" s="30"/>
      <c r="I60" s="11">
        <f t="shared" si="30"/>
        <v>0</v>
      </c>
      <c r="J60" s="9">
        <f t="shared" si="31"/>
        <v>0</v>
      </c>
      <c r="K60" s="9">
        <f t="shared" si="32"/>
        <v>2510</v>
      </c>
      <c r="L60" s="11">
        <f t="shared" si="33"/>
        <v>2510</v>
      </c>
    </row>
    <row r="61" spans="2:12" x14ac:dyDescent="0.25">
      <c r="B61" s="27">
        <v>45</v>
      </c>
      <c r="C61" s="18" t="s">
        <v>34</v>
      </c>
      <c r="D61" s="9"/>
      <c r="E61" s="10">
        <v>1080</v>
      </c>
      <c r="F61" s="11">
        <f t="shared" ref="F61:F62" si="35">D61+E61</f>
        <v>1080</v>
      </c>
      <c r="G61" s="29"/>
      <c r="H61" s="30"/>
      <c r="I61" s="11">
        <f t="shared" si="30"/>
        <v>0</v>
      </c>
      <c r="J61" s="9">
        <f t="shared" si="31"/>
        <v>0</v>
      </c>
      <c r="K61" s="9">
        <f t="shared" si="32"/>
        <v>1080</v>
      </c>
      <c r="L61" s="11">
        <f t="shared" si="33"/>
        <v>1080</v>
      </c>
    </row>
    <row r="62" spans="2:12" x14ac:dyDescent="0.25">
      <c r="B62" s="27">
        <v>46</v>
      </c>
      <c r="C62" s="18" t="s">
        <v>38</v>
      </c>
      <c r="D62" s="9"/>
      <c r="E62" s="10">
        <v>3594</v>
      </c>
      <c r="F62" s="11">
        <f t="shared" si="35"/>
        <v>3594</v>
      </c>
      <c r="G62" s="29"/>
      <c r="H62" s="30">
        <v>15964</v>
      </c>
      <c r="I62" s="11">
        <f t="shared" si="30"/>
        <v>15964</v>
      </c>
      <c r="J62" s="9">
        <f t="shared" si="31"/>
        <v>0</v>
      </c>
      <c r="K62" s="9">
        <f t="shared" si="32"/>
        <v>19558</v>
      </c>
      <c r="L62" s="11">
        <f t="shared" si="33"/>
        <v>19558</v>
      </c>
    </row>
    <row r="63" spans="2:12" x14ac:dyDescent="0.25">
      <c r="B63" s="27">
        <v>47</v>
      </c>
      <c r="C63" s="18" t="s">
        <v>27</v>
      </c>
      <c r="D63" s="9"/>
      <c r="E63" s="10">
        <v>628</v>
      </c>
      <c r="F63" s="11">
        <f t="shared" si="34"/>
        <v>628</v>
      </c>
      <c r="G63" s="29"/>
      <c r="H63" s="30"/>
      <c r="I63" s="11">
        <f t="shared" si="30"/>
        <v>0</v>
      </c>
      <c r="J63" s="9">
        <f t="shared" si="31"/>
        <v>0</v>
      </c>
      <c r="K63" s="9">
        <f t="shared" si="32"/>
        <v>628</v>
      </c>
      <c r="L63" s="11">
        <f t="shared" si="33"/>
        <v>628</v>
      </c>
    </row>
    <row r="64" spans="2:12" x14ac:dyDescent="0.25">
      <c r="B64" s="27">
        <v>48</v>
      </c>
      <c r="C64" s="18" t="s">
        <v>28</v>
      </c>
      <c r="D64" s="9"/>
      <c r="E64" s="10">
        <f>13295+211319</f>
        <v>224614</v>
      </c>
      <c r="F64" s="11">
        <f t="shared" si="34"/>
        <v>224614</v>
      </c>
      <c r="G64" s="29"/>
      <c r="H64" s="30"/>
      <c r="I64" s="11">
        <f t="shared" si="30"/>
        <v>0</v>
      </c>
      <c r="J64" s="9">
        <f t="shared" si="31"/>
        <v>0</v>
      </c>
      <c r="K64" s="9">
        <f t="shared" si="32"/>
        <v>224614</v>
      </c>
      <c r="L64" s="11">
        <f t="shared" si="33"/>
        <v>224614</v>
      </c>
    </row>
    <row r="65" spans="2:12" x14ac:dyDescent="0.25">
      <c r="B65" s="27"/>
      <c r="C65" s="18"/>
      <c r="D65" s="9"/>
      <c r="E65" s="23"/>
      <c r="F65" s="11"/>
      <c r="G65" s="29"/>
      <c r="H65" s="30"/>
      <c r="I65" s="11"/>
      <c r="J65" s="9"/>
      <c r="K65" s="9"/>
      <c r="L65" s="11"/>
    </row>
    <row r="66" spans="2:12" ht="37.5" x14ac:dyDescent="0.25">
      <c r="B66" s="27">
        <v>49</v>
      </c>
      <c r="C66" s="12" t="s">
        <v>45</v>
      </c>
      <c r="D66" s="9"/>
      <c r="E66" s="10">
        <f>240+10168</f>
        <v>10408</v>
      </c>
      <c r="F66" s="11">
        <f t="shared" si="34"/>
        <v>10408</v>
      </c>
      <c r="G66" s="29"/>
      <c r="H66" s="30"/>
      <c r="I66" s="11">
        <f t="shared" ref="I66" si="36">G66+H66</f>
        <v>0</v>
      </c>
      <c r="J66" s="9">
        <f t="shared" si="31"/>
        <v>0</v>
      </c>
      <c r="K66" s="9">
        <f t="shared" si="32"/>
        <v>10408</v>
      </c>
      <c r="L66" s="11">
        <f t="shared" ref="L66" si="37">J66+K66</f>
        <v>10408</v>
      </c>
    </row>
    <row r="67" spans="2:12" x14ac:dyDescent="0.25">
      <c r="B67" s="27"/>
      <c r="C67" s="12"/>
      <c r="D67" s="9"/>
      <c r="E67" s="10"/>
      <c r="F67" s="11"/>
      <c r="G67" s="29"/>
      <c r="H67" s="30"/>
      <c r="I67" s="11"/>
      <c r="J67" s="9"/>
      <c r="K67" s="10"/>
      <c r="L67" s="11"/>
    </row>
    <row r="68" spans="2:12" ht="19.5" thickBot="1" x14ac:dyDescent="0.3">
      <c r="B68" s="27"/>
      <c r="C68" s="18"/>
      <c r="D68" s="9"/>
      <c r="E68" s="10"/>
      <c r="F68" s="11"/>
      <c r="G68" s="29"/>
      <c r="H68" s="30"/>
      <c r="I68" s="11"/>
      <c r="J68" s="9"/>
      <c r="K68" s="10"/>
      <c r="L68" s="11"/>
    </row>
    <row r="69" spans="2:12" s="21" customFormat="1" ht="19.5" thickBot="1" x14ac:dyDescent="0.3">
      <c r="B69" s="33">
        <v>2</v>
      </c>
      <c r="C69" s="19" t="s">
        <v>29</v>
      </c>
      <c r="D69" s="20">
        <f t="shared" ref="D69:L69" si="38">SUM(D48:D68)</f>
        <v>0</v>
      </c>
      <c r="E69" s="15">
        <f t="shared" si="38"/>
        <v>6527425</v>
      </c>
      <c r="F69" s="16">
        <f t="shared" si="38"/>
        <v>6527425</v>
      </c>
      <c r="G69" s="38">
        <f t="shared" si="38"/>
        <v>0</v>
      </c>
      <c r="H69" s="37">
        <f t="shared" si="38"/>
        <v>272356</v>
      </c>
      <c r="I69" s="16">
        <f t="shared" si="38"/>
        <v>272356</v>
      </c>
      <c r="J69" s="20">
        <f t="shared" si="38"/>
        <v>0</v>
      </c>
      <c r="K69" s="15">
        <f t="shared" si="38"/>
        <v>6799781</v>
      </c>
      <c r="L69" s="16">
        <f t="shared" si="38"/>
        <v>6799781</v>
      </c>
    </row>
    <row r="70" spans="2:12" ht="19.5" thickBot="1" x14ac:dyDescent="0.3">
      <c r="B70" s="27"/>
      <c r="C70" s="22"/>
      <c r="D70" s="9"/>
      <c r="E70" s="10"/>
      <c r="F70" s="11"/>
      <c r="G70" s="29"/>
      <c r="H70" s="30"/>
      <c r="I70" s="11"/>
      <c r="J70" s="9"/>
      <c r="K70" s="10"/>
      <c r="L70" s="11"/>
    </row>
    <row r="71" spans="2:12" s="21" customFormat="1" ht="19.5" thickBot="1" x14ac:dyDescent="0.3">
      <c r="B71" s="33"/>
      <c r="C71" s="19" t="s">
        <v>30</v>
      </c>
      <c r="D71" s="20">
        <f t="shared" ref="D71:L71" si="39">D69+D46</f>
        <v>200000</v>
      </c>
      <c r="E71" s="20">
        <f t="shared" si="39"/>
        <v>6527425</v>
      </c>
      <c r="F71" s="16">
        <f t="shared" si="39"/>
        <v>6727425</v>
      </c>
      <c r="G71" s="38">
        <f t="shared" si="39"/>
        <v>277626</v>
      </c>
      <c r="H71" s="38">
        <f t="shared" si="39"/>
        <v>272356</v>
      </c>
      <c r="I71" s="16">
        <f t="shared" si="39"/>
        <v>549982</v>
      </c>
      <c r="J71" s="20">
        <f t="shared" si="39"/>
        <v>477626</v>
      </c>
      <c r="K71" s="20">
        <f t="shared" si="39"/>
        <v>6799781</v>
      </c>
      <c r="L71" s="16">
        <f t="shared" si="39"/>
        <v>7277407</v>
      </c>
    </row>
    <row r="72" spans="2:12" s="2" customFormat="1" x14ac:dyDescent="0.25">
      <c r="B72" s="31"/>
      <c r="G72" s="31"/>
      <c r="H72" s="31"/>
    </row>
    <row r="73" spans="2:12" x14ac:dyDescent="0.25">
      <c r="F73" s="24"/>
      <c r="I73" s="24"/>
      <c r="L73" s="24"/>
    </row>
    <row r="74" spans="2:12" x14ac:dyDescent="0.25">
      <c r="F74" s="24"/>
      <c r="I74" s="24"/>
      <c r="L74" s="24"/>
    </row>
  </sheetData>
  <mergeCells count="18">
    <mergeCell ref="H7:H9"/>
    <mergeCell ref="I7:I9"/>
    <mergeCell ref="J6:L6"/>
    <mergeCell ref="J7:J9"/>
    <mergeCell ref="K7:K9"/>
    <mergeCell ref="L7:L9"/>
    <mergeCell ref="B1:F1"/>
    <mergeCell ref="B4:F4"/>
    <mergeCell ref="B6:B9"/>
    <mergeCell ref="C6:C9"/>
    <mergeCell ref="D6:F6"/>
    <mergeCell ref="D7:D9"/>
    <mergeCell ref="E7:E9"/>
    <mergeCell ref="F7:F9"/>
    <mergeCell ref="B2:L2"/>
    <mergeCell ref="B3:L3"/>
    <mergeCell ref="G6:I6"/>
    <mergeCell ref="G7:G9"/>
  </mergeCells>
  <printOptions horizontalCentered="1"/>
  <pageMargins left="0" right="0" top="0.39370078740157483" bottom="0.19685039370078741" header="0.15748031496062992" footer="0.19685039370078741"/>
  <pageSetup paperSize="9" scale="43" orientation="portrait" horizontalDpi="300" verticalDpi="300" r:id="rId1"/>
  <headerFooter alignWithMargins="0">
    <oddHeader>&amp;R&amp;12 4. számú táblázat a .../2014. (...) önkormányzati rendelethez
 a 2/2014. (II. 12.) rendelet 4. számú táblázat módosításához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finanszírozás</vt:lpstr>
      <vt:lpstr>finanszírozás!Nyomtatási_terület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2014-04-22T13:41:24Z</dcterms:modified>
</cp:coreProperties>
</file>