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Átrendezett" sheetId="7" r:id="rId1"/>
  </sheets>
  <definedNames>
    <definedName name="_xlnm.Print_Area" localSheetId="0">Átrendezett!$A$1:$O$51</definedName>
  </definedNames>
  <calcPr calcId="145621"/>
</workbook>
</file>

<file path=xl/calcChain.xml><?xml version="1.0" encoding="utf-8"?>
<calcChain xmlns="http://schemas.openxmlformats.org/spreadsheetml/2006/main">
  <c r="F21" i="7" l="1"/>
  <c r="L47" i="7" l="1"/>
  <c r="K47" i="7"/>
  <c r="E42" i="7" l="1"/>
  <c r="F42" i="7"/>
  <c r="D42" i="7"/>
  <c r="F37" i="7" l="1"/>
  <c r="E37" i="7"/>
  <c r="D37" i="7"/>
  <c r="F30" i="7"/>
  <c r="E30" i="7"/>
  <c r="D30" i="7"/>
  <c r="K50" i="7"/>
  <c r="K41" i="7"/>
  <c r="K42" i="7" s="1"/>
  <c r="K29" i="7"/>
  <c r="K32" i="7" s="1"/>
  <c r="D50" i="7"/>
  <c r="D41" i="7"/>
  <c r="D17" i="7"/>
  <c r="D19" i="7" s="1"/>
  <c r="D11" i="7"/>
  <c r="D32" i="7" l="1"/>
  <c r="D43" i="7" s="1"/>
  <c r="D51" i="7" s="1"/>
  <c r="K43" i="7"/>
  <c r="K51" i="7" s="1"/>
  <c r="N46" i="7"/>
  <c r="N47" i="7"/>
  <c r="F50" i="7"/>
  <c r="E50" i="7"/>
  <c r="G45" i="7"/>
  <c r="F17" i="7"/>
  <c r="G48" i="7" l="1"/>
  <c r="G35" i="7"/>
  <c r="G49" i="7" l="1"/>
  <c r="G12" i="7" l="1"/>
  <c r="N18" i="7" l="1"/>
  <c r="L29" i="7"/>
  <c r="M29" i="7" l="1"/>
  <c r="M32" i="7" l="1"/>
  <c r="L32" i="7"/>
  <c r="N29" i="7" l="1"/>
  <c r="G31" i="7"/>
  <c r="G30" i="7" l="1"/>
  <c r="M50" i="7" l="1"/>
  <c r="L50" i="7"/>
  <c r="N49" i="7"/>
  <c r="N45" i="7"/>
  <c r="N44" i="7"/>
  <c r="G47" i="7"/>
  <c r="G46" i="7"/>
  <c r="L41" i="7"/>
  <c r="L42" i="7" s="1"/>
  <c r="F41" i="7"/>
  <c r="E41" i="7"/>
  <c r="N40" i="7"/>
  <c r="G40" i="7"/>
  <c r="N39" i="7"/>
  <c r="G39" i="7"/>
  <c r="N38" i="7"/>
  <c r="N37" i="7"/>
  <c r="N34" i="7"/>
  <c r="G34" i="7"/>
  <c r="N33" i="7"/>
  <c r="G33" i="7"/>
  <c r="G29" i="7"/>
  <c r="G27" i="7"/>
  <c r="N24" i="7"/>
  <c r="G26" i="7"/>
  <c r="N22" i="7"/>
  <c r="G25" i="7"/>
  <c r="N16" i="7"/>
  <c r="G24" i="7"/>
  <c r="N14" i="7"/>
  <c r="G23" i="7"/>
  <c r="N11" i="7"/>
  <c r="G22" i="7"/>
  <c r="N9" i="7"/>
  <c r="G21" i="7"/>
  <c r="G18" i="7"/>
  <c r="E17" i="7"/>
  <c r="E19" i="7" s="1"/>
  <c r="G16" i="7"/>
  <c r="G15" i="7"/>
  <c r="G13" i="7"/>
  <c r="G10" i="7"/>
  <c r="G9" i="7"/>
  <c r="G8" i="7"/>
  <c r="E11" i="7"/>
  <c r="E32" i="7" l="1"/>
  <c r="E43" i="7" s="1"/>
  <c r="E51" i="7" s="1"/>
  <c r="O50" i="7"/>
  <c r="G41" i="7"/>
  <c r="N50" i="7"/>
  <c r="G17" i="7"/>
  <c r="N26" i="7"/>
  <c r="G14" i="7"/>
  <c r="G50" i="7"/>
  <c r="F11" i="7"/>
  <c r="F19" i="7"/>
  <c r="G19" i="7" s="1"/>
  <c r="G42" i="7"/>
  <c r="M41" i="7"/>
  <c r="F32" i="7" l="1"/>
  <c r="F43" i="7" s="1"/>
  <c r="N41" i="7"/>
  <c r="M42" i="7"/>
  <c r="O42" i="7" s="1"/>
  <c r="G37" i="7"/>
  <c r="G11" i="7"/>
  <c r="G32" i="7" l="1"/>
  <c r="F51" i="7"/>
  <c r="G43" i="7"/>
  <c r="N42" i="7"/>
  <c r="G51" i="7" l="1"/>
  <c r="O32" i="7" l="1"/>
  <c r="L43" i="7"/>
  <c r="L51" i="7" s="1"/>
  <c r="N32" i="7" l="1"/>
  <c r="M43" i="7"/>
  <c r="O43" i="7" s="1"/>
  <c r="M51" i="7" l="1"/>
  <c r="N43" i="7"/>
  <c r="N51" i="7" l="1"/>
  <c r="O51" i="7"/>
</calcChain>
</file>

<file path=xl/sharedStrings.xml><?xml version="1.0" encoding="utf-8"?>
<sst xmlns="http://schemas.openxmlformats.org/spreadsheetml/2006/main" count="156" uniqueCount="147">
  <si>
    <t>K1</t>
  </si>
  <si>
    <t>Személyi jutattások</t>
  </si>
  <si>
    <t>K2</t>
  </si>
  <si>
    <t>K3</t>
  </si>
  <si>
    <t>Dologi kiadások</t>
  </si>
  <si>
    <t>K4</t>
  </si>
  <si>
    <t>Ellátottak pénzbeli juttatásai</t>
  </si>
  <si>
    <t>Egyéb működési célú kiadások</t>
  </si>
  <si>
    <t>K506</t>
  </si>
  <si>
    <t>K511</t>
  </si>
  <si>
    <t>K512</t>
  </si>
  <si>
    <t>Tartalékok</t>
  </si>
  <si>
    <t>K6</t>
  </si>
  <si>
    <t>Beruházások</t>
  </si>
  <si>
    <t>K7</t>
  </si>
  <si>
    <t>Felújítások</t>
  </si>
  <si>
    <t>K8</t>
  </si>
  <si>
    <t>Egyéb felhalmozási célú kiadások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</si>
  <si>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</si>
  <si>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</si>
  <si>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</si>
  <si>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</si>
  <si>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</si>
  <si>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</si>
  <si>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K88</t>
  </si>
  <si>
    <t>Egyéb felhalmozási célú támogatások államháztartáson kívülre</t>
  </si>
  <si>
    <t>K9</t>
  </si>
  <si>
    <t>Finanszírozási kiadások</t>
  </si>
  <si>
    <t>K9111</t>
  </si>
  <si>
    <t>Hosszú lejáratú hitelek, kölcsönök törlesztése</t>
  </si>
  <si>
    <t>K9124</t>
  </si>
  <si>
    <t>Befektetési célú belföldi értékpapírok beváltása</t>
  </si>
  <si>
    <t>K915</t>
  </si>
  <si>
    <t>K916</t>
  </si>
  <si>
    <t>Pénzeszközök betétként elhelyezése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</si>
  <si>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</si>
  <si>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</si>
  <si>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</si>
  <si>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</si>
  <si>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</si>
  <si>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</si>
  <si>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</si>
  <si>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</si>
  <si>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Működési célú támogatások államháztartáson belülről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</si>
  <si>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</si>
  <si>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</si>
  <si>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</si>
  <si>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</si>
  <si>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</si>
  <si>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</si>
  <si>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</si>
  <si>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</si>
  <si>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</si>
  <si>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 xml:space="preserve">Termékek és szolgáltatások adói </t>
  </si>
  <si>
    <t>B36</t>
  </si>
  <si>
    <t>Egyéb közhatalmi bevételek</t>
  </si>
  <si>
    <t>B3</t>
  </si>
  <si>
    <t>Közhatalmi bevételek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</si>
  <si>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</si>
  <si>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</si>
  <si>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</si>
  <si>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</si>
  <si>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</si>
  <si>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</si>
  <si>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</si>
  <si>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</si>
  <si>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</si>
  <si>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</si>
  <si>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</si>
  <si>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</si>
  <si>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</si>
  <si>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Kamatbevételek</t>
  </si>
  <si>
    <t>B410</t>
  </si>
  <si>
    <t>Egyéb működési bevételek</t>
  </si>
  <si>
    <t>B4</t>
  </si>
  <si>
    <t>Működési bevételek</t>
  </si>
  <si>
    <t>B51</t>
  </si>
  <si>
    <t>Immateriális javak értékesítése</t>
  </si>
  <si>
    <t>B52</t>
  </si>
  <si>
    <t>Ingatlanok értékesítése</t>
  </si>
  <si>
    <t>B5</t>
  </si>
  <si>
    <t>Felhalmozási bevételek</t>
  </si>
  <si>
    <t>B63 (=B6)</t>
  </si>
  <si>
    <t>Egyéb működési célú átvett pénzeszközök</t>
  </si>
  <si>
    <t>B72</t>
  </si>
  <si>
    <t>Felhalmozási célú visszatérítendő támogatások, kölcsönök visszatérülése államháztartáson kívülről</t>
  </si>
  <si>
    <t>B73</t>
  </si>
  <si>
    <t>Egyéb felhalmozási célú átvett pénzeszközök</t>
  </si>
  <si>
    <t>B7</t>
  </si>
  <si>
    <t>Felhalmozási célú átvett pénzeszközök</t>
  </si>
  <si>
    <t>B1-B7</t>
  </si>
  <si>
    <t>Költségvetési bevételek összesen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</si>
  <si>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</si>
  <si>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</si>
  <si>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</si>
  <si>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</si>
  <si>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</si>
  <si>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Belföldi finanszírozás bevételei</t>
  </si>
  <si>
    <t>Bevételek összesen</t>
  </si>
  <si>
    <t>K1-K5</t>
  </si>
  <si>
    <t>K6-K8</t>
  </si>
  <si>
    <t>K1-K8</t>
  </si>
  <si>
    <t>Változás</t>
  </si>
  <si>
    <t>2014. évi hiány/többlet</t>
  </si>
  <si>
    <t>Rovatrend</t>
  </si>
  <si>
    <t>Megnevezés</t>
  </si>
  <si>
    <t>Működési kiadások összesen</t>
  </si>
  <si>
    <t>Felhalmozási kiadások összesen</t>
  </si>
  <si>
    <t>Költségvetési kiadások mindösszesen</t>
  </si>
  <si>
    <t>Kiadások mindösszesen</t>
  </si>
  <si>
    <t xml:space="preserve">Egyéb működési célú támogatások államháztartáson </t>
  </si>
  <si>
    <t>belülre</t>
  </si>
  <si>
    <t>kívülre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</si>
  <si>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</si>
  <si>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</si>
  <si>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</si>
  <si>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</si>
  <si>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Működési bevételek mindösszesen</t>
  </si>
  <si>
    <t>ezer Ft</t>
  </si>
  <si>
    <t>K502</t>
  </si>
  <si>
    <t>Elvonások és befizetések</t>
  </si>
  <si>
    <t>B2</t>
  </si>
  <si>
    <t>Felhalmozási célú támogatások államháztartáson belülről</t>
  </si>
  <si>
    <t>Felhalmozási bevételek összesen</t>
  </si>
  <si>
    <t>B8191</t>
  </si>
  <si>
    <t>Hosszú lejáratú tulajdonosi kölcsönök bevételei</t>
  </si>
  <si>
    <t>B53</t>
  </si>
  <si>
    <t>Egyéb tárgyi eszköz értékesítése</t>
  </si>
  <si>
    <t>B817</t>
  </si>
  <si>
    <t>Betétek megszüntetése</t>
  </si>
  <si>
    <t>2014. évi eredeti előirányzat</t>
  </si>
  <si>
    <t>2014. évi teljesítés</t>
  </si>
  <si>
    <t>B409</t>
  </si>
  <si>
    <t>Egyéb pénzügyi műveletek bevételei</t>
  </si>
  <si>
    <t>B812</t>
  </si>
  <si>
    <t>Forgatási célú belföldi értékpapírok beváltása</t>
  </si>
  <si>
    <t>B814</t>
  </si>
  <si>
    <t>Államháztartáson belüli megelőlegezések</t>
  </si>
  <si>
    <t>K9121</t>
  </si>
  <si>
    <t>Forgatási célú belföldi értékpapírok vásárlása</t>
  </si>
  <si>
    <t>2013. évi teljesítés</t>
  </si>
  <si>
    <t>B401</t>
  </si>
  <si>
    <t>Készletértkesítés ellenértéke</t>
  </si>
  <si>
    <t>Részesedések értékesítése</t>
  </si>
  <si>
    <t>Központi, irányító szervi támogatás folyósítása</t>
  </si>
  <si>
    <t>2014. évi tényleges működési, felhalmozási bevételeinek és kiadásainak</t>
  </si>
  <si>
    <t>mérlegszerű bemutatása tájékoztató jelleggel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</si>
</sst>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2" fillId="0" borderId="1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23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21" xfId="0" applyFont="1" applyFill="1" applyBorder="1"/>
    <xf numFmtId="3" fontId="1" fillId="0" borderId="2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0" fontId="1" fillId="0" borderId="30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left"/>
    </xf>
    <xf numFmtId="0" fontId="1" fillId="0" borderId="28" xfId="0" applyFont="1" applyFill="1" applyBorder="1" applyAlignment="1">
      <alignment wrapText="1"/>
    </xf>
    <xf numFmtId="0" fontId="1" fillId="0" borderId="16" xfId="0" applyFont="1" applyFill="1" applyBorder="1" applyAlignment="1">
      <alignment horizontal="right"/>
    </xf>
    <xf numFmtId="3" fontId="1" fillId="0" borderId="29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/>
    </xf>
    <xf numFmtId="0" fontId="1" fillId="0" borderId="22" xfId="0" applyFont="1" applyFill="1" applyBorder="1" applyAlignment="1">
      <alignment wrapText="1"/>
    </xf>
    <xf numFmtId="3" fontId="1" fillId="0" borderId="4" xfId="0" applyNumberFormat="1" applyFont="1" applyFill="1" applyBorder="1" applyAlignment="1">
      <alignment horizontal="right"/>
    </xf>
    <xf numFmtId="3" fontId="1" fillId="0" borderId="27" xfId="0" applyNumberFormat="1" applyFont="1" applyFill="1" applyBorder="1" applyAlignment="1">
      <alignment horizontal="right"/>
    </xf>
    <xf numFmtId="0" fontId="1" fillId="0" borderId="21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/>
    </xf>
    <xf numFmtId="0" fontId="1" fillId="0" borderId="14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0" fontId="2" fillId="0" borderId="23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21" xfId="0" applyFont="1" applyFill="1" applyBorder="1"/>
    <xf numFmtId="3" fontId="2" fillId="0" borderId="2" xfId="0" applyNumberFormat="1" applyFont="1" applyFill="1" applyBorder="1" applyAlignment="1">
      <alignment horizontal="right"/>
    </xf>
    <xf numFmtId="3" fontId="2" fillId="0" borderId="21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0" fontId="1" fillId="0" borderId="22" xfId="0" applyFont="1" applyFill="1" applyBorder="1"/>
    <xf numFmtId="3" fontId="2" fillId="0" borderId="27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21" xfId="0" applyFont="1" applyFill="1" applyBorder="1" applyAlignment="1">
      <alignment wrapText="1"/>
    </xf>
    <xf numFmtId="0" fontId="1" fillId="0" borderId="12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left"/>
    </xf>
    <xf numFmtId="0" fontId="1" fillId="0" borderId="0" xfId="0" applyFont="1" applyFill="1" applyBorder="1"/>
    <xf numFmtId="3" fontId="1" fillId="0" borderId="1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1" fillId="0" borderId="24" xfId="0" applyFont="1" applyFill="1" applyBorder="1" applyAlignment="1">
      <alignment horizontal="center"/>
    </xf>
    <xf numFmtId="0" fontId="1" fillId="0" borderId="9" xfId="0" applyFont="1" applyFill="1" applyBorder="1"/>
    <xf numFmtId="0" fontId="1" fillId="0" borderId="14" xfId="0" applyFont="1" applyFill="1" applyBorder="1"/>
    <xf numFmtId="3" fontId="1" fillId="0" borderId="9" xfId="0" applyNumberFormat="1" applyFont="1" applyFill="1" applyBorder="1" applyAlignment="1">
      <alignment horizontal="right"/>
    </xf>
    <xf numFmtId="3" fontId="1" fillId="0" borderId="14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22" xfId="0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0" fontId="2" fillId="0" borderId="18" xfId="0" applyFont="1" applyFill="1" applyBorder="1" applyAlignment="1">
      <alignment horizontal="center"/>
    </xf>
    <xf numFmtId="0" fontId="2" fillId="0" borderId="7" xfId="0" applyFont="1" applyFill="1" applyBorder="1"/>
    <xf numFmtId="0" fontId="2" fillId="0" borderId="19" xfId="0" applyFont="1" applyFill="1" applyBorder="1"/>
    <xf numFmtId="3" fontId="2" fillId="0" borderId="7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horizontal="right"/>
    </xf>
    <xf numFmtId="3" fontId="2" fillId="0" borderId="32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2" fillId="0" borderId="19" xfId="0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0" fontId="1" fillId="0" borderId="25" xfId="0" applyFont="1" applyFill="1" applyBorder="1" applyAlignment="1">
      <alignment horizontal="center"/>
    </xf>
    <xf numFmtId="0" fontId="1" fillId="0" borderId="4" xfId="0" applyFont="1" applyFill="1" applyBorder="1"/>
    <xf numFmtId="3" fontId="1" fillId="0" borderId="22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0" fontId="2" fillId="0" borderId="10" xfId="0" applyFont="1" applyFill="1" applyBorder="1"/>
    <xf numFmtId="0" fontId="2" fillId="0" borderId="0" xfId="0" applyFont="1" applyFill="1" applyBorder="1"/>
    <xf numFmtId="3" fontId="2" fillId="0" borderId="10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/>
    </xf>
    <xf numFmtId="0" fontId="2" fillId="0" borderId="14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right"/>
    </xf>
    <xf numFmtId="3" fontId="2" fillId="0" borderId="15" xfId="0" applyNumberFormat="1" applyFont="1" applyFill="1" applyBorder="1" applyAlignment="1">
      <alignment horizontal="right"/>
    </xf>
    <xf numFmtId="0" fontId="1" fillId="0" borderId="19" xfId="0" applyFont="1" applyFill="1" applyBorder="1"/>
    <xf numFmtId="0" fontId="1" fillId="0" borderId="11" xfId="0" applyFont="1" applyFill="1" applyBorder="1" applyAlignment="1">
      <alignment horizontal="center"/>
    </xf>
    <xf numFmtId="0" fontId="1" fillId="0" borderId="1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33" xfId="0" applyFont="1" applyFill="1" applyBorder="1" applyAlignment="1">
      <alignment horizontal="right"/>
    </xf>
    <xf numFmtId="0" fontId="1" fillId="0" borderId="31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9" xfId="0" applyFont="1" applyFill="1" applyBorder="1"/>
    <xf numFmtId="0" fontId="2" fillId="0" borderId="14" xfId="0" applyFont="1" applyFill="1" applyBorder="1"/>
    <xf numFmtId="3" fontId="2" fillId="0" borderId="14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1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35" xfId="0" applyFont="1" applyFill="1" applyBorder="1"/>
    <xf numFmtId="3" fontId="1" fillId="0" borderId="33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"/>
  <sheetViews>
    <sheetView tabSelected="1" view="pageBreakPreview" zoomScale="70" zoomScaleNormal="70" zoomScaleSheetLayoutView="70" workbookViewId="0">
      <selection activeCell="J13" sqref="J13"/>
    </sheetView>
  </sheetViews>
  <sheetFormatPr defaultColWidth="9.140625" defaultRowHeight="15.75" x14ac:dyDescent="0.25"/>
  <cols>
    <col min="1" max="1" width="6.7109375" style="3" customWidth="1"/>
    <col min="2" max="2" width="12.140625" style="1" bestFit="1" customWidth="1"/>
    <col min="3" max="3" width="59.42578125" style="1" customWidth="1"/>
    <col min="4" max="4" width="13.42578125" style="1" customWidth="1"/>
    <col min="5" max="5" width="15.140625" style="1" customWidth="1"/>
    <col min="6" max="6" width="13.42578125" style="1" customWidth="1"/>
    <col min="7" max="7" width="11.7109375" style="1" bestFit="1" customWidth="1"/>
    <col min="8" max="8" width="6.7109375" style="3" customWidth="1"/>
    <col min="9" max="9" width="12.140625" style="4" bestFit="1" customWidth="1"/>
    <col min="10" max="10" width="51.85546875" style="5" customWidth="1"/>
    <col min="11" max="11" width="13.42578125" style="1" customWidth="1"/>
    <col min="12" max="12" width="13.5703125" style="1" customWidth="1"/>
    <col min="13" max="13" width="13.42578125" style="1" customWidth="1"/>
    <col min="14" max="14" width="11.7109375" style="1" bestFit="1" customWidth="1"/>
    <col min="15" max="15" width="15.28515625" style="1" customWidth="1"/>
    <col min="16" max="16384" width="9.140625" style="1"/>
  </cols>
  <sheetData>
    <row r="1" spans="1:15" x14ac:dyDescent="0.25">
      <c r="A1" s="116" t="s">
        <v>116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</row>
    <row r="2" spans="1:15" x14ac:dyDescent="0.25">
      <c r="A2" s="116" t="s">
        <v>145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</row>
    <row r="3" spans="1:15" x14ac:dyDescent="0.25">
      <c r="A3" s="116" t="s">
        <v>146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</row>
    <row r="4" spans="1:15" x14ac:dyDescent="0.25">
      <c r="A4" s="2"/>
      <c r="B4" s="2"/>
      <c r="C4" s="2"/>
      <c r="D4" s="109"/>
      <c r="E4" s="2"/>
      <c r="F4" s="2"/>
      <c r="G4" s="2"/>
      <c r="H4" s="2"/>
      <c r="I4" s="2"/>
      <c r="J4" s="2"/>
      <c r="K4" s="109"/>
      <c r="L4" s="2"/>
      <c r="M4" s="2"/>
      <c r="N4" s="2"/>
      <c r="O4" s="2"/>
    </row>
    <row r="5" spans="1:15" x14ac:dyDescent="0.25">
      <c r="A5" s="2"/>
      <c r="B5" s="2"/>
      <c r="C5" s="2"/>
      <c r="D5" s="109"/>
      <c r="E5" s="2"/>
      <c r="F5" s="2"/>
      <c r="G5" s="2"/>
      <c r="H5" s="2"/>
      <c r="I5" s="2"/>
      <c r="J5" s="2"/>
      <c r="K5" s="109"/>
      <c r="L5" s="2"/>
      <c r="M5" s="2"/>
      <c r="N5" s="2"/>
      <c r="O5" s="2"/>
    </row>
    <row r="6" spans="1:15" ht="16.5" thickBot="1" x14ac:dyDescent="0.3">
      <c r="O6" s="6" t="s">
        <v>118</v>
      </c>
    </row>
    <row r="7" spans="1:15" s="15" customFormat="1" ht="48" thickBot="1" x14ac:dyDescent="0.3">
      <c r="A7" s="7" t="s">
        <v>115</v>
      </c>
      <c r="B7" s="8" t="s">
        <v>104</v>
      </c>
      <c r="C7" s="9" t="s">
        <v>105</v>
      </c>
      <c r="D7" s="10" t="s">
        <v>140</v>
      </c>
      <c r="E7" s="10" t="s">
        <v>130</v>
      </c>
      <c r="F7" s="11" t="s">
        <v>131</v>
      </c>
      <c r="G7" s="12" t="s">
        <v>102</v>
      </c>
      <c r="H7" s="13" t="s">
        <v>115</v>
      </c>
      <c r="I7" s="8" t="s">
        <v>104</v>
      </c>
      <c r="J7" s="9" t="s">
        <v>105</v>
      </c>
      <c r="K7" s="10" t="s">
        <v>140</v>
      </c>
      <c r="L7" s="10" t="s">
        <v>130</v>
      </c>
      <c r="M7" s="10" t="s">
        <v>131</v>
      </c>
      <c r="N7" s="8" t="s">
        <v>102</v>
      </c>
      <c r="O7" s="14" t="s">
        <v>103</v>
      </c>
    </row>
    <row r="8" spans="1:15" x14ac:dyDescent="0.25">
      <c r="A8" s="16">
        <v>1</v>
      </c>
      <c r="B8" s="17" t="s">
        <v>36</v>
      </c>
      <c r="C8" s="18" t="s">
        <v>37</v>
      </c>
      <c r="D8" s="19">
        <v>1600994</v>
      </c>
      <c r="E8" s="19">
        <v>1054847</v>
      </c>
      <c r="F8" s="20">
        <v>1786818</v>
      </c>
      <c r="G8" s="21">
        <f t="shared" ref="G8:G42" si="0">F8-E8</f>
        <v>731971</v>
      </c>
      <c r="H8" s="22"/>
      <c r="I8" s="23"/>
      <c r="J8" s="24"/>
      <c r="K8" s="25"/>
      <c r="L8" s="25"/>
      <c r="M8" s="25"/>
      <c r="N8" s="25"/>
      <c r="O8" s="26"/>
    </row>
    <row r="9" spans="1:15" x14ac:dyDescent="0.25">
      <c r="A9" s="16">
        <v>2</v>
      </c>
      <c r="B9" s="17" t="s">
        <v>38</v>
      </c>
      <c r="C9" s="18" t="s">
        <v>39</v>
      </c>
      <c r="D9" s="19"/>
      <c r="E9" s="19"/>
      <c r="F9" s="20">
        <v>387583</v>
      </c>
      <c r="G9" s="21">
        <f t="shared" si="0"/>
        <v>387583</v>
      </c>
      <c r="H9" s="27">
        <v>1</v>
      </c>
      <c r="I9" s="113" t="s">
        <v>0</v>
      </c>
      <c r="J9" s="28" t="s">
        <v>1</v>
      </c>
      <c r="K9" s="29">
        <v>2172780</v>
      </c>
      <c r="L9" s="29">
        <v>2388695</v>
      </c>
      <c r="M9" s="29">
        <v>2436713</v>
      </c>
      <c r="N9" s="29">
        <f>M9-L9</f>
        <v>48018</v>
      </c>
      <c r="O9" s="30"/>
    </row>
    <row r="10" spans="1:15" ht="31.5" x14ac:dyDescent="0.25">
      <c r="A10" s="16">
        <v>3</v>
      </c>
      <c r="B10" s="17" t="s">
        <v>40</v>
      </c>
      <c r="C10" s="31" t="s">
        <v>41</v>
      </c>
      <c r="D10" s="19">
        <v>566674</v>
      </c>
      <c r="E10" s="19">
        <v>183706</v>
      </c>
      <c r="F10" s="20">
        <v>272651</v>
      </c>
      <c r="G10" s="21">
        <f t="shared" si="0"/>
        <v>88945</v>
      </c>
      <c r="H10" s="32"/>
      <c r="I10" s="114" t="s">
        <v>2</v>
      </c>
      <c r="J10" s="33" t="s">
        <v>113</v>
      </c>
      <c r="K10" s="34"/>
      <c r="L10" s="34"/>
      <c r="M10" s="34"/>
      <c r="N10" s="34"/>
      <c r="O10" s="35"/>
    </row>
    <row r="11" spans="1:15" s="44" customFormat="1" x14ac:dyDescent="0.25">
      <c r="A11" s="36">
        <v>4</v>
      </c>
      <c r="B11" s="37" t="s">
        <v>42</v>
      </c>
      <c r="C11" s="38" t="s">
        <v>43</v>
      </c>
      <c r="D11" s="39">
        <f>SUM(D8:D10)</f>
        <v>2167668</v>
      </c>
      <c r="E11" s="39">
        <f>SUM(E8:E10)</f>
        <v>1238553</v>
      </c>
      <c r="F11" s="40">
        <f>SUM(F8:F10)</f>
        <v>2447052</v>
      </c>
      <c r="G11" s="41">
        <f t="shared" si="0"/>
        <v>1208499</v>
      </c>
      <c r="H11" s="27">
        <v>2</v>
      </c>
      <c r="I11" s="115"/>
      <c r="J11" s="42" t="s">
        <v>114</v>
      </c>
      <c r="K11" s="29">
        <v>549769</v>
      </c>
      <c r="L11" s="29">
        <v>676436</v>
      </c>
      <c r="M11" s="29">
        <v>675175</v>
      </c>
      <c r="N11" s="29">
        <f>M11-L11</f>
        <v>-1261</v>
      </c>
      <c r="O11" s="43"/>
    </row>
    <row r="12" spans="1:15" s="44" customFormat="1" ht="31.5" customHeight="1" x14ac:dyDescent="0.25">
      <c r="A12" s="36">
        <v>5</v>
      </c>
      <c r="B12" s="37" t="s">
        <v>121</v>
      </c>
      <c r="C12" s="45" t="s">
        <v>122</v>
      </c>
      <c r="D12" s="39">
        <v>81909</v>
      </c>
      <c r="E12" s="39"/>
      <c r="F12" s="40">
        <v>550347</v>
      </c>
      <c r="G12" s="41">
        <f t="shared" si="0"/>
        <v>550347</v>
      </c>
      <c r="H12" s="46"/>
      <c r="I12" s="47"/>
      <c r="J12" s="48"/>
      <c r="K12" s="49"/>
      <c r="L12" s="49"/>
      <c r="M12" s="49"/>
      <c r="N12" s="49"/>
      <c r="O12" s="43"/>
    </row>
    <row r="13" spans="1:15" x14ac:dyDescent="0.25">
      <c r="A13" s="16">
        <v>6</v>
      </c>
      <c r="B13" s="17" t="s">
        <v>44</v>
      </c>
      <c r="C13" s="18" t="s">
        <v>45</v>
      </c>
      <c r="D13" s="19">
        <v>1863947</v>
      </c>
      <c r="E13" s="19">
        <v>1210000</v>
      </c>
      <c r="F13" s="20">
        <v>1476554</v>
      </c>
      <c r="G13" s="21">
        <f t="shared" si="0"/>
        <v>266554</v>
      </c>
      <c r="H13" s="46"/>
      <c r="I13" s="47"/>
      <c r="J13" s="50"/>
      <c r="K13" s="51"/>
      <c r="L13" s="51"/>
      <c r="M13" s="51"/>
      <c r="N13" s="51"/>
      <c r="O13" s="52"/>
    </row>
    <row r="14" spans="1:15" x14ac:dyDescent="0.25">
      <c r="A14" s="16">
        <v>7</v>
      </c>
      <c r="B14" s="17" t="s">
        <v>46</v>
      </c>
      <c r="C14" s="18" t="s">
        <v>47</v>
      </c>
      <c r="D14" s="19">
        <v>3174663</v>
      </c>
      <c r="E14" s="19">
        <v>3179458</v>
      </c>
      <c r="F14" s="20">
        <v>3275400</v>
      </c>
      <c r="G14" s="21">
        <f t="shared" si="0"/>
        <v>95942</v>
      </c>
      <c r="H14" s="53">
        <v>3</v>
      </c>
      <c r="I14" s="54" t="s">
        <v>3</v>
      </c>
      <c r="J14" s="31" t="s">
        <v>4</v>
      </c>
      <c r="K14" s="19">
        <v>4368490</v>
      </c>
      <c r="L14" s="19">
        <v>4318278</v>
      </c>
      <c r="M14" s="19">
        <v>4877521</v>
      </c>
      <c r="N14" s="19">
        <f>M14-L14</f>
        <v>559243</v>
      </c>
      <c r="O14" s="52"/>
    </row>
    <row r="15" spans="1:15" x14ac:dyDescent="0.25">
      <c r="A15" s="16">
        <v>8</v>
      </c>
      <c r="B15" s="17" t="s">
        <v>48</v>
      </c>
      <c r="C15" s="18" t="s">
        <v>49</v>
      </c>
      <c r="D15" s="19">
        <v>112452</v>
      </c>
      <c r="E15" s="19">
        <v>100000</v>
      </c>
      <c r="F15" s="20">
        <v>111606</v>
      </c>
      <c r="G15" s="21">
        <f t="shared" si="0"/>
        <v>11606</v>
      </c>
      <c r="H15" s="46"/>
      <c r="I15" s="47"/>
      <c r="J15" s="50"/>
      <c r="K15" s="51"/>
      <c r="L15" s="51"/>
      <c r="M15" s="51"/>
      <c r="N15" s="51"/>
      <c r="O15" s="52"/>
    </row>
    <row r="16" spans="1:15" x14ac:dyDescent="0.25">
      <c r="A16" s="16">
        <v>9</v>
      </c>
      <c r="B16" s="17" t="s">
        <v>50</v>
      </c>
      <c r="C16" s="18" t="s">
        <v>51</v>
      </c>
      <c r="D16" s="19"/>
      <c r="E16" s="19">
        <v>350000</v>
      </c>
      <c r="F16" s="20">
        <v>474251</v>
      </c>
      <c r="G16" s="21">
        <f t="shared" si="0"/>
        <v>124251</v>
      </c>
      <c r="H16" s="53">
        <v>4</v>
      </c>
      <c r="I16" s="54" t="s">
        <v>5</v>
      </c>
      <c r="J16" s="31" t="s">
        <v>6</v>
      </c>
      <c r="K16" s="19">
        <v>313594</v>
      </c>
      <c r="L16" s="19">
        <v>291277</v>
      </c>
      <c r="M16" s="19">
        <v>242824</v>
      </c>
      <c r="N16" s="19">
        <f>M16-L16</f>
        <v>-48453</v>
      </c>
      <c r="O16" s="52"/>
    </row>
    <row r="17" spans="1:15" x14ac:dyDescent="0.25">
      <c r="A17" s="16">
        <v>10</v>
      </c>
      <c r="B17" s="17" t="s">
        <v>52</v>
      </c>
      <c r="C17" s="18" t="s">
        <v>53</v>
      </c>
      <c r="D17" s="19">
        <f>SUM(D14:D16)</f>
        <v>3287115</v>
      </c>
      <c r="E17" s="19">
        <f>SUM(E14:E16)</f>
        <v>3629458</v>
      </c>
      <c r="F17" s="19">
        <f>SUM(F14:F16)</f>
        <v>3861257</v>
      </c>
      <c r="G17" s="21">
        <f t="shared" si="0"/>
        <v>231799</v>
      </c>
      <c r="H17" s="46"/>
      <c r="I17" s="47"/>
      <c r="J17" s="50"/>
      <c r="K17" s="55"/>
      <c r="L17" s="55"/>
      <c r="M17" s="55"/>
      <c r="N17" s="55"/>
      <c r="O17" s="35"/>
    </row>
    <row r="18" spans="1:15" x14ac:dyDescent="0.25">
      <c r="A18" s="16">
        <v>11</v>
      </c>
      <c r="B18" s="17" t="s">
        <v>54</v>
      </c>
      <c r="C18" s="18" t="s">
        <v>55</v>
      </c>
      <c r="D18" s="19">
        <v>67333</v>
      </c>
      <c r="E18" s="19">
        <v>145445</v>
      </c>
      <c r="F18" s="20">
        <v>87766</v>
      </c>
      <c r="G18" s="21">
        <f t="shared" si="0"/>
        <v>-57679</v>
      </c>
      <c r="H18" s="32">
        <v>5</v>
      </c>
      <c r="I18" s="112" t="s">
        <v>119</v>
      </c>
      <c r="J18" s="33" t="s">
        <v>120</v>
      </c>
      <c r="K18" s="49"/>
      <c r="L18" s="51">
        <v>0</v>
      </c>
      <c r="M18" s="49">
        <v>387593</v>
      </c>
      <c r="N18" s="51">
        <f>M18-L18</f>
        <v>387593</v>
      </c>
      <c r="O18" s="35"/>
    </row>
    <row r="19" spans="1:15" s="44" customFormat="1" x14ac:dyDescent="0.25">
      <c r="A19" s="36">
        <v>12</v>
      </c>
      <c r="B19" s="37" t="s">
        <v>56</v>
      </c>
      <c r="C19" s="38" t="s">
        <v>57</v>
      </c>
      <c r="D19" s="39">
        <f>SUM(D13,D17,D18)</f>
        <v>5218395</v>
      </c>
      <c r="E19" s="39">
        <f>SUM(E13,E17,E18)</f>
        <v>4984903</v>
      </c>
      <c r="F19" s="40">
        <f>SUM(F13,F17,F18)</f>
        <v>5425577</v>
      </c>
      <c r="G19" s="41">
        <f t="shared" si="0"/>
        <v>440674</v>
      </c>
      <c r="H19" s="27"/>
      <c r="I19" s="113"/>
      <c r="J19" s="28"/>
      <c r="K19" s="29"/>
      <c r="L19" s="29"/>
      <c r="M19" s="29"/>
      <c r="N19" s="29"/>
      <c r="O19" s="43"/>
    </row>
    <row r="20" spans="1:15" s="42" customFormat="1" x14ac:dyDescent="0.25">
      <c r="A20" s="16">
        <v>13</v>
      </c>
      <c r="B20" s="17" t="s">
        <v>141</v>
      </c>
      <c r="C20" s="18" t="s">
        <v>142</v>
      </c>
      <c r="D20" s="19">
        <v>4673</v>
      </c>
      <c r="E20" s="19"/>
      <c r="F20" s="20"/>
      <c r="G20" s="21"/>
      <c r="H20" s="27"/>
      <c r="I20" s="113"/>
      <c r="J20" s="28"/>
      <c r="K20" s="29"/>
      <c r="L20" s="29"/>
      <c r="M20" s="29"/>
      <c r="N20" s="29"/>
      <c r="O20" s="30"/>
    </row>
    <row r="21" spans="1:15" x14ac:dyDescent="0.25">
      <c r="A21" s="78">
        <v>14</v>
      </c>
      <c r="B21" s="79" t="s">
        <v>58</v>
      </c>
      <c r="C21" s="42" t="s">
        <v>59</v>
      </c>
      <c r="D21" s="29">
        <v>1600800</v>
      </c>
      <c r="E21" s="29">
        <v>1393436</v>
      </c>
      <c r="F21" s="80">
        <f>1462522</f>
        <v>1462522</v>
      </c>
      <c r="G21" s="81">
        <f t="shared" si="0"/>
        <v>69086</v>
      </c>
      <c r="H21" s="46"/>
      <c r="I21" s="47"/>
      <c r="J21" s="50" t="s">
        <v>110</v>
      </c>
      <c r="K21" s="51"/>
      <c r="L21" s="51"/>
      <c r="M21" s="51"/>
      <c r="N21" s="51"/>
      <c r="O21" s="111"/>
    </row>
    <row r="22" spans="1:15" x14ac:dyDescent="0.25">
      <c r="A22" s="16">
        <v>15</v>
      </c>
      <c r="B22" s="17" t="s">
        <v>60</v>
      </c>
      <c r="C22" s="18" t="s">
        <v>61</v>
      </c>
      <c r="D22" s="19">
        <v>45578</v>
      </c>
      <c r="E22" s="19">
        <v>72468</v>
      </c>
      <c r="F22" s="20">
        <v>63388</v>
      </c>
      <c r="G22" s="21">
        <f t="shared" si="0"/>
        <v>-9080</v>
      </c>
      <c r="H22" s="27">
        <v>6</v>
      </c>
      <c r="I22" s="113" t="s">
        <v>8</v>
      </c>
      <c r="J22" s="28" t="s">
        <v>111</v>
      </c>
      <c r="K22" s="29">
        <v>208803</v>
      </c>
      <c r="L22" s="29">
        <v>82057</v>
      </c>
      <c r="M22" s="29">
        <v>85361</v>
      </c>
      <c r="N22" s="29">
        <f>M22-L22</f>
        <v>3304</v>
      </c>
      <c r="O22" s="43"/>
    </row>
    <row r="23" spans="1:15" x14ac:dyDescent="0.25">
      <c r="A23" s="16">
        <v>16</v>
      </c>
      <c r="B23" s="17" t="s">
        <v>62</v>
      </c>
      <c r="C23" s="18" t="s">
        <v>63</v>
      </c>
      <c r="D23" s="19"/>
      <c r="E23" s="19">
        <v>157839</v>
      </c>
      <c r="F23" s="20">
        <v>76736</v>
      </c>
      <c r="G23" s="21">
        <f t="shared" si="0"/>
        <v>-81103</v>
      </c>
      <c r="H23" s="32"/>
      <c r="I23" s="112"/>
      <c r="J23" s="33" t="s">
        <v>110</v>
      </c>
      <c r="K23" s="51"/>
      <c r="L23" s="51"/>
      <c r="M23" s="51"/>
      <c r="N23" s="51"/>
      <c r="O23" s="35"/>
    </row>
    <row r="24" spans="1:15" s="44" customFormat="1" x14ac:dyDescent="0.25">
      <c r="A24" s="16">
        <v>17</v>
      </c>
      <c r="B24" s="17" t="s">
        <v>64</v>
      </c>
      <c r="C24" s="18" t="s">
        <v>65</v>
      </c>
      <c r="D24" s="19">
        <v>207951</v>
      </c>
      <c r="E24" s="19">
        <v>211671</v>
      </c>
      <c r="F24" s="20">
        <v>200770</v>
      </c>
      <c r="G24" s="21">
        <f t="shared" si="0"/>
        <v>-10901</v>
      </c>
      <c r="H24" s="27">
        <v>7</v>
      </c>
      <c r="I24" s="113" t="s">
        <v>9</v>
      </c>
      <c r="J24" s="28" t="s">
        <v>112</v>
      </c>
      <c r="K24" s="29">
        <v>1090327</v>
      </c>
      <c r="L24" s="29">
        <v>1026743</v>
      </c>
      <c r="M24" s="29">
        <v>272821</v>
      </c>
      <c r="N24" s="29">
        <f>M24-L24</f>
        <v>-753922</v>
      </c>
      <c r="O24" s="43"/>
    </row>
    <row r="25" spans="1:15" s="44" customFormat="1" x14ac:dyDescent="0.25">
      <c r="A25" s="16">
        <v>18</v>
      </c>
      <c r="B25" s="17" t="s">
        <v>66</v>
      </c>
      <c r="C25" s="18" t="s">
        <v>67</v>
      </c>
      <c r="D25" s="19">
        <v>476658</v>
      </c>
      <c r="E25" s="19">
        <v>465700</v>
      </c>
      <c r="F25" s="20">
        <v>381135</v>
      </c>
      <c r="G25" s="21">
        <f t="shared" si="0"/>
        <v>-84565</v>
      </c>
      <c r="H25" s="84"/>
      <c r="I25" s="84"/>
      <c r="J25" s="84"/>
      <c r="K25" s="110"/>
      <c r="L25" s="84"/>
      <c r="M25" s="84"/>
      <c r="N25" s="84"/>
      <c r="O25" s="43"/>
    </row>
    <row r="26" spans="1:15" x14ac:dyDescent="0.25">
      <c r="A26" s="16">
        <v>19</v>
      </c>
      <c r="B26" s="17" t="s">
        <v>68</v>
      </c>
      <c r="C26" s="18" t="s">
        <v>69</v>
      </c>
      <c r="D26" s="19">
        <v>199530</v>
      </c>
      <c r="E26" s="19">
        <v>100000</v>
      </c>
      <c r="F26" s="20">
        <v>4043</v>
      </c>
      <c r="G26" s="21">
        <f t="shared" si="0"/>
        <v>-95957</v>
      </c>
      <c r="H26" s="53">
        <v>8</v>
      </c>
      <c r="I26" s="54" t="s">
        <v>10</v>
      </c>
      <c r="J26" s="31" t="s">
        <v>11</v>
      </c>
      <c r="K26" s="19"/>
      <c r="L26" s="19">
        <v>347855</v>
      </c>
      <c r="M26" s="19"/>
      <c r="N26" s="19">
        <f>M26-L26</f>
        <v>-347855</v>
      </c>
      <c r="O26" s="52"/>
    </row>
    <row r="27" spans="1:15" x14ac:dyDescent="0.25">
      <c r="A27" s="16">
        <v>20</v>
      </c>
      <c r="B27" s="17" t="s">
        <v>70</v>
      </c>
      <c r="C27" s="18" t="s">
        <v>71</v>
      </c>
      <c r="D27" s="19">
        <v>6470</v>
      </c>
      <c r="E27" s="19">
        <v>70010</v>
      </c>
      <c r="F27" s="20">
        <v>188489</v>
      </c>
      <c r="G27" s="21">
        <f t="shared" si="0"/>
        <v>118479</v>
      </c>
      <c r="H27" s="56"/>
      <c r="I27" s="57"/>
      <c r="J27" s="45"/>
      <c r="K27" s="39"/>
      <c r="L27" s="39"/>
      <c r="M27" s="39"/>
      <c r="N27" s="39"/>
      <c r="O27" s="52"/>
    </row>
    <row r="28" spans="1:15" x14ac:dyDescent="0.25">
      <c r="A28" s="58">
        <v>21</v>
      </c>
      <c r="B28" s="59" t="s">
        <v>132</v>
      </c>
      <c r="C28" s="60" t="s">
        <v>133</v>
      </c>
      <c r="D28" s="61"/>
      <c r="E28" s="61"/>
      <c r="F28" s="62">
        <v>24284</v>
      </c>
      <c r="G28" s="35"/>
      <c r="H28" s="63"/>
      <c r="I28" s="64"/>
      <c r="J28" s="65"/>
      <c r="K28" s="66"/>
      <c r="L28" s="66"/>
      <c r="M28" s="66"/>
      <c r="N28" s="66"/>
      <c r="O28" s="30"/>
    </row>
    <row r="29" spans="1:15" ht="16.5" thickBot="1" x14ac:dyDescent="0.3">
      <c r="A29" s="58">
        <v>22</v>
      </c>
      <c r="B29" s="59" t="s">
        <v>72</v>
      </c>
      <c r="C29" s="60" t="s">
        <v>73</v>
      </c>
      <c r="D29" s="61">
        <v>82539</v>
      </c>
      <c r="E29" s="61">
        <v>501057</v>
      </c>
      <c r="F29" s="62">
        <v>62238</v>
      </c>
      <c r="G29" s="35">
        <f t="shared" si="0"/>
        <v>-438819</v>
      </c>
      <c r="H29" s="63">
        <v>9</v>
      </c>
      <c r="I29" s="64" t="s">
        <v>35</v>
      </c>
      <c r="J29" s="65" t="s">
        <v>7</v>
      </c>
      <c r="K29" s="66">
        <f>SUM(K18:K26)</f>
        <v>1299130</v>
      </c>
      <c r="L29" s="66">
        <f>SUM(L18:L26)</f>
        <v>1456655</v>
      </c>
      <c r="M29" s="66">
        <f>SUM(M18:M26)</f>
        <v>745775</v>
      </c>
      <c r="N29" s="66">
        <f>M29-L29</f>
        <v>-710880</v>
      </c>
      <c r="O29" s="43"/>
    </row>
    <row r="30" spans="1:15" ht="16.5" thickBot="1" x14ac:dyDescent="0.3">
      <c r="A30" s="67">
        <v>23</v>
      </c>
      <c r="B30" s="68" t="s">
        <v>74</v>
      </c>
      <c r="C30" s="69" t="s">
        <v>75</v>
      </c>
      <c r="D30" s="70">
        <f>SUM(D20:D29)</f>
        <v>2624199</v>
      </c>
      <c r="E30" s="70">
        <f>SUM(E20:E29)</f>
        <v>2972181</v>
      </c>
      <c r="F30" s="71">
        <f>SUM(F20:F29)</f>
        <v>2463605</v>
      </c>
      <c r="G30" s="72">
        <f t="shared" ref="G30" si="1">F30-E30</f>
        <v>-508576</v>
      </c>
      <c r="H30" s="46"/>
      <c r="I30" s="47"/>
      <c r="J30" s="50"/>
      <c r="K30" s="51"/>
      <c r="L30" s="51"/>
      <c r="M30" s="51"/>
      <c r="N30" s="51"/>
      <c r="O30" s="73"/>
    </row>
    <row r="31" spans="1:15" ht="16.5" thickBot="1" x14ac:dyDescent="0.3">
      <c r="A31" s="36">
        <v>24</v>
      </c>
      <c r="B31" s="37" t="s">
        <v>82</v>
      </c>
      <c r="C31" s="38" t="s">
        <v>83</v>
      </c>
      <c r="D31" s="39">
        <v>34971</v>
      </c>
      <c r="E31" s="39">
        <v>59997</v>
      </c>
      <c r="F31" s="40">
        <v>36465</v>
      </c>
      <c r="G31" s="41">
        <f t="shared" si="0"/>
        <v>-23532</v>
      </c>
      <c r="H31" s="46"/>
      <c r="I31" s="47"/>
      <c r="J31" s="50"/>
      <c r="K31" s="51"/>
      <c r="L31" s="51"/>
      <c r="M31" s="51"/>
      <c r="N31" s="51"/>
      <c r="O31" s="73"/>
    </row>
    <row r="32" spans="1:15" s="69" customFormat="1" ht="16.5" thickBot="1" x14ac:dyDescent="0.3">
      <c r="A32" s="67">
        <v>25</v>
      </c>
      <c r="B32" s="68"/>
      <c r="C32" s="69" t="s">
        <v>117</v>
      </c>
      <c r="D32" s="70">
        <f>SUM(D11,D19,D30,D31)</f>
        <v>10045233</v>
      </c>
      <c r="E32" s="70">
        <f>SUM(E11,E19,E30,E31)</f>
        <v>9255634</v>
      </c>
      <c r="F32" s="71">
        <f>SUM(F11,F19,F30,F31)</f>
        <v>10372699</v>
      </c>
      <c r="G32" s="72">
        <f t="shared" si="0"/>
        <v>1117065</v>
      </c>
      <c r="H32" s="74">
        <v>10</v>
      </c>
      <c r="I32" s="75" t="s">
        <v>99</v>
      </c>
      <c r="J32" s="76" t="s">
        <v>106</v>
      </c>
      <c r="K32" s="70">
        <f>SUM(K9,K11,K14,K16,K29)</f>
        <v>8703763</v>
      </c>
      <c r="L32" s="70">
        <f>SUM(L9,L11,L14,L16,L29)</f>
        <v>9131341</v>
      </c>
      <c r="M32" s="70">
        <f>SUM(M9,M11,M14,M16,M29)</f>
        <v>8978008</v>
      </c>
      <c r="N32" s="70">
        <f t="shared" ref="N32:N51" si="2">M32-L32</f>
        <v>-153333</v>
      </c>
      <c r="O32" s="77">
        <f>F32-M32</f>
        <v>1394691</v>
      </c>
    </row>
    <row r="33" spans="1:15" x14ac:dyDescent="0.25">
      <c r="A33" s="78">
        <v>26</v>
      </c>
      <c r="B33" s="79" t="s">
        <v>76</v>
      </c>
      <c r="C33" s="42" t="s">
        <v>77</v>
      </c>
      <c r="D33" s="29"/>
      <c r="E33" s="29"/>
      <c r="F33" s="80"/>
      <c r="G33" s="81">
        <f t="shared" si="0"/>
        <v>0</v>
      </c>
      <c r="H33" s="27">
        <v>11</v>
      </c>
      <c r="I33" s="113" t="s">
        <v>12</v>
      </c>
      <c r="J33" s="28" t="s">
        <v>13</v>
      </c>
      <c r="K33" s="29">
        <v>314759</v>
      </c>
      <c r="L33" s="29">
        <v>692191</v>
      </c>
      <c r="M33" s="29">
        <v>636545</v>
      </c>
      <c r="N33" s="29">
        <f t="shared" si="2"/>
        <v>-55646</v>
      </c>
      <c r="O33" s="30"/>
    </row>
    <row r="34" spans="1:15" x14ac:dyDescent="0.25">
      <c r="A34" s="16">
        <v>27</v>
      </c>
      <c r="B34" s="17" t="s">
        <v>78</v>
      </c>
      <c r="C34" s="18" t="s">
        <v>79</v>
      </c>
      <c r="D34" s="19"/>
      <c r="E34" s="19">
        <v>1626000</v>
      </c>
      <c r="F34" s="20">
        <v>1128890</v>
      </c>
      <c r="G34" s="21">
        <f t="shared" si="0"/>
        <v>-497110</v>
      </c>
      <c r="H34" s="53">
        <v>12</v>
      </c>
      <c r="I34" s="54" t="s">
        <v>14</v>
      </c>
      <c r="J34" s="31" t="s">
        <v>15</v>
      </c>
      <c r="K34" s="19">
        <v>1356687</v>
      </c>
      <c r="L34" s="19">
        <v>5846621</v>
      </c>
      <c r="M34" s="19">
        <v>3691546</v>
      </c>
      <c r="N34" s="19">
        <f t="shared" si="2"/>
        <v>-2155075</v>
      </c>
      <c r="O34" s="52"/>
    </row>
    <row r="35" spans="1:15" x14ac:dyDescent="0.25">
      <c r="A35" s="16">
        <v>28</v>
      </c>
      <c r="B35" s="17" t="s">
        <v>126</v>
      </c>
      <c r="C35" s="18" t="s">
        <v>127</v>
      </c>
      <c r="D35" s="19">
        <v>951246</v>
      </c>
      <c r="E35" s="19"/>
      <c r="F35" s="20">
        <v>555</v>
      </c>
      <c r="G35" s="21">
        <f t="shared" si="0"/>
        <v>555</v>
      </c>
      <c r="H35" s="53"/>
      <c r="I35" s="54"/>
      <c r="J35" s="31"/>
      <c r="K35" s="19"/>
      <c r="L35" s="19"/>
      <c r="M35" s="19"/>
      <c r="N35" s="19"/>
      <c r="O35" s="52"/>
    </row>
    <row r="36" spans="1:15" x14ac:dyDescent="0.25">
      <c r="A36" s="16">
        <v>29</v>
      </c>
      <c r="B36" s="17" t="s">
        <v>76</v>
      </c>
      <c r="C36" s="18" t="s">
        <v>143</v>
      </c>
      <c r="D36" s="19">
        <v>594821</v>
      </c>
      <c r="E36" s="19"/>
      <c r="F36" s="20"/>
      <c r="G36" s="21"/>
      <c r="H36" s="53"/>
      <c r="I36" s="54"/>
      <c r="J36" s="31"/>
      <c r="K36" s="19"/>
      <c r="L36" s="19"/>
      <c r="M36" s="19"/>
      <c r="N36" s="19"/>
      <c r="O36" s="52"/>
    </row>
    <row r="37" spans="1:15" ht="31.5" x14ac:dyDescent="0.25">
      <c r="A37" s="36">
        <v>30</v>
      </c>
      <c r="B37" s="37" t="s">
        <v>80</v>
      </c>
      <c r="C37" s="38" t="s">
        <v>81</v>
      </c>
      <c r="D37" s="39">
        <f>SUM(D33:D36)</f>
        <v>1546067</v>
      </c>
      <c r="E37" s="39">
        <f>SUM(E33:E36)</f>
        <v>1626000</v>
      </c>
      <c r="F37" s="40">
        <f>SUM(F33:F36)</f>
        <v>1129445</v>
      </c>
      <c r="G37" s="41">
        <f t="shared" si="0"/>
        <v>-496555</v>
      </c>
      <c r="H37" s="53">
        <v>13</v>
      </c>
      <c r="I37" s="54" t="s">
        <v>18</v>
      </c>
      <c r="J37" s="31" t="s">
        <v>19</v>
      </c>
      <c r="K37" s="19">
        <v>17529</v>
      </c>
      <c r="L37" s="19">
        <v>2230</v>
      </c>
      <c r="M37" s="19">
        <v>12445</v>
      </c>
      <c r="N37" s="19">
        <f t="shared" si="2"/>
        <v>10215</v>
      </c>
      <c r="O37" s="52"/>
    </row>
    <row r="38" spans="1:15" s="44" customFormat="1" ht="31.5" x14ac:dyDescent="0.25">
      <c r="A38" s="36"/>
      <c r="B38" s="37"/>
      <c r="C38" s="38"/>
      <c r="D38" s="39"/>
      <c r="E38" s="39"/>
      <c r="F38" s="40"/>
      <c r="G38" s="41"/>
      <c r="H38" s="53">
        <v>14</v>
      </c>
      <c r="I38" s="54" t="s">
        <v>20</v>
      </c>
      <c r="J38" s="31" t="s">
        <v>21</v>
      </c>
      <c r="K38" s="19">
        <v>109310</v>
      </c>
      <c r="L38" s="19">
        <v>65697</v>
      </c>
      <c r="M38" s="19">
        <v>76576</v>
      </c>
      <c r="N38" s="19">
        <f t="shared" si="2"/>
        <v>10879</v>
      </c>
      <c r="O38" s="82"/>
    </row>
    <row r="39" spans="1:15" ht="31.5" x14ac:dyDescent="0.25">
      <c r="A39" s="16">
        <v>31</v>
      </c>
      <c r="B39" s="17" t="s">
        <v>84</v>
      </c>
      <c r="C39" s="31" t="s">
        <v>85</v>
      </c>
      <c r="D39" s="19">
        <v>88996</v>
      </c>
      <c r="E39" s="19">
        <v>57925</v>
      </c>
      <c r="F39" s="20">
        <v>109301</v>
      </c>
      <c r="G39" s="21">
        <f t="shared" si="0"/>
        <v>51376</v>
      </c>
      <c r="H39" s="53">
        <v>15</v>
      </c>
      <c r="I39" s="54" t="s">
        <v>22</v>
      </c>
      <c r="J39" s="31" t="s">
        <v>23</v>
      </c>
      <c r="K39" s="19"/>
      <c r="L39" s="19"/>
      <c r="M39" s="19"/>
      <c r="N39" s="19">
        <f t="shared" si="2"/>
        <v>0</v>
      </c>
      <c r="O39" s="52"/>
    </row>
    <row r="40" spans="1:15" ht="31.5" x14ac:dyDescent="0.25">
      <c r="A40" s="16">
        <v>32</v>
      </c>
      <c r="B40" s="17" t="s">
        <v>86</v>
      </c>
      <c r="C40" s="18" t="s">
        <v>87</v>
      </c>
      <c r="D40" s="19"/>
      <c r="E40" s="19">
        <v>200616</v>
      </c>
      <c r="F40" s="20">
        <v>87658</v>
      </c>
      <c r="G40" s="21">
        <f t="shared" si="0"/>
        <v>-112958</v>
      </c>
      <c r="H40" s="53">
        <v>16</v>
      </c>
      <c r="I40" s="54" t="s">
        <v>24</v>
      </c>
      <c r="J40" s="31" t="s">
        <v>25</v>
      </c>
      <c r="K40" s="19">
        <v>98323</v>
      </c>
      <c r="L40" s="19">
        <v>1557209</v>
      </c>
      <c r="M40" s="19">
        <v>111350</v>
      </c>
      <c r="N40" s="19">
        <f t="shared" si="2"/>
        <v>-1445859</v>
      </c>
      <c r="O40" s="52"/>
    </row>
    <row r="41" spans="1:15" s="44" customFormat="1" x14ac:dyDescent="0.25">
      <c r="A41" s="36">
        <v>33</v>
      </c>
      <c r="B41" s="37" t="s">
        <v>88</v>
      </c>
      <c r="C41" s="38" t="s">
        <v>89</v>
      </c>
      <c r="D41" s="39">
        <f>SUM(D39:D40)</f>
        <v>88996</v>
      </c>
      <c r="E41" s="39">
        <f>SUM(E39:E40)</f>
        <v>258541</v>
      </c>
      <c r="F41" s="40">
        <f>SUM(F39:F40)</f>
        <v>196959</v>
      </c>
      <c r="G41" s="41">
        <f t="shared" si="0"/>
        <v>-61582</v>
      </c>
      <c r="H41" s="56">
        <v>17</v>
      </c>
      <c r="I41" s="57" t="s">
        <v>16</v>
      </c>
      <c r="J41" s="45" t="s">
        <v>17</v>
      </c>
      <c r="K41" s="39">
        <f>SUM(K37:K40)</f>
        <v>225162</v>
      </c>
      <c r="L41" s="39">
        <f>SUM(L37:L40)</f>
        <v>1625136</v>
      </c>
      <c r="M41" s="39">
        <f>SUM(M37:M40)</f>
        <v>200371</v>
      </c>
      <c r="N41" s="39">
        <f t="shared" si="2"/>
        <v>-1424765</v>
      </c>
      <c r="O41" s="82"/>
    </row>
    <row r="42" spans="1:15" s="44" customFormat="1" ht="16.5" thickBot="1" x14ac:dyDescent="0.3">
      <c r="A42" s="58">
        <v>34</v>
      </c>
      <c r="B42" s="83"/>
      <c r="C42" s="84" t="s">
        <v>123</v>
      </c>
      <c r="D42" s="85">
        <f>SUM(D12,D37,D41)</f>
        <v>1716972</v>
      </c>
      <c r="E42" s="85">
        <f t="shared" ref="E42:F42" si="3">SUM(E12,E37,E41)</f>
        <v>1884541</v>
      </c>
      <c r="F42" s="85">
        <f t="shared" si="3"/>
        <v>1876751</v>
      </c>
      <c r="G42" s="41">
        <f t="shared" si="0"/>
        <v>-7790</v>
      </c>
      <c r="H42" s="86">
        <v>18</v>
      </c>
      <c r="I42" s="87" t="s">
        <v>100</v>
      </c>
      <c r="J42" s="88" t="s">
        <v>107</v>
      </c>
      <c r="K42" s="89">
        <f>SUM(K33,K34,K41)</f>
        <v>1896608</v>
      </c>
      <c r="L42" s="89">
        <f>SUM(L33,L34,L41)</f>
        <v>8163948</v>
      </c>
      <c r="M42" s="89">
        <f>SUM(M33,M34,M41)</f>
        <v>4528462</v>
      </c>
      <c r="N42" s="89">
        <f t="shared" si="2"/>
        <v>-3635486</v>
      </c>
      <c r="O42" s="90">
        <f>F12+F37+F41-M42</f>
        <v>-2651711</v>
      </c>
    </row>
    <row r="43" spans="1:15" s="91" customFormat="1" ht="16.5" thickBot="1" x14ac:dyDescent="0.3">
      <c r="A43" s="67">
        <v>35</v>
      </c>
      <c r="B43" s="68" t="s">
        <v>90</v>
      </c>
      <c r="C43" s="69" t="s">
        <v>91</v>
      </c>
      <c r="D43" s="70">
        <f>SUM(D12,D32,D37,D41)</f>
        <v>11762205</v>
      </c>
      <c r="E43" s="70">
        <f>SUM(E12,E32,E37,E41)</f>
        <v>11140175</v>
      </c>
      <c r="F43" s="71">
        <f>SUM(F12,F32,F37,F41)</f>
        <v>12249450</v>
      </c>
      <c r="G43" s="72">
        <f>F43-E43</f>
        <v>1109275</v>
      </c>
      <c r="H43" s="74">
        <v>19</v>
      </c>
      <c r="I43" s="75" t="s">
        <v>101</v>
      </c>
      <c r="J43" s="76" t="s">
        <v>108</v>
      </c>
      <c r="K43" s="70">
        <f>SUM(K32,K42)</f>
        <v>10600371</v>
      </c>
      <c r="L43" s="70">
        <f>SUM(L32,L42)</f>
        <v>17295289</v>
      </c>
      <c r="M43" s="70">
        <f>SUM(M32,M42)</f>
        <v>13506470</v>
      </c>
      <c r="N43" s="70">
        <f t="shared" si="2"/>
        <v>-3788819</v>
      </c>
      <c r="O43" s="77">
        <f>F43-M43</f>
        <v>-1257020</v>
      </c>
    </row>
    <row r="44" spans="1:15" x14ac:dyDescent="0.25">
      <c r="A44" s="92">
        <v>36</v>
      </c>
      <c r="B44" s="93" t="s">
        <v>134</v>
      </c>
      <c r="C44" s="48" t="s">
        <v>135</v>
      </c>
      <c r="D44" s="51"/>
      <c r="E44" s="51"/>
      <c r="F44" s="94"/>
      <c r="G44" s="95"/>
      <c r="H44" s="96">
        <v>20</v>
      </c>
      <c r="I44" s="113" t="s">
        <v>28</v>
      </c>
      <c r="J44" s="28" t="s">
        <v>29</v>
      </c>
      <c r="K44" s="29">
        <v>591234</v>
      </c>
      <c r="L44" s="29">
        <v>395763</v>
      </c>
      <c r="M44" s="29">
        <v>486411</v>
      </c>
      <c r="N44" s="29">
        <f t="shared" si="2"/>
        <v>90648</v>
      </c>
      <c r="O44" s="30"/>
    </row>
    <row r="45" spans="1:15" s="44" customFormat="1" x14ac:dyDescent="0.25">
      <c r="A45" s="78">
        <v>37</v>
      </c>
      <c r="B45" s="17" t="s">
        <v>92</v>
      </c>
      <c r="C45" s="18" t="s">
        <v>93</v>
      </c>
      <c r="D45" s="19">
        <v>1676796</v>
      </c>
      <c r="E45" s="19">
        <v>6727425</v>
      </c>
      <c r="F45" s="20">
        <v>1268714</v>
      </c>
      <c r="G45" s="21">
        <f t="shared" ref="G45" si="4">F45-E45</f>
        <v>-5458711</v>
      </c>
      <c r="H45" s="53">
        <v>21</v>
      </c>
      <c r="I45" s="54" t="s">
        <v>138</v>
      </c>
      <c r="J45" s="31" t="s">
        <v>139</v>
      </c>
      <c r="K45" s="19">
        <v>111492</v>
      </c>
      <c r="L45" s="19"/>
      <c r="M45" s="19"/>
      <c r="N45" s="19">
        <f t="shared" si="2"/>
        <v>0</v>
      </c>
      <c r="O45" s="82"/>
    </row>
    <row r="46" spans="1:15" x14ac:dyDescent="0.25">
      <c r="A46" s="16">
        <v>38</v>
      </c>
      <c r="B46" s="17" t="s">
        <v>136</v>
      </c>
      <c r="C46" s="18" t="s">
        <v>137</v>
      </c>
      <c r="D46" s="19"/>
      <c r="E46" s="19"/>
      <c r="F46" s="20">
        <v>47909</v>
      </c>
      <c r="G46" s="21">
        <f t="shared" ref="G46:G51" si="5">F46-E46</f>
        <v>47909</v>
      </c>
      <c r="H46" s="53">
        <v>22</v>
      </c>
      <c r="I46" s="54" t="s">
        <v>30</v>
      </c>
      <c r="J46" s="31" t="s">
        <v>31</v>
      </c>
      <c r="K46" s="19"/>
      <c r="L46" s="19">
        <v>176548</v>
      </c>
      <c r="M46" s="19"/>
      <c r="N46" s="19">
        <f t="shared" ref="N46:N47" si="6">M46-L46</f>
        <v>-176548</v>
      </c>
      <c r="O46" s="52"/>
    </row>
    <row r="47" spans="1:15" x14ac:dyDescent="0.25">
      <c r="A47" s="16">
        <v>39</v>
      </c>
      <c r="B47" s="17" t="s">
        <v>94</v>
      </c>
      <c r="C47" s="18" t="s">
        <v>95</v>
      </c>
      <c r="D47" s="19">
        <v>3796324</v>
      </c>
      <c r="E47" s="19">
        <v>4177327</v>
      </c>
      <c r="F47" s="20">
        <v>4365367</v>
      </c>
      <c r="G47" s="21">
        <f t="shared" si="5"/>
        <v>188040</v>
      </c>
      <c r="H47" s="53">
        <v>23</v>
      </c>
      <c r="I47" s="54" t="s">
        <v>32</v>
      </c>
      <c r="J47" s="31" t="s">
        <v>144</v>
      </c>
      <c r="K47" s="19">
        <f>3763287+33037</f>
        <v>3796324</v>
      </c>
      <c r="L47" s="19">
        <f>4066573+110754</f>
        <v>4177327</v>
      </c>
      <c r="M47" s="19">
        <v>4365367</v>
      </c>
      <c r="N47" s="19">
        <f t="shared" si="6"/>
        <v>188040</v>
      </c>
      <c r="O47" s="52"/>
    </row>
    <row r="48" spans="1:15" x14ac:dyDescent="0.25">
      <c r="A48" s="16">
        <v>40</v>
      </c>
      <c r="B48" s="17" t="s">
        <v>128</v>
      </c>
      <c r="C48" s="18" t="s">
        <v>129</v>
      </c>
      <c r="D48" s="19"/>
      <c r="E48" s="19">
        <v>0</v>
      </c>
      <c r="F48" s="20">
        <v>1700039</v>
      </c>
      <c r="G48" s="21">
        <f t="shared" si="5"/>
        <v>1700039</v>
      </c>
      <c r="H48" s="53"/>
      <c r="I48" s="54"/>
      <c r="J48" s="31"/>
      <c r="K48" s="19"/>
      <c r="L48" s="19"/>
      <c r="M48" s="19"/>
      <c r="N48" s="19"/>
      <c r="O48" s="52"/>
    </row>
    <row r="49" spans="1:15" x14ac:dyDescent="0.25">
      <c r="A49" s="16">
        <v>41</v>
      </c>
      <c r="B49" s="17" t="s">
        <v>124</v>
      </c>
      <c r="C49" s="18" t="s">
        <v>125</v>
      </c>
      <c r="D49" s="19"/>
      <c r="E49" s="19"/>
      <c r="F49" s="20"/>
      <c r="G49" s="21">
        <f t="shared" si="5"/>
        <v>0</v>
      </c>
      <c r="H49" s="53">
        <v>24</v>
      </c>
      <c r="I49" s="54" t="s">
        <v>33</v>
      </c>
      <c r="J49" s="31" t="s">
        <v>34</v>
      </c>
      <c r="K49" s="19"/>
      <c r="L49" s="19"/>
      <c r="M49" s="19"/>
      <c r="N49" s="19">
        <f t="shared" si="2"/>
        <v>0</v>
      </c>
      <c r="O49" s="52"/>
    </row>
    <row r="50" spans="1:15" s="44" customFormat="1" ht="16.5" thickBot="1" x14ac:dyDescent="0.3">
      <c r="A50" s="97">
        <v>42</v>
      </c>
      <c r="B50" s="98" t="s">
        <v>96</v>
      </c>
      <c r="C50" s="99" t="s">
        <v>97</v>
      </c>
      <c r="D50" s="89">
        <f>SUM(D44:D49)</f>
        <v>5473120</v>
      </c>
      <c r="E50" s="89">
        <f>SUM(E44:E49)</f>
        <v>10904752</v>
      </c>
      <c r="F50" s="100">
        <f>SUM(F44:F49)</f>
        <v>7382029</v>
      </c>
      <c r="G50" s="101">
        <f t="shared" si="5"/>
        <v>-3522723</v>
      </c>
      <c r="H50" s="86">
        <v>25</v>
      </c>
      <c r="I50" s="87" t="s">
        <v>26</v>
      </c>
      <c r="J50" s="88" t="s">
        <v>27</v>
      </c>
      <c r="K50" s="89">
        <f>SUM(K44:K49)</f>
        <v>4499050</v>
      </c>
      <c r="L50" s="89">
        <f>SUM(L44:L49)</f>
        <v>4749638</v>
      </c>
      <c r="M50" s="89">
        <f>SUM(M44:M49)</f>
        <v>4851778</v>
      </c>
      <c r="N50" s="89">
        <f t="shared" si="2"/>
        <v>102140</v>
      </c>
      <c r="O50" s="90">
        <f>F50-M50</f>
        <v>2530251</v>
      </c>
    </row>
    <row r="51" spans="1:15" s="69" customFormat="1" ht="16.5" thickBot="1" x14ac:dyDescent="0.3">
      <c r="A51" s="67">
        <v>43</v>
      </c>
      <c r="B51" s="68"/>
      <c r="C51" s="69" t="s">
        <v>98</v>
      </c>
      <c r="D51" s="70">
        <f>SUM(D43,D50)</f>
        <v>17235325</v>
      </c>
      <c r="E51" s="70">
        <f>SUM(E43,E50)</f>
        <v>22044927</v>
      </c>
      <c r="F51" s="71">
        <f>SUM(F43,F50)</f>
        <v>19631479</v>
      </c>
      <c r="G51" s="72">
        <f t="shared" si="5"/>
        <v>-2413448</v>
      </c>
      <c r="H51" s="74">
        <v>26</v>
      </c>
      <c r="I51" s="75"/>
      <c r="J51" s="76" t="s">
        <v>109</v>
      </c>
      <c r="K51" s="70">
        <f>SUM(K43,K50)</f>
        <v>15099421</v>
      </c>
      <c r="L51" s="70">
        <f>SUM(L43,L50)</f>
        <v>22044927</v>
      </c>
      <c r="M51" s="70">
        <f>SUM(M43,M50)</f>
        <v>18358248</v>
      </c>
      <c r="N51" s="70">
        <f t="shared" si="2"/>
        <v>-3686679</v>
      </c>
      <c r="O51" s="77">
        <f>F51-M51</f>
        <v>1273231</v>
      </c>
    </row>
    <row r="54" spans="1:15" x14ac:dyDescent="0.25">
      <c r="O54" s="102"/>
    </row>
    <row r="55" spans="1:15" s="44" customFormat="1" x14ac:dyDescent="0.25">
      <c r="A55" s="2"/>
      <c r="H55" s="2"/>
      <c r="I55" s="103"/>
      <c r="J55" s="104"/>
    </row>
    <row r="58" spans="1:15" s="44" customFormat="1" x14ac:dyDescent="0.25">
      <c r="A58" s="2"/>
      <c r="H58" s="2"/>
      <c r="I58" s="103"/>
      <c r="J58" s="104"/>
    </row>
    <row r="63" spans="1:15" s="44" customFormat="1" x14ac:dyDescent="0.25">
      <c r="A63" s="2"/>
      <c r="H63" s="2"/>
      <c r="I63" s="103"/>
      <c r="J63" s="104"/>
    </row>
    <row r="64" spans="1:15" s="44" customFormat="1" x14ac:dyDescent="0.25">
      <c r="A64" s="2"/>
      <c r="H64" s="2"/>
    </row>
    <row r="73" spans="1:10" s="44" customFormat="1" x14ac:dyDescent="0.25">
      <c r="A73" s="2"/>
      <c r="H73" s="2"/>
    </row>
    <row r="74" spans="1:10" x14ac:dyDescent="0.25">
      <c r="I74" s="1"/>
      <c r="J74" s="1"/>
    </row>
    <row r="75" spans="1:10" x14ac:dyDescent="0.25">
      <c r="I75" s="1"/>
      <c r="J75" s="1"/>
    </row>
    <row r="76" spans="1:10" x14ac:dyDescent="0.25">
      <c r="I76" s="1"/>
      <c r="J76" s="1"/>
    </row>
    <row r="77" spans="1:10" s="44" customFormat="1" x14ac:dyDescent="0.25">
      <c r="A77" s="2"/>
      <c r="H77" s="2"/>
    </row>
    <row r="78" spans="1:10" s="44" customFormat="1" x14ac:dyDescent="0.25">
      <c r="A78" s="2"/>
      <c r="H78" s="2"/>
    </row>
    <row r="79" spans="1:10" s="44" customFormat="1" x14ac:dyDescent="0.25">
      <c r="A79" s="2"/>
      <c r="H79" s="2"/>
    </row>
    <row r="80" spans="1:10" s="44" customFormat="1" x14ac:dyDescent="0.25">
      <c r="A80" s="2"/>
      <c r="H80" s="2"/>
    </row>
    <row r="81" spans="1:10" x14ac:dyDescent="0.25">
      <c r="I81" s="1"/>
      <c r="J81" s="1"/>
    </row>
    <row r="82" spans="1:10" x14ac:dyDescent="0.25">
      <c r="I82" s="1"/>
      <c r="J82" s="1"/>
    </row>
    <row r="83" spans="1:10" x14ac:dyDescent="0.25">
      <c r="I83" s="1"/>
      <c r="J83" s="1"/>
    </row>
    <row r="84" spans="1:10" x14ac:dyDescent="0.25">
      <c r="I84" s="1"/>
      <c r="J84" s="1"/>
    </row>
    <row r="85" spans="1:10" s="44" customFormat="1" x14ac:dyDescent="0.25">
      <c r="A85" s="2"/>
      <c r="H85" s="2"/>
    </row>
    <row r="86" spans="1:10" s="44" customFormat="1" x14ac:dyDescent="0.25">
      <c r="A86" s="2"/>
      <c r="H86" s="2"/>
    </row>
    <row r="87" spans="1:10" s="44" customFormat="1" x14ac:dyDescent="0.25">
      <c r="A87" s="2"/>
      <c r="H87" s="2"/>
    </row>
    <row r="88" spans="1:10" x14ac:dyDescent="0.25">
      <c r="I88" s="1"/>
      <c r="J88" s="1"/>
    </row>
    <row r="91" spans="1:10" s="106" customFormat="1" x14ac:dyDescent="0.25">
      <c r="A91" s="105"/>
      <c r="H91" s="105"/>
      <c r="I91" s="107"/>
      <c r="J91" s="108"/>
    </row>
    <row r="95" spans="1:10" x14ac:dyDescent="0.25">
      <c r="I95" s="1"/>
      <c r="J95" s="1"/>
    </row>
    <row r="96" spans="1:10" x14ac:dyDescent="0.25">
      <c r="I96" s="1"/>
      <c r="J96" s="1"/>
    </row>
    <row r="97" spans="1:10" x14ac:dyDescent="0.25">
      <c r="I97" s="1"/>
      <c r="J97" s="1"/>
    </row>
    <row r="98" spans="1:10" x14ac:dyDescent="0.25">
      <c r="I98" s="1"/>
      <c r="J98" s="1"/>
    </row>
    <row r="99" spans="1:10" s="44" customFormat="1" x14ac:dyDescent="0.25">
      <c r="A99" s="2"/>
      <c r="H99" s="2"/>
    </row>
  </sheetData>
  <mergeCells count="4">
    <mergeCell ref="I10:I11"/>
    <mergeCell ref="A2:O2"/>
    <mergeCell ref="A3:O3"/>
    <mergeCell ref="A1:O1"/>
  </mergeCells>
  <printOptions horizontalCentered="1"/>
  <pageMargins left="0" right="0" top="0.74803149606299213" bottom="0" header="0.31496062992125984" footer="0.31496062992125984"/>
  <pageSetup paperSize="9" scale="53" orientation="landscape" r:id="rId1"/>
  <headerFooter>
    <oddHeader>&amp;R14. számú táblázat a .../2015. (...)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Átrendezett</vt:lpstr>
      <vt:lpstr>Átrendezett!Nyomtatási_terület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2015-04-16T09:41:46Z</dcterms:modified>
</cp:coreProperties>
</file>