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920" windowWidth="9720" windowHeight="4995" firstSheet="1" activeTab="1"/>
  </bookViews>
  <sheets>
    <sheet name="0000000" sheetId="3" state="veryHidden" r:id="rId1"/>
    <sheet name="tartalék" sheetId="2" r:id="rId2"/>
  </sheets>
  <definedNames>
    <definedName name="_xlnm.Print_Titles" localSheetId="1">tartalék!$5:$9</definedName>
    <definedName name="_xlnm.Print_Area" localSheetId="1">tartalék!$B$1:$M$68</definedName>
  </definedNames>
  <calcPr calcId="145621"/>
</workbook>
</file>

<file path=xl/calcChain.xml><?xml version="1.0" encoding="utf-8"?>
<calcChain xmlns="http://schemas.openxmlformats.org/spreadsheetml/2006/main">
  <c r="F64" i="2" l="1"/>
  <c r="G64" i="2"/>
  <c r="H64" i="2"/>
  <c r="I64" i="2"/>
  <c r="J64" i="2"/>
  <c r="K64" i="2"/>
  <c r="L64" i="2"/>
  <c r="E64" i="2"/>
  <c r="D64" i="2"/>
  <c r="E62" i="2"/>
  <c r="F62" i="2"/>
  <c r="G62" i="2"/>
  <c r="H62" i="2"/>
  <c r="I62" i="2"/>
  <c r="J62" i="2"/>
  <c r="K62" i="2"/>
  <c r="L62" i="2"/>
  <c r="D62" i="2"/>
  <c r="G56" i="2"/>
  <c r="H56" i="2"/>
  <c r="I56" i="2"/>
  <c r="J56" i="2"/>
  <c r="K56" i="2"/>
  <c r="L56" i="2"/>
  <c r="E56" i="2"/>
  <c r="F56" i="2"/>
  <c r="D56" i="2"/>
  <c r="E39" i="2"/>
  <c r="H39" i="2"/>
  <c r="G39" i="2"/>
  <c r="D39" i="2"/>
  <c r="E34" i="2"/>
  <c r="G34" i="2"/>
  <c r="H34" i="2"/>
  <c r="D34" i="2"/>
  <c r="H20" i="2" l="1"/>
  <c r="H21" i="2"/>
  <c r="G22" i="2"/>
  <c r="G33" i="2"/>
  <c r="G32" i="2"/>
  <c r="H27" i="2"/>
  <c r="G20" i="2" l="1"/>
  <c r="G29" i="2"/>
  <c r="J33" i="2"/>
  <c r="K33" i="2"/>
  <c r="I33" i="2"/>
  <c r="L33" i="2" l="1"/>
  <c r="H49" i="2" l="1"/>
  <c r="H51" i="2" l="1"/>
  <c r="J32" i="2" l="1"/>
  <c r="K32" i="2"/>
  <c r="L32" i="2"/>
  <c r="I32" i="2"/>
  <c r="I30" i="2"/>
  <c r="I31" i="2"/>
  <c r="F29" i="2" l="1"/>
  <c r="F30" i="2"/>
  <c r="F31" i="2"/>
  <c r="J31" i="2" l="1"/>
  <c r="L31" i="2" s="1"/>
  <c r="K31" i="2"/>
  <c r="J30" i="2" l="1"/>
  <c r="K30" i="2"/>
  <c r="L30" i="2" l="1"/>
  <c r="I29" i="2"/>
  <c r="J29" i="2"/>
  <c r="K29" i="2"/>
  <c r="L29" i="2"/>
  <c r="F28" i="2" l="1"/>
  <c r="J28" i="2" l="1"/>
  <c r="K28" i="2"/>
  <c r="I28" i="2"/>
  <c r="L28" i="2" l="1"/>
  <c r="F55" i="2"/>
  <c r="J55" i="2" l="1"/>
  <c r="K55" i="2"/>
  <c r="I55" i="2"/>
  <c r="L55" i="2" l="1"/>
  <c r="I66" i="2" l="1"/>
  <c r="J66" i="2" l="1"/>
  <c r="H15" i="2"/>
  <c r="G15" i="2"/>
  <c r="I61" i="2"/>
  <c r="I60" i="2"/>
  <c r="I59" i="2"/>
  <c r="I54" i="2"/>
  <c r="I53" i="2"/>
  <c r="I52" i="2"/>
  <c r="I51" i="2"/>
  <c r="I50" i="2"/>
  <c r="I49" i="2"/>
  <c r="I48" i="2"/>
  <c r="I45" i="2"/>
  <c r="I42" i="2"/>
  <c r="I37" i="2"/>
  <c r="I27" i="2"/>
  <c r="I26" i="2"/>
  <c r="I25" i="2"/>
  <c r="I24" i="2"/>
  <c r="I23" i="2"/>
  <c r="I22" i="2"/>
  <c r="I21" i="2"/>
  <c r="I20" i="2"/>
  <c r="I34" i="2" s="1"/>
  <c r="I39" i="2" s="1"/>
  <c r="I13" i="2"/>
  <c r="I15" i="2" s="1"/>
  <c r="K61" i="2"/>
  <c r="K60" i="2"/>
  <c r="K59" i="2"/>
  <c r="K54" i="2"/>
  <c r="J54" i="2"/>
  <c r="K53" i="2"/>
  <c r="J53" i="2"/>
  <c r="K52" i="2"/>
  <c r="J52" i="2"/>
  <c r="J51" i="2"/>
  <c r="K50" i="2"/>
  <c r="J50" i="2"/>
  <c r="K49" i="2"/>
  <c r="J49" i="2"/>
  <c r="J48" i="2"/>
  <c r="K45" i="2"/>
  <c r="J45" i="2"/>
  <c r="K42" i="2"/>
  <c r="K27" i="2"/>
  <c r="J27" i="2"/>
  <c r="K25" i="2"/>
  <c r="J25" i="2"/>
  <c r="K24" i="2"/>
  <c r="J24" i="2"/>
  <c r="K23" i="2"/>
  <c r="J23" i="2"/>
  <c r="K22" i="2"/>
  <c r="K21" i="2"/>
  <c r="J21" i="2"/>
  <c r="K13" i="2"/>
  <c r="J13" i="2"/>
  <c r="L13" i="2" l="1"/>
  <c r="L53" i="2"/>
  <c r="L50" i="2"/>
  <c r="L45" i="2"/>
  <c r="L21" i="2"/>
  <c r="L23" i="2"/>
  <c r="L24" i="2"/>
  <c r="L25" i="2"/>
  <c r="L27" i="2"/>
  <c r="L49" i="2"/>
  <c r="L52" i="2"/>
  <c r="L54" i="2"/>
  <c r="G68" i="2"/>
  <c r="H68" i="2"/>
  <c r="I68" i="2" l="1"/>
  <c r="J59" i="2"/>
  <c r="L59" i="2" s="1"/>
  <c r="K20" i="2"/>
  <c r="J42" i="2"/>
  <c r="L42" i="2" s="1"/>
  <c r="F49" i="2"/>
  <c r="K48" i="2"/>
  <c r="L48" i="2" s="1"/>
  <c r="F53" i="2" l="1"/>
  <c r="F50" i="2"/>
  <c r="F54" i="2"/>
  <c r="J60" i="2"/>
  <c r="L60" i="2" s="1"/>
  <c r="J20" i="2"/>
  <c r="K51" i="2"/>
  <c r="L51" i="2" s="1"/>
  <c r="L20" i="2" l="1"/>
  <c r="E66" i="2"/>
  <c r="K66" i="2" s="1"/>
  <c r="K37" i="2"/>
  <c r="J22" i="2" l="1"/>
  <c r="D37" i="2"/>
  <c r="J37" i="2" s="1"/>
  <c r="L37" i="2" s="1"/>
  <c r="L22" i="2" l="1"/>
  <c r="E26" i="2"/>
  <c r="K26" i="2" s="1"/>
  <c r="K34" i="2" s="1"/>
  <c r="D26" i="2" l="1"/>
  <c r="J26" i="2" s="1"/>
  <c r="L26" i="2" l="1"/>
  <c r="L34" i="2" s="1"/>
  <c r="J34" i="2"/>
  <c r="F42" i="2"/>
  <c r="F27" i="2" l="1"/>
  <c r="F26" i="2" l="1"/>
  <c r="F25" i="2" l="1"/>
  <c r="D61" i="2" l="1"/>
  <c r="J61" i="2" s="1"/>
  <c r="L61" i="2" s="1"/>
  <c r="F66" i="2"/>
  <c r="L66" i="2" s="1"/>
  <c r="F60" i="2"/>
  <c r="F59" i="2"/>
  <c r="F52" i="2"/>
  <c r="F51" i="2"/>
  <c r="F48" i="2"/>
  <c r="F45" i="2"/>
  <c r="F37" i="2"/>
  <c r="F24" i="2"/>
  <c r="F23" i="2"/>
  <c r="F22" i="2"/>
  <c r="F21" i="2"/>
  <c r="K39" i="2"/>
  <c r="J39" i="2"/>
  <c r="E15" i="2"/>
  <c r="K15" i="2" s="1"/>
  <c r="D15" i="2"/>
  <c r="J15" i="2" s="1"/>
  <c r="F13" i="2"/>
  <c r="F15" i="2" s="1"/>
  <c r="L15" i="2" s="1"/>
  <c r="F34" i="2" l="1"/>
  <c r="F39" i="2" s="1"/>
  <c r="F61" i="2"/>
  <c r="E68" i="2"/>
  <c r="K68" i="2" s="1"/>
  <c r="F20" i="2"/>
  <c r="L39" i="2" s="1"/>
  <c r="D68" i="2" l="1"/>
  <c r="J68" i="2" s="1"/>
  <c r="F68" i="2"/>
  <c r="B21" i="2" l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L68" i="2" l="1"/>
</calcChain>
</file>

<file path=xl/sharedStrings.xml><?xml version="1.0" encoding="utf-8"?>
<sst xmlns="http://schemas.openxmlformats.org/spreadsheetml/2006/main" count="93" uniqueCount="60">
  <si>
    <t>Budapest Főváros VII. Kerület Erzsébetváros Önkormányzata</t>
  </si>
  <si>
    <t>Tartalék jogcíme</t>
  </si>
  <si>
    <t>ezer Ft</t>
  </si>
  <si>
    <t xml:space="preserve">Központilag kezelt ágazati feladatok </t>
  </si>
  <si>
    <t>Központilag kezelt közművelődési pályázatok és feladatok</t>
  </si>
  <si>
    <t xml:space="preserve">Központilag kezelt sport pályázatok és feladatok </t>
  </si>
  <si>
    <t>Nyári táborok (pályázat)</t>
  </si>
  <si>
    <t>Központilag kezelt kerület-fejlesztési pályázatok és feladatok</t>
  </si>
  <si>
    <t>Társasházi felújítási pályázat (kölcsön)</t>
  </si>
  <si>
    <t>Központilag kezelt közrendvédelmi, környezetvédelmi pályázatok és feladatok</t>
  </si>
  <si>
    <t>Növényesítési pályázat</t>
  </si>
  <si>
    <t>Pályázat kapufigyelő rendszer kialakítására</t>
  </si>
  <si>
    <t>Céltartalékok</t>
  </si>
  <si>
    <t>Általános tartalékok</t>
  </si>
  <si>
    <t>Bizottságokra átruházott felhasználási jogkörű céltartalékok előirányzata  összesen</t>
  </si>
  <si>
    <t>K</t>
  </si>
  <si>
    <t>Ö</t>
  </si>
  <si>
    <t>Cím-szám</t>
  </si>
  <si>
    <t>Krízis keret: a téli hideg időjárás miatti ellátásra, egyéb feladat ellátásra</t>
  </si>
  <si>
    <t>Általános tartalék</t>
  </si>
  <si>
    <t>Általános tartalék előirányzata összesen</t>
  </si>
  <si>
    <t>Pályázati önerő, pályázatok előkészítése</t>
  </si>
  <si>
    <t>Tartalék előirányzat mindösszesen (7100 + 7200 + 7300 + 7500)</t>
  </si>
  <si>
    <t xml:space="preserve">Polgármesterre átruházott előirányzat-átcsoportosítási hatáskörű céltartalékok előirányzata összesen </t>
  </si>
  <si>
    <t>Feladat típusa (K/Ö/Á)</t>
  </si>
  <si>
    <t>Céltartalék 2015.</t>
  </si>
  <si>
    <t>2015. évi költségvetési tartalék előirányzatok</t>
  </si>
  <si>
    <t>Tartalék előirányzat mindösszesen (6+7)</t>
  </si>
  <si>
    <t>Intézményi karbantartás és készletbeszerzés</t>
  </si>
  <si>
    <t>TÉR KÖZ pályázat</t>
  </si>
  <si>
    <t>Háziorvosok támogatásának pályázati kerete</t>
  </si>
  <si>
    <t>Oktatási intézmények taneszköz és program igénye</t>
  </si>
  <si>
    <t>Működési célra 
(K513. rovaton)</t>
  </si>
  <si>
    <t>Felhalmozási célra 
(K89. rovaton)</t>
  </si>
  <si>
    <t>Erzsébet terv Fejlesztési program 2016</t>
  </si>
  <si>
    <t>Nyílászáró csere pályázat</t>
  </si>
  <si>
    <t>Növényesítési beruházásokhoz kapcsolódó tartalék</t>
  </si>
  <si>
    <t>Kaputelefon pályázat (kölcsön)</t>
  </si>
  <si>
    <t>Kémény felújítási pályázat (támogatás)</t>
  </si>
  <si>
    <t>Tetőjárda felújítási pályázatok (támogatás)</t>
  </si>
  <si>
    <t>Gázvezeték-felújítási és kazáncsere, kazán felújítási kölcsön</t>
  </si>
  <si>
    <t>Társasházi felújítási pályázat (támogatás)</t>
  </si>
  <si>
    <t>Módosítás</t>
  </si>
  <si>
    <t>Módosított előirányzat</t>
  </si>
  <si>
    <t>Szociális terület tartalék kerete</t>
  </si>
  <si>
    <t>Liftfelújítási pályázat (kölcsön)</t>
  </si>
  <si>
    <t>Magyar Államkincstár korrekciós tétele</t>
  </si>
  <si>
    <t>Gyermekszegénység elleni program keretében nyári gyermekétkeztetés támogatása</t>
  </si>
  <si>
    <t>Tűzfal művészi értékű festése és növényesítése pályázat</t>
  </si>
  <si>
    <t>Ellátottak élelmezési tartalék kerete</t>
  </si>
  <si>
    <t>Rendkívüli káresemények kerete  az Áht. 40. § (5) bekezdése szerint</t>
  </si>
  <si>
    <t>Költségvetési szerveknél foglalkoztatottak 2015. évi kompenzációja</t>
  </si>
  <si>
    <t>Tartalék előirányzat mindösszesen (3+4)</t>
  </si>
  <si>
    <t>Tartalék előirányzat mindösszesen (9+10)</t>
  </si>
  <si>
    <t xml:space="preserve">Rendkívüli önkormányzati kiadások biztosítása </t>
  </si>
  <si>
    <t>Állami támogatások évközi pótigény bevétele</t>
  </si>
  <si>
    <t>Központilag kezelt ágazati feladatok összesen</t>
  </si>
  <si>
    <t>Központilag kezelt kerület-fejlesztési pályázatok és feladatok összesen</t>
  </si>
  <si>
    <t>Központilag kezelt közrendvédelmi, környezetvédelmi pályázatok és feladatok összesen</t>
  </si>
  <si>
    <t>Otthonvédelmi program (hevederzár 1.000 ezer Ft, CO érzékelő 3.735 ezer Ft)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</si>
</sst>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00_);\(&quot;$&quot;#,##0.0000\)"/>
  </numFmts>
  <fonts count="9" x14ac:knownFonts="1">
    <font>
      <sz val="10"/>
      <name val="Arial CE"/>
      <charset val="238"/>
    </font>
    <font>
      <sz val="12"/>
      <name val="Tms Rmn"/>
    </font>
    <font>
      <sz val="10"/>
      <name val="Arial"/>
      <family val="2"/>
      <charset val="238"/>
    </font>
    <font>
      <b/>
      <sz val="12"/>
      <name val="Arial"/>
      <family val="2"/>
    </font>
    <font>
      <sz val="7"/>
      <name val="Small Fonts"/>
      <family val="2"/>
      <charset val="238"/>
    </font>
    <font>
      <sz val="18"/>
      <name val="Times New Roman"/>
      <family val="1"/>
      <charset val="238"/>
    </font>
    <font>
      <b/>
      <sz val="18"/>
      <name val="Times New Roman"/>
      <family val="1"/>
      <charset val="238"/>
    </font>
    <font>
      <b/>
      <sz val="16"/>
      <name val="Times New Roman"/>
      <family val="1"/>
      <charset val="238"/>
    </font>
    <font>
      <sz val="16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7">
    <xf numFmtId="0" fontId="0" fillId="0" borderId="0"/>
    <xf numFmtId="0" fontId="1" fillId="0" borderId="0" applyNumberFormat="0" applyFill="0" applyBorder="0" applyAlignment="0" applyProtection="0"/>
    <xf numFmtId="0" fontId="3" fillId="0" borderId="1" applyNumberFormat="0" applyAlignment="0" applyProtection="0">
      <alignment horizontal="left" vertical="center"/>
    </xf>
    <xf numFmtId="0" fontId="3" fillId="0" borderId="2">
      <alignment horizontal="left" vertical="center"/>
    </xf>
    <xf numFmtId="37" fontId="4" fillId="0" borderId="0"/>
    <xf numFmtId="164" fontId="2" fillId="0" borderId="0"/>
    <xf numFmtId="0" fontId="2" fillId="0" borderId="0"/>
  </cellStyleXfs>
  <cellXfs count="78">
    <xf numFmtId="0" fontId="0" fillId="0" borderId="0" xfId="0"/>
    <xf numFmtId="0" fontId="5" fillId="0" borderId="0" xfId="0" applyFont="1" applyFill="1" applyAlignment="1">
      <alignment vertical="center"/>
    </xf>
    <xf numFmtId="0" fontId="5" fillId="0" borderId="0" xfId="0" applyFont="1" applyFill="1" applyBorder="1" applyAlignment="1">
      <alignment horizontal="right" vertical="center"/>
    </xf>
    <xf numFmtId="0" fontId="5" fillId="0" borderId="26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vertical="center"/>
    </xf>
    <xf numFmtId="0" fontId="6" fillId="0" borderId="8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vertical="center"/>
    </xf>
    <xf numFmtId="0" fontId="6" fillId="0" borderId="17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left" vertical="center"/>
    </xf>
    <xf numFmtId="0" fontId="6" fillId="0" borderId="12" xfId="0" applyFont="1" applyFill="1" applyBorder="1" applyAlignment="1">
      <alignment vertical="center"/>
    </xf>
    <xf numFmtId="0" fontId="5" fillId="0" borderId="8" xfId="0" applyFont="1" applyFill="1" applyBorder="1" applyAlignment="1">
      <alignment horizontal="left" vertical="center"/>
    </xf>
    <xf numFmtId="0" fontId="5" fillId="0" borderId="8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indent="1"/>
    </xf>
    <xf numFmtId="0" fontId="5" fillId="0" borderId="0" xfId="0" applyFont="1" applyFill="1" applyBorder="1" applyAlignment="1">
      <alignment vertical="center"/>
    </xf>
    <xf numFmtId="0" fontId="6" fillId="0" borderId="30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6" fillId="0" borderId="8" xfId="0" applyFont="1" applyFill="1" applyBorder="1" applyAlignment="1">
      <alignment vertical="center"/>
    </xf>
    <xf numFmtId="0" fontId="8" fillId="0" borderId="27" xfId="0" applyFont="1" applyFill="1" applyBorder="1" applyAlignment="1">
      <alignment horizontal="center" vertical="center"/>
    </xf>
    <xf numFmtId="0" fontId="8" fillId="0" borderId="28" xfId="0" applyFont="1" applyFill="1" applyBorder="1" applyAlignment="1">
      <alignment horizontal="center" vertical="center"/>
    </xf>
    <xf numFmtId="0" fontId="8" fillId="0" borderId="29" xfId="0" applyFont="1" applyFill="1" applyBorder="1" applyAlignment="1">
      <alignment horizontal="center" vertical="center"/>
    </xf>
    <xf numFmtId="0" fontId="8" fillId="0" borderId="32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vertical="center"/>
    </xf>
    <xf numFmtId="3" fontId="8" fillId="0" borderId="9" xfId="0" applyNumberFormat="1" applyFont="1" applyFill="1" applyBorder="1" applyAlignment="1">
      <alignment horizontal="right" vertical="center"/>
    </xf>
    <xf numFmtId="3" fontId="8" fillId="0" borderId="10" xfId="0" applyNumberFormat="1" applyFont="1" applyFill="1" applyBorder="1" applyAlignment="1">
      <alignment horizontal="right" vertical="center"/>
    </xf>
    <xf numFmtId="3" fontId="8" fillId="0" borderId="4" xfId="0" applyNumberFormat="1" applyFont="1" applyFill="1" applyBorder="1" applyAlignment="1">
      <alignment horizontal="left" vertical="center"/>
    </xf>
    <xf numFmtId="3" fontId="8" fillId="0" borderId="5" xfId="0" applyNumberFormat="1" applyFont="1" applyFill="1" applyBorder="1" applyAlignment="1">
      <alignment horizontal="right" vertical="center"/>
    </xf>
    <xf numFmtId="3" fontId="8" fillId="0" borderId="4" xfId="0" applyNumberFormat="1" applyFont="1" applyFill="1" applyBorder="1" applyAlignment="1">
      <alignment horizontal="center" vertical="center"/>
    </xf>
    <xf numFmtId="3" fontId="8" fillId="0" borderId="8" xfId="0" applyNumberFormat="1" applyFont="1" applyFill="1" applyBorder="1" applyAlignment="1">
      <alignment vertical="center"/>
    </xf>
    <xf numFmtId="3" fontId="7" fillId="0" borderId="17" xfId="0" applyNumberFormat="1" applyFont="1" applyFill="1" applyBorder="1" applyAlignment="1">
      <alignment vertical="center"/>
    </xf>
    <xf numFmtId="3" fontId="7" fillId="0" borderId="31" xfId="0" applyNumberFormat="1" applyFont="1" applyFill="1" applyBorder="1" applyAlignment="1">
      <alignment horizontal="right" vertical="center"/>
    </xf>
    <xf numFmtId="3" fontId="7" fillId="0" borderId="18" xfId="0" applyNumberFormat="1" applyFont="1" applyFill="1" applyBorder="1" applyAlignment="1">
      <alignment horizontal="right" vertical="center"/>
    </xf>
    <xf numFmtId="3" fontId="8" fillId="0" borderId="30" xfId="0" applyNumberFormat="1" applyFont="1" applyFill="1" applyBorder="1" applyAlignment="1">
      <alignment horizontal="left" vertical="center"/>
    </xf>
    <xf numFmtId="3" fontId="7" fillId="0" borderId="8" xfId="0" applyNumberFormat="1" applyFont="1" applyFill="1" applyBorder="1" applyAlignment="1">
      <alignment vertical="center"/>
    </xf>
    <xf numFmtId="3" fontId="7" fillId="0" borderId="9" xfId="0" applyNumberFormat="1" applyFont="1" applyFill="1" applyBorder="1" applyAlignment="1">
      <alignment horizontal="right" vertical="center"/>
    </xf>
    <xf numFmtId="3" fontId="7" fillId="0" borderId="10" xfId="0" applyNumberFormat="1" applyFont="1" applyFill="1" applyBorder="1" applyAlignment="1">
      <alignment horizontal="right" vertical="center"/>
    </xf>
    <xf numFmtId="3" fontId="8" fillId="0" borderId="19" xfId="0" applyNumberFormat="1" applyFont="1" applyFill="1" applyBorder="1" applyAlignment="1">
      <alignment horizontal="right" vertical="center"/>
    </xf>
    <xf numFmtId="3" fontId="7" fillId="0" borderId="20" xfId="0" applyNumberFormat="1" applyFont="1" applyFill="1" applyBorder="1" applyAlignment="1">
      <alignment horizontal="right" vertical="center"/>
    </xf>
    <xf numFmtId="3" fontId="8" fillId="0" borderId="5" xfId="0" applyNumberFormat="1" applyFont="1" applyFill="1" applyBorder="1" applyAlignment="1">
      <alignment vertical="center"/>
    </xf>
    <xf numFmtId="3" fontId="8" fillId="0" borderId="4" xfId="0" applyNumberFormat="1" applyFont="1" applyFill="1" applyBorder="1" applyAlignment="1">
      <alignment horizontal="center" vertical="top" wrapText="1"/>
    </xf>
    <xf numFmtId="3" fontId="8" fillId="0" borderId="4" xfId="0" applyNumberFormat="1" applyFont="1" applyFill="1" applyBorder="1" applyAlignment="1">
      <alignment horizontal="left" vertical="top" wrapText="1"/>
    </xf>
    <xf numFmtId="3" fontId="7" fillId="0" borderId="5" xfId="0" applyNumberFormat="1" applyFont="1" applyFill="1" applyBorder="1" applyAlignment="1">
      <alignment horizontal="right" vertical="center"/>
    </xf>
    <xf numFmtId="3" fontId="8" fillId="0" borderId="30" xfId="0" applyNumberFormat="1" applyFont="1" applyFill="1" applyBorder="1" applyAlignment="1">
      <alignment horizontal="center" vertical="center"/>
    </xf>
    <xf numFmtId="3" fontId="7" fillId="0" borderId="25" xfId="0" applyNumberFormat="1" applyFont="1" applyFill="1" applyBorder="1" applyAlignment="1">
      <alignment horizontal="right" vertical="center"/>
    </xf>
    <xf numFmtId="0" fontId="6" fillId="0" borderId="0" xfId="0" applyFont="1" applyFill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3" fontId="7" fillId="0" borderId="22" xfId="0" applyNumberFormat="1" applyFont="1" applyFill="1" applyBorder="1" applyAlignment="1">
      <alignment horizontal="right" vertical="center"/>
    </xf>
    <xf numFmtId="3" fontId="7" fillId="0" borderId="33" xfId="0" applyNumberFormat="1" applyFont="1" applyFill="1" applyBorder="1" applyAlignment="1">
      <alignment horizontal="right" vertical="center"/>
    </xf>
    <xf numFmtId="3" fontId="7" fillId="0" borderId="0" xfId="0" applyNumberFormat="1" applyFont="1" applyFill="1" applyBorder="1" applyAlignment="1">
      <alignment horizontal="right" vertical="center"/>
    </xf>
    <xf numFmtId="0" fontId="6" fillId="0" borderId="0" xfId="0" applyFont="1" applyFill="1" applyAlignment="1">
      <alignment vertical="center"/>
    </xf>
    <xf numFmtId="3" fontId="7" fillId="0" borderId="19" xfId="0" applyNumberFormat="1" applyFont="1" applyFill="1" applyBorder="1" applyAlignment="1">
      <alignment horizontal="right" vertical="center"/>
    </xf>
    <xf numFmtId="3" fontId="7" fillId="0" borderId="4" xfId="0" applyNumberFormat="1" applyFont="1" applyFill="1" applyBorder="1" applyAlignment="1">
      <alignment horizontal="left" vertical="center"/>
    </xf>
    <xf numFmtId="3" fontId="7" fillId="0" borderId="8" xfId="0" applyNumberFormat="1" applyFont="1" applyFill="1" applyBorder="1" applyAlignment="1">
      <alignment horizontal="right" vertical="center"/>
    </xf>
    <xf numFmtId="3" fontId="7" fillId="0" borderId="17" xfId="0" applyNumberFormat="1" applyFont="1" applyFill="1" applyBorder="1" applyAlignment="1">
      <alignment horizontal="right" vertical="center"/>
    </xf>
    <xf numFmtId="0" fontId="7" fillId="0" borderId="13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7" fillId="0" borderId="2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</cellXfs>
  <cellStyles count="7">
    <cellStyle name="Body" xfId="1"/>
    <cellStyle name="Header1" xfId="2"/>
    <cellStyle name="Header2" xfId="3"/>
    <cellStyle name="no dec" xfId="4"/>
    <cellStyle name="Normál" xfId="0" builtinId="0"/>
    <cellStyle name="Normal - Style1" xfId="5"/>
    <cellStyle name="Normal_RESULTS_1" xfId="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showRowColHeaders="0" showZeros="0" showOutlineSymbols="0" topLeftCell="B25089" zoomScaleSheetLayoutView="4"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8"/>
  <sheetViews>
    <sheetView tabSelected="1" view="pageBreakPreview" topLeftCell="B55" zoomScale="55" zoomScaleNormal="75" zoomScaleSheetLayoutView="55" workbookViewId="0">
      <selection activeCell="G78" sqref="G78"/>
    </sheetView>
  </sheetViews>
  <sheetFormatPr defaultRowHeight="23.25" x14ac:dyDescent="0.2"/>
  <cols>
    <col min="1" max="1" width="9.140625" style="1"/>
    <col min="2" max="2" width="13" style="1" customWidth="1"/>
    <col min="3" max="3" width="108.42578125" style="1" customWidth="1"/>
    <col min="4" max="13" width="21.5703125" style="1" customWidth="1"/>
    <col min="14" max="16384" width="9.140625" style="1"/>
  </cols>
  <sheetData>
    <row r="1" spans="1:13" ht="28.5" customHeight="1" x14ac:dyDescent="0.2">
      <c r="B1" s="68" t="s">
        <v>0</v>
      </c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</row>
    <row r="2" spans="1:13" x14ac:dyDescent="0.2">
      <c r="B2" s="68" t="s">
        <v>26</v>
      </c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</row>
    <row r="3" spans="1:13" x14ac:dyDescent="0.2"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</row>
    <row r="4" spans="1:13" ht="24" thickBot="1" x14ac:dyDescent="0.25">
      <c r="F4" s="2"/>
      <c r="G4" s="2"/>
      <c r="H4" s="2"/>
      <c r="I4" s="2"/>
      <c r="J4" s="2"/>
      <c r="K4" s="2"/>
      <c r="L4" s="2" t="s">
        <v>2</v>
      </c>
      <c r="M4" s="2"/>
    </row>
    <row r="5" spans="1:13" ht="18.75" customHeight="1" x14ac:dyDescent="0.2">
      <c r="B5" s="69" t="s">
        <v>17</v>
      </c>
      <c r="C5" s="69" t="s">
        <v>1</v>
      </c>
      <c r="D5" s="72" t="s">
        <v>25</v>
      </c>
      <c r="E5" s="73"/>
      <c r="F5" s="74"/>
      <c r="G5" s="72" t="s">
        <v>42</v>
      </c>
      <c r="H5" s="73"/>
      <c r="I5" s="74"/>
      <c r="J5" s="72" t="s">
        <v>43</v>
      </c>
      <c r="K5" s="73"/>
      <c r="L5" s="74"/>
      <c r="M5" s="65" t="s">
        <v>24</v>
      </c>
    </row>
    <row r="6" spans="1:13" ht="18.75" customHeight="1" x14ac:dyDescent="0.2">
      <c r="B6" s="70"/>
      <c r="C6" s="70"/>
      <c r="D6" s="75" t="s">
        <v>32</v>
      </c>
      <c r="E6" s="59" t="s">
        <v>33</v>
      </c>
      <c r="F6" s="62" t="s">
        <v>52</v>
      </c>
      <c r="G6" s="75" t="s">
        <v>32</v>
      </c>
      <c r="H6" s="59" t="s">
        <v>33</v>
      </c>
      <c r="I6" s="62" t="s">
        <v>27</v>
      </c>
      <c r="J6" s="75" t="s">
        <v>32</v>
      </c>
      <c r="K6" s="59" t="s">
        <v>33</v>
      </c>
      <c r="L6" s="62" t="s">
        <v>53</v>
      </c>
      <c r="M6" s="66"/>
    </row>
    <row r="7" spans="1:13" x14ac:dyDescent="0.2">
      <c r="B7" s="70"/>
      <c r="C7" s="70"/>
      <c r="D7" s="76"/>
      <c r="E7" s="60"/>
      <c r="F7" s="63"/>
      <c r="G7" s="76"/>
      <c r="H7" s="60"/>
      <c r="I7" s="63"/>
      <c r="J7" s="76"/>
      <c r="K7" s="60"/>
      <c r="L7" s="63"/>
      <c r="M7" s="66"/>
    </row>
    <row r="8" spans="1:13" ht="43.5" customHeight="1" x14ac:dyDescent="0.2">
      <c r="B8" s="71"/>
      <c r="C8" s="71"/>
      <c r="D8" s="77"/>
      <c r="E8" s="61"/>
      <c r="F8" s="64"/>
      <c r="G8" s="77"/>
      <c r="H8" s="61"/>
      <c r="I8" s="64"/>
      <c r="J8" s="77"/>
      <c r="K8" s="61"/>
      <c r="L8" s="64"/>
      <c r="M8" s="67"/>
    </row>
    <row r="9" spans="1:13" x14ac:dyDescent="0.2">
      <c r="B9" s="3">
        <v>1</v>
      </c>
      <c r="C9" s="3">
        <v>2</v>
      </c>
      <c r="D9" s="23">
        <v>3</v>
      </c>
      <c r="E9" s="24">
        <v>4</v>
      </c>
      <c r="F9" s="25">
        <v>5</v>
      </c>
      <c r="G9" s="23">
        <v>6</v>
      </c>
      <c r="H9" s="24">
        <v>7</v>
      </c>
      <c r="I9" s="25">
        <v>8</v>
      </c>
      <c r="J9" s="23">
        <v>9</v>
      </c>
      <c r="K9" s="24">
        <v>10</v>
      </c>
      <c r="L9" s="25">
        <v>11</v>
      </c>
      <c r="M9" s="26">
        <v>12</v>
      </c>
    </row>
    <row r="10" spans="1:13" x14ac:dyDescent="0.2">
      <c r="B10" s="4"/>
      <c r="C10" s="5"/>
      <c r="D10" s="27"/>
      <c r="E10" s="28"/>
      <c r="F10" s="29"/>
      <c r="G10" s="27"/>
      <c r="H10" s="28"/>
      <c r="I10" s="29"/>
      <c r="J10" s="27"/>
      <c r="K10" s="28"/>
      <c r="L10" s="29"/>
      <c r="M10" s="30"/>
    </row>
    <row r="11" spans="1:13" x14ac:dyDescent="0.2">
      <c r="B11" s="4"/>
      <c r="C11" s="5" t="s">
        <v>13</v>
      </c>
      <c r="D11" s="27"/>
      <c r="E11" s="28"/>
      <c r="F11" s="29"/>
      <c r="G11" s="27"/>
      <c r="H11" s="28"/>
      <c r="I11" s="29"/>
      <c r="J11" s="27"/>
      <c r="K11" s="28"/>
      <c r="L11" s="29"/>
      <c r="M11" s="30"/>
    </row>
    <row r="12" spans="1:13" x14ac:dyDescent="0.2">
      <c r="B12" s="4"/>
      <c r="C12" s="5"/>
      <c r="D12" s="27"/>
      <c r="E12" s="28"/>
      <c r="F12" s="29"/>
      <c r="G12" s="27"/>
      <c r="H12" s="28"/>
      <c r="I12" s="29"/>
      <c r="J12" s="27"/>
      <c r="K12" s="28"/>
      <c r="L12" s="29"/>
      <c r="M12" s="30"/>
    </row>
    <row r="13" spans="1:13" x14ac:dyDescent="0.2">
      <c r="B13" s="5">
        <v>7101</v>
      </c>
      <c r="C13" s="7" t="s">
        <v>19</v>
      </c>
      <c r="D13" s="31"/>
      <c r="E13" s="28">
        <v>10000</v>
      </c>
      <c r="F13" s="29">
        <f>SUM(D13:E13)</f>
        <v>10000</v>
      </c>
      <c r="G13" s="31"/>
      <c r="H13" s="28"/>
      <c r="I13" s="29">
        <f>SUM(G13:H13)</f>
        <v>0</v>
      </c>
      <c r="J13" s="31">
        <f>D13+G13</f>
        <v>0</v>
      </c>
      <c r="K13" s="28">
        <f>E13+H13</f>
        <v>10000</v>
      </c>
      <c r="L13" s="29">
        <f>SUM(J13:K13)</f>
        <v>10000</v>
      </c>
      <c r="M13" s="32" t="s">
        <v>15</v>
      </c>
    </row>
    <row r="14" spans="1:13" ht="24" thickBot="1" x14ac:dyDescent="0.25">
      <c r="B14" s="4"/>
      <c r="C14" s="5"/>
      <c r="D14" s="33"/>
      <c r="E14" s="28"/>
      <c r="F14" s="29"/>
      <c r="G14" s="33"/>
      <c r="H14" s="28"/>
      <c r="I14" s="29"/>
      <c r="J14" s="33"/>
      <c r="K14" s="28"/>
      <c r="L14" s="29"/>
      <c r="M14" s="30"/>
    </row>
    <row r="15" spans="1:13" s="11" customFormat="1" thickBot="1" x14ac:dyDescent="0.25">
      <c r="A15" s="8"/>
      <c r="B15" s="9">
        <v>7100</v>
      </c>
      <c r="C15" s="10" t="s">
        <v>20</v>
      </c>
      <c r="D15" s="34">
        <f>SUM(D13)</f>
        <v>0</v>
      </c>
      <c r="E15" s="35">
        <f t="shared" ref="E15:F15" si="0">SUM(E13)</f>
        <v>10000</v>
      </c>
      <c r="F15" s="36">
        <f t="shared" si="0"/>
        <v>10000</v>
      </c>
      <c r="G15" s="34">
        <f>SUM(G13)</f>
        <v>0</v>
      </c>
      <c r="H15" s="35">
        <f t="shared" ref="H15:I15" si="1">SUM(H13)</f>
        <v>0</v>
      </c>
      <c r="I15" s="36">
        <f t="shared" si="1"/>
        <v>0</v>
      </c>
      <c r="J15" s="34">
        <f>D15+G15</f>
        <v>0</v>
      </c>
      <c r="K15" s="35">
        <f t="shared" ref="K15:L15" si="2">E15+H15</f>
        <v>10000</v>
      </c>
      <c r="L15" s="36">
        <f t="shared" si="2"/>
        <v>10000</v>
      </c>
      <c r="M15" s="37"/>
    </row>
    <row r="16" spans="1:13" s="8" customFormat="1" ht="22.5" x14ac:dyDescent="0.2">
      <c r="B16" s="5"/>
      <c r="C16" s="7"/>
      <c r="D16" s="38"/>
      <c r="E16" s="39"/>
      <c r="F16" s="40"/>
      <c r="G16" s="38"/>
      <c r="H16" s="39"/>
      <c r="I16" s="40"/>
      <c r="J16" s="38"/>
      <c r="K16" s="39"/>
      <c r="L16" s="40"/>
      <c r="M16" s="30"/>
    </row>
    <row r="17" spans="2:13" s="8" customFormat="1" ht="22.5" x14ac:dyDescent="0.2">
      <c r="B17" s="5"/>
      <c r="C17" s="5" t="s">
        <v>12</v>
      </c>
      <c r="D17" s="38"/>
      <c r="E17" s="39"/>
      <c r="F17" s="40"/>
      <c r="G17" s="38"/>
      <c r="H17" s="39"/>
      <c r="I17" s="40"/>
      <c r="J17" s="38"/>
      <c r="K17" s="39"/>
      <c r="L17" s="40"/>
      <c r="M17" s="30"/>
    </row>
    <row r="18" spans="2:13" s="8" customFormat="1" ht="22.5" x14ac:dyDescent="0.2">
      <c r="B18" s="5"/>
      <c r="C18" s="7"/>
      <c r="D18" s="38"/>
      <c r="E18" s="39"/>
      <c r="F18" s="40"/>
      <c r="G18" s="38"/>
      <c r="H18" s="39"/>
      <c r="I18" s="40"/>
      <c r="J18" s="38"/>
      <c r="K18" s="39"/>
      <c r="L18" s="40"/>
      <c r="M18" s="30"/>
    </row>
    <row r="19" spans="2:13" x14ac:dyDescent="0.2">
      <c r="B19" s="5">
        <v>7201</v>
      </c>
      <c r="C19" s="7" t="s">
        <v>3</v>
      </c>
      <c r="D19" s="38"/>
      <c r="E19" s="39"/>
      <c r="F19" s="40"/>
      <c r="G19" s="38"/>
      <c r="H19" s="39"/>
      <c r="I19" s="40"/>
      <c r="J19" s="38"/>
      <c r="K19" s="39"/>
      <c r="L19" s="40"/>
      <c r="M19" s="30"/>
    </row>
    <row r="20" spans="2:13" ht="72" customHeight="1" x14ac:dyDescent="0.2">
      <c r="B20" s="4">
        <v>1</v>
      </c>
      <c r="C20" s="13" t="s">
        <v>54</v>
      </c>
      <c r="D20" s="31">
        <v>7192</v>
      </c>
      <c r="E20" s="41">
        <v>2120</v>
      </c>
      <c r="F20" s="40">
        <f>SUM(D20:E20)</f>
        <v>9312</v>
      </c>
      <c r="G20" s="31">
        <f>-4130-1366</f>
        <v>-5496</v>
      </c>
      <c r="H20" s="41">
        <f>810+200+6260-9390</f>
        <v>-2120</v>
      </c>
      <c r="I20" s="40">
        <f t="shared" ref="I20:I33" si="3">SUM(G20:H20)</f>
        <v>-7616</v>
      </c>
      <c r="J20" s="31">
        <f t="shared" ref="J20:J37" si="4">D20+G20</f>
        <v>1696</v>
      </c>
      <c r="K20" s="41">
        <f t="shared" ref="K20:K37" si="5">E20+H20</f>
        <v>0</v>
      </c>
      <c r="L20" s="40">
        <f t="shared" ref="L20:L37" si="6">SUM(J20:K20)</f>
        <v>1696</v>
      </c>
      <c r="M20" s="32" t="s">
        <v>15</v>
      </c>
    </row>
    <row r="21" spans="2:13" ht="72" customHeight="1" x14ac:dyDescent="0.2">
      <c r="B21" s="4">
        <f>B20+1</f>
        <v>2</v>
      </c>
      <c r="C21" s="12" t="s">
        <v>50</v>
      </c>
      <c r="D21" s="31">
        <v>4663</v>
      </c>
      <c r="E21" s="41">
        <v>53598</v>
      </c>
      <c r="F21" s="40">
        <f>SUM(D21:E21)</f>
        <v>58261</v>
      </c>
      <c r="G21" s="31"/>
      <c r="H21" s="41">
        <f>-1880-11089-1000-2584-11314-3500-22231</f>
        <v>-53598</v>
      </c>
      <c r="I21" s="40">
        <f t="shared" si="3"/>
        <v>-53598</v>
      </c>
      <c r="J21" s="31">
        <f t="shared" si="4"/>
        <v>4663</v>
      </c>
      <c r="K21" s="41">
        <f t="shared" si="5"/>
        <v>0</v>
      </c>
      <c r="L21" s="40">
        <f t="shared" si="6"/>
        <v>4663</v>
      </c>
      <c r="M21" s="32" t="s">
        <v>15</v>
      </c>
    </row>
    <row r="22" spans="2:13" ht="72" customHeight="1" x14ac:dyDescent="0.2">
      <c r="B22" s="4">
        <f t="shared" ref="B22:B31" si="7">B21+1</f>
        <v>3</v>
      </c>
      <c r="C22" s="13" t="s">
        <v>28</v>
      </c>
      <c r="D22" s="31">
        <v>25615</v>
      </c>
      <c r="E22" s="41">
        <v>19741</v>
      </c>
      <c r="F22" s="40">
        <f t="shared" ref="F22:F24" si="8">SUM(D22:E22)</f>
        <v>45356</v>
      </c>
      <c r="G22" s="31">
        <f>-300-1786-3120-259-516-9979</f>
        <v>-15960</v>
      </c>
      <c r="H22" s="41">
        <v>-19741</v>
      </c>
      <c r="I22" s="40">
        <f t="shared" si="3"/>
        <v>-35701</v>
      </c>
      <c r="J22" s="31">
        <f t="shared" si="4"/>
        <v>9655</v>
      </c>
      <c r="K22" s="41">
        <f t="shared" si="5"/>
        <v>0</v>
      </c>
      <c r="L22" s="40">
        <f t="shared" si="6"/>
        <v>9655</v>
      </c>
      <c r="M22" s="32" t="s">
        <v>15</v>
      </c>
    </row>
    <row r="23" spans="2:13" ht="72" customHeight="1" x14ac:dyDescent="0.2">
      <c r="B23" s="4">
        <f t="shared" si="7"/>
        <v>4</v>
      </c>
      <c r="C23" s="13" t="s">
        <v>44</v>
      </c>
      <c r="D23" s="31">
        <v>13690</v>
      </c>
      <c r="E23" s="41">
        <v>0</v>
      </c>
      <c r="F23" s="40">
        <f t="shared" si="8"/>
        <v>13690</v>
      </c>
      <c r="G23" s="31"/>
      <c r="H23" s="41"/>
      <c r="I23" s="40">
        <f t="shared" si="3"/>
        <v>0</v>
      </c>
      <c r="J23" s="31">
        <f t="shared" si="4"/>
        <v>13690</v>
      </c>
      <c r="K23" s="41">
        <f t="shared" si="5"/>
        <v>0</v>
      </c>
      <c r="L23" s="40">
        <f t="shared" si="6"/>
        <v>13690</v>
      </c>
      <c r="M23" s="32" t="s">
        <v>15</v>
      </c>
    </row>
    <row r="24" spans="2:13" ht="72" customHeight="1" x14ac:dyDescent="0.2">
      <c r="B24" s="4">
        <f t="shared" si="7"/>
        <v>5</v>
      </c>
      <c r="C24" s="13" t="s">
        <v>18</v>
      </c>
      <c r="D24" s="31">
        <v>7000</v>
      </c>
      <c r="E24" s="41">
        <v>0</v>
      </c>
      <c r="F24" s="40">
        <f t="shared" si="8"/>
        <v>7000</v>
      </c>
      <c r="G24" s="31"/>
      <c r="H24" s="41"/>
      <c r="I24" s="40">
        <f t="shared" si="3"/>
        <v>0</v>
      </c>
      <c r="J24" s="31">
        <f t="shared" si="4"/>
        <v>7000</v>
      </c>
      <c r="K24" s="41">
        <f t="shared" si="5"/>
        <v>0</v>
      </c>
      <c r="L24" s="40">
        <f t="shared" si="6"/>
        <v>7000</v>
      </c>
      <c r="M24" s="32" t="s">
        <v>15</v>
      </c>
    </row>
    <row r="25" spans="2:13" ht="72" customHeight="1" x14ac:dyDescent="0.2">
      <c r="B25" s="4">
        <f t="shared" si="7"/>
        <v>6</v>
      </c>
      <c r="C25" s="13" t="s">
        <v>36</v>
      </c>
      <c r="D25" s="31">
        <v>0</v>
      </c>
      <c r="E25" s="41">
        <v>17668</v>
      </c>
      <c r="F25" s="40">
        <f t="shared" ref="F25:F31" si="9">SUM(D25:E25)</f>
        <v>17668</v>
      </c>
      <c r="G25" s="31"/>
      <c r="H25" s="41">
        <v>-9000</v>
      </c>
      <c r="I25" s="40">
        <f t="shared" si="3"/>
        <v>-9000</v>
      </c>
      <c r="J25" s="31">
        <f t="shared" si="4"/>
        <v>0</v>
      </c>
      <c r="K25" s="41">
        <f t="shared" si="5"/>
        <v>8668</v>
      </c>
      <c r="L25" s="40">
        <f t="shared" si="6"/>
        <v>8668</v>
      </c>
      <c r="M25" s="32" t="s">
        <v>15</v>
      </c>
    </row>
    <row r="26" spans="2:13" ht="72" customHeight="1" x14ac:dyDescent="0.2">
      <c r="B26" s="4">
        <f t="shared" si="7"/>
        <v>7</v>
      </c>
      <c r="C26" s="13" t="s">
        <v>29</v>
      </c>
      <c r="D26" s="31">
        <f>65000-30000</f>
        <v>35000</v>
      </c>
      <c r="E26" s="41">
        <f>30000+35000</f>
        <v>65000</v>
      </c>
      <c r="F26" s="40">
        <f t="shared" si="9"/>
        <v>100000</v>
      </c>
      <c r="G26" s="31"/>
      <c r="H26" s="41"/>
      <c r="I26" s="40">
        <f t="shared" si="3"/>
        <v>0</v>
      </c>
      <c r="J26" s="31">
        <f t="shared" si="4"/>
        <v>35000</v>
      </c>
      <c r="K26" s="41">
        <f t="shared" si="5"/>
        <v>65000</v>
      </c>
      <c r="L26" s="40">
        <f t="shared" si="6"/>
        <v>100000</v>
      </c>
      <c r="M26" s="32" t="s">
        <v>15</v>
      </c>
    </row>
    <row r="27" spans="2:13" ht="72" customHeight="1" x14ac:dyDescent="0.2">
      <c r="B27" s="4">
        <f t="shared" si="7"/>
        <v>8</v>
      </c>
      <c r="C27" s="14" t="s">
        <v>31</v>
      </c>
      <c r="D27" s="31">
        <v>2979</v>
      </c>
      <c r="E27" s="41">
        <v>35990</v>
      </c>
      <c r="F27" s="40">
        <f t="shared" si="9"/>
        <v>38969</v>
      </c>
      <c r="G27" s="31"/>
      <c r="H27" s="41">
        <f>-25-5200</f>
        <v>-5225</v>
      </c>
      <c r="I27" s="40">
        <f t="shared" si="3"/>
        <v>-5225</v>
      </c>
      <c r="J27" s="31">
        <f t="shared" si="4"/>
        <v>2979</v>
      </c>
      <c r="K27" s="41">
        <f t="shared" si="5"/>
        <v>30765</v>
      </c>
      <c r="L27" s="40">
        <f t="shared" si="6"/>
        <v>33744</v>
      </c>
      <c r="M27" s="32" t="s">
        <v>15</v>
      </c>
    </row>
    <row r="28" spans="2:13" ht="72" customHeight="1" x14ac:dyDescent="0.2">
      <c r="B28" s="4">
        <f t="shared" si="7"/>
        <v>9</v>
      </c>
      <c r="C28" s="13" t="s">
        <v>46</v>
      </c>
      <c r="D28" s="31">
        <v>1587</v>
      </c>
      <c r="E28" s="41">
        <v>0</v>
      </c>
      <c r="F28" s="40">
        <f t="shared" si="9"/>
        <v>1587</v>
      </c>
      <c r="G28" s="31">
        <v>-1587</v>
      </c>
      <c r="H28" s="41"/>
      <c r="I28" s="40">
        <f t="shared" si="3"/>
        <v>-1587</v>
      </c>
      <c r="J28" s="31">
        <f t="shared" ref="J28" si="10">D28+G28</f>
        <v>0</v>
      </c>
      <c r="K28" s="41">
        <f t="shared" ref="K28" si="11">E28+H28</f>
        <v>0</v>
      </c>
      <c r="L28" s="40">
        <f t="shared" ref="L28" si="12">SUM(J28:K28)</f>
        <v>0</v>
      </c>
      <c r="M28" s="32" t="s">
        <v>15</v>
      </c>
    </row>
    <row r="29" spans="2:13" ht="72" customHeight="1" x14ac:dyDescent="0.2">
      <c r="B29" s="4">
        <f t="shared" si="7"/>
        <v>10</v>
      </c>
      <c r="C29" s="13" t="s">
        <v>47</v>
      </c>
      <c r="D29" s="31">
        <v>2332</v>
      </c>
      <c r="E29" s="41"/>
      <c r="F29" s="40">
        <f t="shared" si="9"/>
        <v>2332</v>
      </c>
      <c r="G29" s="31">
        <f>-1844-488</f>
        <v>-2332</v>
      </c>
      <c r="H29" s="41"/>
      <c r="I29" s="40">
        <f t="shared" si="3"/>
        <v>-2332</v>
      </c>
      <c r="J29" s="31">
        <f t="shared" ref="J29" si="13">D29+G29</f>
        <v>0</v>
      </c>
      <c r="K29" s="41">
        <f t="shared" ref="K29" si="14">E29+H29</f>
        <v>0</v>
      </c>
      <c r="L29" s="40">
        <f t="shared" ref="L29" si="15">SUM(J29:K29)</f>
        <v>0</v>
      </c>
      <c r="M29" s="32" t="s">
        <v>15</v>
      </c>
    </row>
    <row r="30" spans="2:13" ht="72" customHeight="1" x14ac:dyDescent="0.2">
      <c r="B30" s="4">
        <f t="shared" si="7"/>
        <v>11</v>
      </c>
      <c r="C30" s="13" t="s">
        <v>48</v>
      </c>
      <c r="D30" s="31"/>
      <c r="E30" s="41">
        <v>13618</v>
      </c>
      <c r="F30" s="40">
        <f t="shared" si="9"/>
        <v>13618</v>
      </c>
      <c r="G30" s="31"/>
      <c r="H30" s="41">
        <v>-8052</v>
      </c>
      <c r="I30" s="40">
        <f t="shared" si="3"/>
        <v>-8052</v>
      </c>
      <c r="J30" s="31">
        <f t="shared" ref="J30" si="16">D30+G30</f>
        <v>0</v>
      </c>
      <c r="K30" s="41">
        <f t="shared" ref="K30" si="17">E30+H30</f>
        <v>5566</v>
      </c>
      <c r="L30" s="40">
        <f t="shared" ref="L30" si="18">SUM(J30:K30)</f>
        <v>5566</v>
      </c>
      <c r="M30" s="32" t="s">
        <v>15</v>
      </c>
    </row>
    <row r="31" spans="2:13" ht="72" customHeight="1" x14ac:dyDescent="0.2">
      <c r="B31" s="4">
        <f t="shared" si="7"/>
        <v>12</v>
      </c>
      <c r="C31" s="13" t="s">
        <v>49</v>
      </c>
      <c r="D31" s="31">
        <v>6316</v>
      </c>
      <c r="E31" s="41"/>
      <c r="F31" s="40">
        <f t="shared" si="9"/>
        <v>6316</v>
      </c>
      <c r="G31" s="31"/>
      <c r="H31" s="41"/>
      <c r="I31" s="40">
        <f t="shared" si="3"/>
        <v>0</v>
      </c>
      <c r="J31" s="31">
        <f t="shared" ref="J31" si="19">D31+G31</f>
        <v>6316</v>
      </c>
      <c r="K31" s="41">
        <f t="shared" ref="K31" si="20">E31+H31</f>
        <v>0</v>
      </c>
      <c r="L31" s="40">
        <f t="shared" ref="L31" si="21">SUM(J31:K31)</f>
        <v>6316</v>
      </c>
      <c r="M31" s="32" t="s">
        <v>15</v>
      </c>
    </row>
    <row r="32" spans="2:13" ht="72" customHeight="1" x14ac:dyDescent="0.2">
      <c r="B32" s="4">
        <v>13</v>
      </c>
      <c r="C32" s="13" t="s">
        <v>51</v>
      </c>
      <c r="D32" s="31"/>
      <c r="E32" s="41"/>
      <c r="F32" s="40"/>
      <c r="G32" s="31">
        <f>1449-1449</f>
        <v>0</v>
      </c>
      <c r="H32" s="41"/>
      <c r="I32" s="40">
        <f t="shared" si="3"/>
        <v>0</v>
      </c>
      <c r="J32" s="31">
        <f t="shared" ref="J32" si="22">D32+G32</f>
        <v>0</v>
      </c>
      <c r="K32" s="41">
        <f t="shared" ref="K32" si="23">E32+H32</f>
        <v>0</v>
      </c>
      <c r="L32" s="40">
        <f t="shared" ref="L32" si="24">SUM(J32:K32)</f>
        <v>0</v>
      </c>
      <c r="M32" s="32" t="s">
        <v>15</v>
      </c>
    </row>
    <row r="33" spans="1:13" ht="72" customHeight="1" x14ac:dyDescent="0.2">
      <c r="B33" s="4">
        <v>14</v>
      </c>
      <c r="C33" s="13" t="s">
        <v>55</v>
      </c>
      <c r="D33" s="31"/>
      <c r="E33" s="41"/>
      <c r="F33" s="40"/>
      <c r="G33" s="31">
        <f>5100-1876-3224</f>
        <v>0</v>
      </c>
      <c r="H33" s="41"/>
      <c r="I33" s="40">
        <f t="shared" si="3"/>
        <v>0</v>
      </c>
      <c r="J33" s="31">
        <f t="shared" ref="J33" si="25">D33+G33</f>
        <v>0</v>
      </c>
      <c r="K33" s="41">
        <f t="shared" ref="K33" si="26">E33+H33</f>
        <v>0</v>
      </c>
      <c r="L33" s="40">
        <f t="shared" ref="L33" si="27">SUM(J33:K33)</f>
        <v>0</v>
      </c>
      <c r="M33" s="32" t="s">
        <v>15</v>
      </c>
    </row>
    <row r="34" spans="1:13" s="54" customFormat="1" ht="72" customHeight="1" x14ac:dyDescent="0.2">
      <c r="B34" s="5">
        <v>7201</v>
      </c>
      <c r="C34" s="15" t="s">
        <v>56</v>
      </c>
      <c r="D34" s="46">
        <f>SUM(D20:D33)</f>
        <v>106374</v>
      </c>
      <c r="E34" s="55">
        <f t="shared" ref="E34:L34" si="28">SUM(E20:E33)</f>
        <v>207735</v>
      </c>
      <c r="F34" s="40">
        <f t="shared" si="28"/>
        <v>314109</v>
      </c>
      <c r="G34" s="46">
        <f t="shared" si="28"/>
        <v>-25375</v>
      </c>
      <c r="H34" s="55">
        <f t="shared" si="28"/>
        <v>-97736</v>
      </c>
      <c r="I34" s="40">
        <f t="shared" si="28"/>
        <v>-123111</v>
      </c>
      <c r="J34" s="46">
        <f t="shared" si="28"/>
        <v>80999</v>
      </c>
      <c r="K34" s="55">
        <f t="shared" si="28"/>
        <v>109999</v>
      </c>
      <c r="L34" s="40">
        <f t="shared" si="28"/>
        <v>190998</v>
      </c>
      <c r="M34" s="56"/>
    </row>
    <row r="35" spans="1:13" s="54" customFormat="1" ht="72" customHeight="1" x14ac:dyDescent="0.2">
      <c r="B35" s="5"/>
      <c r="C35" s="15"/>
      <c r="D35" s="57"/>
      <c r="E35" s="39"/>
      <c r="F35" s="40"/>
      <c r="G35" s="46"/>
      <c r="H35" s="55"/>
      <c r="I35" s="40"/>
      <c r="J35" s="46"/>
      <c r="K35" s="55"/>
      <c r="L35" s="40"/>
      <c r="M35" s="56"/>
    </row>
    <row r="36" spans="1:13" ht="72" customHeight="1" x14ac:dyDescent="0.2">
      <c r="B36" s="5">
        <v>7203</v>
      </c>
      <c r="C36" s="15" t="s">
        <v>21</v>
      </c>
      <c r="D36" s="38"/>
      <c r="E36" s="39"/>
      <c r="F36" s="40"/>
      <c r="G36" s="38"/>
      <c r="H36" s="39"/>
      <c r="I36" s="40"/>
      <c r="J36" s="38"/>
      <c r="K36" s="39"/>
      <c r="L36" s="40"/>
      <c r="M36" s="30"/>
    </row>
    <row r="37" spans="1:13" ht="72" customHeight="1" x14ac:dyDescent="0.2">
      <c r="B37" s="4"/>
      <c r="C37" s="12" t="s">
        <v>21</v>
      </c>
      <c r="D37" s="33">
        <f>40000+75000</f>
        <v>115000</v>
      </c>
      <c r="E37" s="28">
        <v>495682</v>
      </c>
      <c r="F37" s="40">
        <f t="shared" ref="F37" si="29">SUM(D37:E37)</f>
        <v>610682</v>
      </c>
      <c r="G37" s="33"/>
      <c r="H37" s="28"/>
      <c r="I37" s="40">
        <f>SUM(G37:H37)</f>
        <v>0</v>
      </c>
      <c r="J37" s="33">
        <f t="shared" si="4"/>
        <v>115000</v>
      </c>
      <c r="K37" s="28">
        <f t="shared" si="5"/>
        <v>495682</v>
      </c>
      <c r="L37" s="40">
        <f t="shared" si="6"/>
        <v>610682</v>
      </c>
      <c r="M37" s="32" t="s">
        <v>15</v>
      </c>
    </row>
    <row r="38" spans="1:13" ht="72" customHeight="1" thickBot="1" x14ac:dyDescent="0.25">
      <c r="B38" s="4"/>
      <c r="C38" s="12"/>
      <c r="D38" s="33"/>
      <c r="E38" s="39"/>
      <c r="F38" s="40"/>
      <c r="G38" s="33"/>
      <c r="H38" s="39"/>
      <c r="I38" s="40"/>
      <c r="J38" s="33"/>
      <c r="K38" s="39"/>
      <c r="L38" s="40"/>
      <c r="M38" s="30"/>
    </row>
    <row r="39" spans="1:13" s="20" customFormat="1" ht="72" customHeight="1" thickBot="1" x14ac:dyDescent="0.25">
      <c r="A39" s="17"/>
      <c r="B39" s="18">
        <v>7200</v>
      </c>
      <c r="C39" s="19" t="s">
        <v>23</v>
      </c>
      <c r="D39" s="42">
        <f t="shared" ref="D39:I39" si="30">D34+D37</f>
        <v>221374</v>
      </c>
      <c r="E39" s="35">
        <f t="shared" si="30"/>
        <v>703417</v>
      </c>
      <c r="F39" s="36">
        <f t="shared" si="30"/>
        <v>924791</v>
      </c>
      <c r="G39" s="42">
        <f t="shared" si="30"/>
        <v>-25375</v>
      </c>
      <c r="H39" s="35">
        <f t="shared" si="30"/>
        <v>-97736</v>
      </c>
      <c r="I39" s="36">
        <f t="shared" si="30"/>
        <v>-123111</v>
      </c>
      <c r="J39" s="42">
        <f>D39+G39</f>
        <v>195999</v>
      </c>
      <c r="K39" s="35">
        <f t="shared" ref="K39:L39" si="31">E39+H39</f>
        <v>605681</v>
      </c>
      <c r="L39" s="36">
        <f t="shared" si="31"/>
        <v>801680</v>
      </c>
      <c r="M39" s="37"/>
    </row>
    <row r="40" spans="1:13" s="17" customFormat="1" x14ac:dyDescent="0.2">
      <c r="B40" s="4"/>
      <c r="C40" s="12"/>
      <c r="D40" s="33"/>
      <c r="E40" s="39"/>
      <c r="F40" s="40"/>
      <c r="G40" s="33"/>
      <c r="H40" s="39"/>
      <c r="I40" s="40"/>
      <c r="J40" s="33"/>
      <c r="K40" s="39"/>
      <c r="L40" s="40"/>
      <c r="M40" s="30"/>
    </row>
    <row r="41" spans="1:13" s="17" customFormat="1" x14ac:dyDescent="0.2">
      <c r="B41" s="5">
        <v>7302</v>
      </c>
      <c r="C41" s="15" t="s">
        <v>4</v>
      </c>
      <c r="D41" s="33"/>
      <c r="E41" s="39"/>
      <c r="F41" s="40"/>
      <c r="G41" s="33"/>
      <c r="H41" s="39"/>
      <c r="I41" s="40"/>
      <c r="J41" s="33"/>
      <c r="K41" s="39"/>
      <c r="L41" s="40"/>
      <c r="M41" s="30"/>
    </row>
    <row r="42" spans="1:13" ht="54" customHeight="1" x14ac:dyDescent="0.2">
      <c r="B42" s="4"/>
      <c r="C42" s="14" t="s">
        <v>30</v>
      </c>
      <c r="D42" s="31">
        <v>6423</v>
      </c>
      <c r="E42" s="41">
        <v>0</v>
      </c>
      <c r="F42" s="40">
        <f t="shared" ref="F42" si="32">SUM(D42:E42)</f>
        <v>6423</v>
      </c>
      <c r="G42" s="31"/>
      <c r="H42" s="41"/>
      <c r="I42" s="40">
        <f t="shared" ref="I42" si="33">SUM(G42:H42)</f>
        <v>0</v>
      </c>
      <c r="J42" s="31">
        <f t="shared" ref="J42" si="34">D42+G42</f>
        <v>6423</v>
      </c>
      <c r="K42" s="41">
        <f t="shared" ref="K42" si="35">E42+H42</f>
        <v>0</v>
      </c>
      <c r="L42" s="40">
        <f t="shared" ref="L42" si="36">SUM(J42:K42)</f>
        <v>6423</v>
      </c>
      <c r="M42" s="32" t="s">
        <v>15</v>
      </c>
    </row>
    <row r="43" spans="1:13" s="17" customFormat="1" ht="54" customHeight="1" x14ac:dyDescent="0.2">
      <c r="B43" s="4"/>
      <c r="C43" s="12"/>
      <c r="D43" s="43"/>
      <c r="E43" s="39"/>
      <c r="F43" s="40"/>
      <c r="G43" s="43"/>
      <c r="H43" s="39"/>
      <c r="I43" s="40"/>
      <c r="J43" s="43"/>
      <c r="K43" s="39"/>
      <c r="L43" s="40"/>
      <c r="M43" s="30"/>
    </row>
    <row r="44" spans="1:13" ht="54" customHeight="1" x14ac:dyDescent="0.2">
      <c r="B44" s="5">
        <v>7303</v>
      </c>
      <c r="C44" s="7" t="s">
        <v>5</v>
      </c>
      <c r="D44" s="33"/>
      <c r="E44" s="39"/>
      <c r="F44" s="40"/>
      <c r="G44" s="33"/>
      <c r="H44" s="39"/>
      <c r="I44" s="40"/>
      <c r="J44" s="33"/>
      <c r="K44" s="39"/>
      <c r="L44" s="40"/>
      <c r="M44" s="30"/>
    </row>
    <row r="45" spans="1:13" ht="54" customHeight="1" x14ac:dyDescent="0.2">
      <c r="B45" s="4"/>
      <c r="C45" s="12" t="s">
        <v>6</v>
      </c>
      <c r="D45" s="33">
        <v>608</v>
      </c>
      <c r="E45" s="39">
        <v>0</v>
      </c>
      <c r="F45" s="40">
        <f t="shared" ref="F45" si="37">SUM(D45:E45)</f>
        <v>608</v>
      </c>
      <c r="G45" s="33"/>
      <c r="H45" s="39"/>
      <c r="I45" s="40">
        <f>SUM(G45:H45)</f>
        <v>0</v>
      </c>
      <c r="J45" s="33">
        <f>D45+G45</f>
        <v>608</v>
      </c>
      <c r="K45" s="39">
        <f>E45+H45</f>
        <v>0</v>
      </c>
      <c r="L45" s="40">
        <f>SUM(J45:K45)</f>
        <v>608</v>
      </c>
      <c r="M45" s="32" t="s">
        <v>15</v>
      </c>
    </row>
    <row r="46" spans="1:13" ht="54" customHeight="1" x14ac:dyDescent="0.2">
      <c r="B46" s="4"/>
      <c r="C46" s="16"/>
      <c r="D46" s="33"/>
      <c r="E46" s="39"/>
      <c r="F46" s="40"/>
      <c r="G46" s="33"/>
      <c r="H46" s="39"/>
      <c r="I46" s="40"/>
      <c r="J46" s="33"/>
      <c r="K46" s="39"/>
      <c r="L46" s="40"/>
      <c r="M46" s="30"/>
    </row>
    <row r="47" spans="1:13" ht="54" customHeight="1" x14ac:dyDescent="0.2">
      <c r="B47" s="5">
        <v>7305</v>
      </c>
      <c r="C47" s="15" t="s">
        <v>7</v>
      </c>
      <c r="D47" s="33"/>
      <c r="E47" s="39"/>
      <c r="F47" s="40"/>
      <c r="G47" s="33"/>
      <c r="H47" s="39"/>
      <c r="I47" s="40"/>
      <c r="J47" s="33"/>
      <c r="K47" s="39"/>
      <c r="L47" s="40"/>
      <c r="M47" s="30"/>
    </row>
    <row r="48" spans="1:13" ht="72" customHeight="1" x14ac:dyDescent="0.2">
      <c r="B48" s="4">
        <v>1</v>
      </c>
      <c r="C48" s="12" t="s">
        <v>8</v>
      </c>
      <c r="D48" s="33">
        <v>0</v>
      </c>
      <c r="E48" s="28">
        <v>10788</v>
      </c>
      <c r="F48" s="40">
        <f t="shared" ref="F48:F55" si="38">SUM(D48:E48)</f>
        <v>10788</v>
      </c>
      <c r="G48" s="33"/>
      <c r="H48" s="28">
        <v>-10202</v>
      </c>
      <c r="I48" s="40">
        <f t="shared" ref="I48:I55" si="39">SUM(G48:H48)</f>
        <v>-10202</v>
      </c>
      <c r="J48" s="33">
        <f t="shared" ref="J48:J54" si="40">D48+G48</f>
        <v>0</v>
      </c>
      <c r="K48" s="28">
        <f t="shared" ref="K48:K54" si="41">E48+H48</f>
        <v>586</v>
      </c>
      <c r="L48" s="40">
        <f t="shared" ref="L48:L54" si="42">SUM(J48:K48)</f>
        <v>586</v>
      </c>
      <c r="M48" s="44" t="s">
        <v>16</v>
      </c>
    </row>
    <row r="49" spans="1:13" ht="72" customHeight="1" x14ac:dyDescent="0.2">
      <c r="B49" s="4">
        <v>2</v>
      </c>
      <c r="C49" s="12" t="s">
        <v>41</v>
      </c>
      <c r="D49" s="33">
        <v>0</v>
      </c>
      <c r="E49" s="28">
        <v>4591</v>
      </c>
      <c r="F49" s="40">
        <f t="shared" si="38"/>
        <v>4591</v>
      </c>
      <c r="G49" s="33"/>
      <c r="H49" s="28">
        <f>-4591</f>
        <v>-4591</v>
      </c>
      <c r="I49" s="40">
        <f t="shared" si="39"/>
        <v>-4591</v>
      </c>
      <c r="J49" s="33">
        <f t="shared" si="40"/>
        <v>0</v>
      </c>
      <c r="K49" s="28">
        <f t="shared" si="41"/>
        <v>0</v>
      </c>
      <c r="L49" s="40">
        <f t="shared" si="42"/>
        <v>0</v>
      </c>
      <c r="M49" s="44" t="s">
        <v>16</v>
      </c>
    </row>
    <row r="50" spans="1:13" ht="72" customHeight="1" x14ac:dyDescent="0.2">
      <c r="B50" s="4">
        <v>3</v>
      </c>
      <c r="C50" s="12" t="s">
        <v>38</v>
      </c>
      <c r="D50" s="33">
        <v>0</v>
      </c>
      <c r="E50" s="28">
        <v>1923</v>
      </c>
      <c r="F50" s="40">
        <f t="shared" si="38"/>
        <v>1923</v>
      </c>
      <c r="G50" s="33"/>
      <c r="H50" s="28"/>
      <c r="I50" s="40">
        <f t="shared" si="39"/>
        <v>0</v>
      </c>
      <c r="J50" s="33">
        <f t="shared" si="40"/>
        <v>0</v>
      </c>
      <c r="K50" s="28">
        <f t="shared" si="41"/>
        <v>1923</v>
      </c>
      <c r="L50" s="40">
        <f t="shared" si="42"/>
        <v>1923</v>
      </c>
      <c r="M50" s="44" t="s">
        <v>16</v>
      </c>
    </row>
    <row r="51" spans="1:13" ht="72" customHeight="1" x14ac:dyDescent="0.2">
      <c r="B51" s="4">
        <v>4</v>
      </c>
      <c r="C51" s="12" t="s">
        <v>40</v>
      </c>
      <c r="D51" s="33">
        <v>0</v>
      </c>
      <c r="E51" s="28">
        <v>16600</v>
      </c>
      <c r="F51" s="40">
        <f t="shared" si="38"/>
        <v>16600</v>
      </c>
      <c r="G51" s="33"/>
      <c r="H51" s="28">
        <f>-1200-1200</f>
        <v>-2400</v>
      </c>
      <c r="I51" s="40">
        <f t="shared" si="39"/>
        <v>-2400</v>
      </c>
      <c r="J51" s="33">
        <f t="shared" si="40"/>
        <v>0</v>
      </c>
      <c r="K51" s="28">
        <f t="shared" si="41"/>
        <v>14200</v>
      </c>
      <c r="L51" s="40">
        <f t="shared" si="42"/>
        <v>14200</v>
      </c>
      <c r="M51" s="44" t="s">
        <v>16</v>
      </c>
    </row>
    <row r="52" spans="1:13" ht="72" customHeight="1" x14ac:dyDescent="0.2">
      <c r="B52" s="4">
        <v>5</v>
      </c>
      <c r="C52" s="12" t="s">
        <v>35</v>
      </c>
      <c r="D52" s="43">
        <v>0</v>
      </c>
      <c r="E52" s="28">
        <v>14645</v>
      </c>
      <c r="F52" s="52">
        <f t="shared" si="38"/>
        <v>14645</v>
      </c>
      <c r="G52" s="43"/>
      <c r="H52" s="28"/>
      <c r="I52" s="53">
        <f t="shared" si="39"/>
        <v>0</v>
      </c>
      <c r="J52" s="43">
        <f t="shared" si="40"/>
        <v>0</v>
      </c>
      <c r="K52" s="28">
        <f t="shared" si="41"/>
        <v>14645</v>
      </c>
      <c r="L52" s="40">
        <f t="shared" si="42"/>
        <v>14645</v>
      </c>
      <c r="M52" s="44" t="s">
        <v>16</v>
      </c>
    </row>
    <row r="53" spans="1:13" ht="72" customHeight="1" x14ac:dyDescent="0.2">
      <c r="B53" s="4">
        <v>6</v>
      </c>
      <c r="C53" s="50" t="s">
        <v>39</v>
      </c>
      <c r="D53" s="33">
        <v>0</v>
      </c>
      <c r="E53" s="28">
        <v>3250</v>
      </c>
      <c r="F53" s="40">
        <f t="shared" si="38"/>
        <v>3250</v>
      </c>
      <c r="G53" s="33"/>
      <c r="H53" s="28"/>
      <c r="I53" s="40">
        <f t="shared" si="39"/>
        <v>0</v>
      </c>
      <c r="J53" s="33">
        <f t="shared" si="40"/>
        <v>0</v>
      </c>
      <c r="K53" s="28">
        <f t="shared" si="41"/>
        <v>3250</v>
      </c>
      <c r="L53" s="51">
        <f t="shared" si="42"/>
        <v>3250</v>
      </c>
      <c r="M53" s="44" t="s">
        <v>16</v>
      </c>
    </row>
    <row r="54" spans="1:13" ht="72" customHeight="1" x14ac:dyDescent="0.2">
      <c r="B54" s="4">
        <v>7</v>
      </c>
      <c r="C54" s="12" t="s">
        <v>37</v>
      </c>
      <c r="D54" s="33">
        <v>0</v>
      </c>
      <c r="E54" s="28">
        <v>10000</v>
      </c>
      <c r="F54" s="40">
        <f t="shared" si="38"/>
        <v>10000</v>
      </c>
      <c r="G54" s="33"/>
      <c r="H54" s="28"/>
      <c r="I54" s="40">
        <f t="shared" si="39"/>
        <v>0</v>
      </c>
      <c r="J54" s="33">
        <f t="shared" si="40"/>
        <v>0</v>
      </c>
      <c r="K54" s="28">
        <f t="shared" si="41"/>
        <v>10000</v>
      </c>
      <c r="L54" s="40">
        <f t="shared" si="42"/>
        <v>10000</v>
      </c>
      <c r="M54" s="44" t="s">
        <v>16</v>
      </c>
    </row>
    <row r="55" spans="1:13" ht="72" customHeight="1" x14ac:dyDescent="0.2">
      <c r="B55" s="4">
        <v>8</v>
      </c>
      <c r="C55" s="12" t="s">
        <v>45</v>
      </c>
      <c r="D55" s="33">
        <v>0</v>
      </c>
      <c r="E55" s="28">
        <v>10000</v>
      </c>
      <c r="F55" s="40">
        <f t="shared" si="38"/>
        <v>10000</v>
      </c>
      <c r="G55" s="33"/>
      <c r="H55" s="28"/>
      <c r="I55" s="40">
        <f t="shared" si="39"/>
        <v>0</v>
      </c>
      <c r="J55" s="33">
        <f t="shared" ref="J55" si="43">D55+G55</f>
        <v>0</v>
      </c>
      <c r="K55" s="28">
        <f t="shared" ref="K55" si="44">E55+H55</f>
        <v>10000</v>
      </c>
      <c r="L55" s="40">
        <f t="shared" ref="L55" si="45">SUM(J55:K55)</f>
        <v>10000</v>
      </c>
      <c r="M55" s="44" t="s">
        <v>16</v>
      </c>
    </row>
    <row r="56" spans="1:13" ht="72" customHeight="1" x14ac:dyDescent="0.2">
      <c r="B56" s="5">
        <v>7305</v>
      </c>
      <c r="C56" s="15" t="s">
        <v>57</v>
      </c>
      <c r="D56" s="33">
        <f>SUM(D48:D55)</f>
        <v>0</v>
      </c>
      <c r="E56" s="39">
        <f t="shared" ref="E56:F56" si="46">SUM(E48:E55)</f>
        <v>71797</v>
      </c>
      <c r="F56" s="40">
        <f t="shared" si="46"/>
        <v>71797</v>
      </c>
      <c r="G56" s="33">
        <f t="shared" ref="G56" si="47">SUM(G48:G55)</f>
        <v>0</v>
      </c>
      <c r="H56" s="39">
        <f t="shared" ref="H56" si="48">SUM(H48:H55)</f>
        <v>-17193</v>
      </c>
      <c r="I56" s="40">
        <f t="shared" ref="I56" si="49">SUM(I48:I55)</f>
        <v>-17193</v>
      </c>
      <c r="J56" s="33">
        <f t="shared" ref="J56" si="50">SUM(J48:J55)</f>
        <v>0</v>
      </c>
      <c r="K56" s="39">
        <f t="shared" ref="K56" si="51">SUM(K48:K55)</f>
        <v>54604</v>
      </c>
      <c r="L56" s="40">
        <f t="shared" ref="L56" si="52">SUM(L48:L55)</f>
        <v>54604</v>
      </c>
      <c r="M56" s="44"/>
    </row>
    <row r="57" spans="1:13" ht="54" customHeight="1" x14ac:dyDescent="0.2">
      <c r="B57" s="4"/>
      <c r="C57" s="6"/>
      <c r="D57" s="33"/>
      <c r="E57" s="28"/>
      <c r="F57" s="40"/>
      <c r="G57" s="33"/>
      <c r="H57" s="28"/>
      <c r="I57" s="40"/>
      <c r="J57" s="33"/>
      <c r="K57" s="28"/>
      <c r="L57" s="40"/>
      <c r="M57" s="30"/>
    </row>
    <row r="58" spans="1:13" ht="54" customHeight="1" x14ac:dyDescent="0.2">
      <c r="B58" s="5">
        <v>7306</v>
      </c>
      <c r="C58" s="15" t="s">
        <v>9</v>
      </c>
      <c r="D58" s="33"/>
      <c r="E58" s="28"/>
      <c r="F58" s="40"/>
      <c r="G58" s="33"/>
      <c r="H58" s="28"/>
      <c r="I58" s="40"/>
      <c r="J58" s="33"/>
      <c r="K58" s="28"/>
      <c r="L58" s="40"/>
      <c r="M58" s="30"/>
    </row>
    <row r="59" spans="1:13" ht="72" customHeight="1" x14ac:dyDescent="0.2">
      <c r="B59" s="4">
        <v>1</v>
      </c>
      <c r="C59" s="12" t="s">
        <v>10</v>
      </c>
      <c r="D59" s="33">
        <v>4552</v>
      </c>
      <c r="E59" s="28">
        <v>0</v>
      </c>
      <c r="F59" s="40">
        <f t="shared" ref="F59:F61" si="53">SUM(D59:E59)</f>
        <v>4552</v>
      </c>
      <c r="G59" s="33"/>
      <c r="H59" s="28"/>
      <c r="I59" s="40">
        <f t="shared" ref="I59:I61" si="54">SUM(G59:H59)</f>
        <v>0</v>
      </c>
      <c r="J59" s="33">
        <f t="shared" ref="J59:J61" si="55">D59+G59</f>
        <v>4552</v>
      </c>
      <c r="K59" s="28">
        <f t="shared" ref="K59:K61" si="56">E59+H59</f>
        <v>0</v>
      </c>
      <c r="L59" s="40">
        <f t="shared" ref="L59:L61" si="57">SUM(J59:K59)</f>
        <v>4552</v>
      </c>
      <c r="M59" s="44" t="s">
        <v>16</v>
      </c>
    </row>
    <row r="60" spans="1:13" ht="72" customHeight="1" x14ac:dyDescent="0.2">
      <c r="B60" s="4">
        <v>2</v>
      </c>
      <c r="C60" s="12" t="s">
        <v>11</v>
      </c>
      <c r="D60" s="33">
        <v>6193</v>
      </c>
      <c r="E60" s="28">
        <v>0</v>
      </c>
      <c r="F60" s="40">
        <f t="shared" si="53"/>
        <v>6193</v>
      </c>
      <c r="G60" s="33"/>
      <c r="H60" s="28"/>
      <c r="I60" s="40">
        <f t="shared" si="54"/>
        <v>0</v>
      </c>
      <c r="J60" s="33">
        <f t="shared" si="55"/>
        <v>6193</v>
      </c>
      <c r="K60" s="28">
        <f t="shared" si="56"/>
        <v>0</v>
      </c>
      <c r="L60" s="40">
        <f t="shared" si="57"/>
        <v>6193</v>
      </c>
      <c r="M60" s="44" t="s">
        <v>16</v>
      </c>
    </row>
    <row r="61" spans="1:13" ht="72" customHeight="1" x14ac:dyDescent="0.2">
      <c r="B61" s="4">
        <v>3</v>
      </c>
      <c r="C61" s="13" t="s">
        <v>59</v>
      </c>
      <c r="D61" s="33">
        <f>1000+5000</f>
        <v>6000</v>
      </c>
      <c r="E61" s="28">
        <v>0</v>
      </c>
      <c r="F61" s="40">
        <f t="shared" si="53"/>
        <v>6000</v>
      </c>
      <c r="G61" s="33">
        <v>-1265</v>
      </c>
      <c r="H61" s="28"/>
      <c r="I61" s="40">
        <f t="shared" si="54"/>
        <v>-1265</v>
      </c>
      <c r="J61" s="33">
        <f t="shared" si="55"/>
        <v>4735</v>
      </c>
      <c r="K61" s="28">
        <f t="shared" si="56"/>
        <v>0</v>
      </c>
      <c r="L61" s="40">
        <f t="shared" si="57"/>
        <v>4735</v>
      </c>
      <c r="M61" s="44" t="s">
        <v>16</v>
      </c>
    </row>
    <row r="62" spans="1:13" ht="61.5" customHeight="1" x14ac:dyDescent="0.2">
      <c r="B62" s="5">
        <v>7306</v>
      </c>
      <c r="C62" s="15" t="s">
        <v>58</v>
      </c>
      <c r="D62" s="38">
        <f>SUM(D59:D61)</f>
        <v>16745</v>
      </c>
      <c r="E62" s="39">
        <f t="shared" ref="E62:L62" si="58">SUM(E59:E61)</f>
        <v>0</v>
      </c>
      <c r="F62" s="40">
        <f t="shared" si="58"/>
        <v>16745</v>
      </c>
      <c r="G62" s="38">
        <f t="shared" si="58"/>
        <v>-1265</v>
      </c>
      <c r="H62" s="39">
        <f t="shared" si="58"/>
        <v>0</v>
      </c>
      <c r="I62" s="40">
        <f t="shared" si="58"/>
        <v>-1265</v>
      </c>
      <c r="J62" s="38">
        <f t="shared" si="58"/>
        <v>15480</v>
      </c>
      <c r="K62" s="39">
        <f t="shared" si="58"/>
        <v>0</v>
      </c>
      <c r="L62" s="40">
        <f t="shared" si="58"/>
        <v>15480</v>
      </c>
      <c r="M62" s="45"/>
    </row>
    <row r="63" spans="1:13" ht="24" thickBot="1" x14ac:dyDescent="0.25">
      <c r="B63" s="4"/>
      <c r="C63" s="6"/>
      <c r="D63" s="33"/>
      <c r="E63" s="39"/>
      <c r="F63" s="40"/>
      <c r="G63" s="33"/>
      <c r="H63" s="39"/>
      <c r="I63" s="40"/>
      <c r="J63" s="33"/>
      <c r="K63" s="39"/>
      <c r="L63" s="40"/>
      <c r="M63" s="30"/>
    </row>
    <row r="64" spans="1:13" s="21" customFormat="1" ht="45.75" thickBot="1" x14ac:dyDescent="0.25">
      <c r="A64" s="17"/>
      <c r="B64" s="9">
        <v>7300</v>
      </c>
      <c r="C64" s="19" t="s">
        <v>14</v>
      </c>
      <c r="D64" s="58">
        <f>D42+D45+D56+D62</f>
        <v>23776</v>
      </c>
      <c r="E64" s="35">
        <f>E42+E45+E56+E62</f>
        <v>71797</v>
      </c>
      <c r="F64" s="36">
        <f t="shared" ref="F64:L64" si="59">F42+F45+F56+F62</f>
        <v>95573</v>
      </c>
      <c r="G64" s="42">
        <f t="shared" si="59"/>
        <v>-1265</v>
      </c>
      <c r="H64" s="35">
        <f t="shared" si="59"/>
        <v>-17193</v>
      </c>
      <c r="I64" s="36">
        <f t="shared" si="59"/>
        <v>-18458</v>
      </c>
      <c r="J64" s="42">
        <f t="shared" si="59"/>
        <v>22511</v>
      </c>
      <c r="K64" s="35">
        <f t="shared" si="59"/>
        <v>54604</v>
      </c>
      <c r="L64" s="36">
        <f t="shared" si="59"/>
        <v>77115</v>
      </c>
      <c r="M64" s="37"/>
    </row>
    <row r="65" spans="2:13" ht="24" thickBot="1" x14ac:dyDescent="0.25">
      <c r="B65" s="5"/>
      <c r="C65" s="22"/>
      <c r="D65" s="46"/>
      <c r="E65" s="39"/>
      <c r="F65" s="40"/>
      <c r="G65" s="46"/>
      <c r="H65" s="39"/>
      <c r="I65" s="40"/>
      <c r="J65" s="46"/>
      <c r="K65" s="39"/>
      <c r="L65" s="40"/>
      <c r="M65" s="30"/>
    </row>
    <row r="66" spans="2:13" ht="24" thickBot="1" x14ac:dyDescent="0.25">
      <c r="B66" s="9">
        <v>7500</v>
      </c>
      <c r="C66" s="19" t="s">
        <v>34</v>
      </c>
      <c r="D66" s="42"/>
      <c r="E66" s="35">
        <f>800000+100000</f>
        <v>900000</v>
      </c>
      <c r="F66" s="36">
        <f t="shared" ref="F66" si="60">SUM(D66:E66)</f>
        <v>900000</v>
      </c>
      <c r="G66" s="42"/>
      <c r="H66" s="35"/>
      <c r="I66" s="36">
        <f>SUM(G66:H66)</f>
        <v>0</v>
      </c>
      <c r="J66" s="42">
        <f>D66+G66</f>
        <v>0</v>
      </c>
      <c r="K66" s="35">
        <f t="shared" ref="K66:L66" si="61">E66+H66</f>
        <v>900000</v>
      </c>
      <c r="L66" s="36">
        <f t="shared" si="61"/>
        <v>900000</v>
      </c>
      <c r="M66" s="47" t="s">
        <v>15</v>
      </c>
    </row>
    <row r="67" spans="2:13" ht="24" thickBot="1" x14ac:dyDescent="0.25">
      <c r="B67" s="5"/>
      <c r="C67" s="22"/>
      <c r="D67" s="46"/>
      <c r="E67" s="39"/>
      <c r="F67" s="40"/>
      <c r="G67" s="46"/>
      <c r="H67" s="39"/>
      <c r="I67" s="40"/>
      <c r="J67" s="46"/>
      <c r="K67" s="39"/>
      <c r="L67" s="40"/>
      <c r="M67" s="30"/>
    </row>
    <row r="68" spans="2:13" s="21" customFormat="1" ht="24" thickBot="1" x14ac:dyDescent="0.25">
      <c r="B68" s="9">
        <v>7000</v>
      </c>
      <c r="C68" s="19" t="s">
        <v>22</v>
      </c>
      <c r="D68" s="42">
        <f t="shared" ref="D68:I68" si="62">D15+D39+D64+D66</f>
        <v>245150</v>
      </c>
      <c r="E68" s="48">
        <f t="shared" si="62"/>
        <v>1685214</v>
      </c>
      <c r="F68" s="36">
        <f t="shared" si="62"/>
        <v>1930364</v>
      </c>
      <c r="G68" s="42">
        <f t="shared" si="62"/>
        <v>-26640</v>
      </c>
      <c r="H68" s="48">
        <f t="shared" si="62"/>
        <v>-114929</v>
      </c>
      <c r="I68" s="36">
        <f t="shared" si="62"/>
        <v>-141569</v>
      </c>
      <c r="J68" s="42">
        <f>D68+G68</f>
        <v>218510</v>
      </c>
      <c r="K68" s="48">
        <f t="shared" ref="K68:L68" si="63">E68+H68</f>
        <v>1570285</v>
      </c>
      <c r="L68" s="36">
        <f t="shared" si="63"/>
        <v>1788795</v>
      </c>
      <c r="M68" s="37"/>
    </row>
  </sheetData>
  <mergeCells count="17">
    <mergeCell ref="J6:J8"/>
    <mergeCell ref="K6:K8"/>
    <mergeCell ref="L6:L8"/>
    <mergeCell ref="M5:M8"/>
    <mergeCell ref="B2:M2"/>
    <mergeCell ref="B1:M1"/>
    <mergeCell ref="B5:B8"/>
    <mergeCell ref="C5:C8"/>
    <mergeCell ref="D5:F5"/>
    <mergeCell ref="D6:D8"/>
    <mergeCell ref="E6:E8"/>
    <mergeCell ref="F6:F8"/>
    <mergeCell ref="G5:I5"/>
    <mergeCell ref="G6:G8"/>
    <mergeCell ref="H6:H8"/>
    <mergeCell ref="I6:I8"/>
    <mergeCell ref="J5:L5"/>
  </mergeCells>
  <phoneticPr fontId="0" type="noConversion"/>
  <printOptions horizontalCentered="1"/>
  <pageMargins left="0" right="0" top="0.74803149606299213" bottom="0" header="0.31496062992125984" footer="0.31496062992125984"/>
  <pageSetup paperSize="9" scale="30" fitToHeight="2" orientation="portrait" horizontalDpi="300" verticalDpi="300" r:id="rId1"/>
  <headerFooter alignWithMargins="0">
    <oddHeader>&amp;R&amp;12 &amp;13 20. számú táblázat a &amp;P. oldal a .../2015. (...) önkormányzati rendelethez
 a 2/2015. (II. 23.) rendelet 21. számú táblázat módosításához</oddHeader>
  </headerFooter>
  <rowBreaks count="1" manualBreakCount="1">
    <brk id="39" min="1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tartalék</vt:lpstr>
      <vt:lpstr>tartalék!Nyomtatási_cím</vt:lpstr>
      <vt:lpstr>tartalék!Nyomtatási_terület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VII. Ker Erzsébetváros</dc:creator>
  <cp:lastModifiedBy>Klein Gábor Péter</cp:lastModifiedBy>
  <cp:lastPrinted>2015-10-15T12:27:15Z</cp:lastPrinted>
  <dcterms:created xsi:type="dcterms:W3CDTF">2000-02-06T06:27:57Z</dcterms:created>
  <dcterms:modified xsi:type="dcterms:W3CDTF">2015-10-16T08:44:46Z</dcterms:modified>
</cp:coreProperties>
</file>