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ordasa\Desktop\EVIKINT\2019\Szerződés mellékletei\"/>
    </mc:Choice>
  </mc:AlternateContent>
  <bookViews>
    <workbookView xWindow="0" yWindow="0" windowWidth="28800" windowHeight="12435" activeTab="1"/>
  </bookViews>
  <sheets>
    <sheet name="IV.I.2. végleges" sheetId="5" r:id="rId1"/>
    <sheet name="bérek végleges" sheetId="6" r:id="rId2"/>
    <sheet name="Összesen végleges" sheetId="7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7" l="1"/>
  <c r="G4" i="7"/>
  <c r="G6" i="7"/>
  <c r="G8" i="7"/>
  <c r="G10" i="7"/>
  <c r="G12" i="7"/>
  <c r="G14" i="7"/>
  <c r="G5" i="7"/>
  <c r="G7" i="7"/>
  <c r="G9" i="7"/>
  <c r="G11" i="7"/>
  <c r="G13" i="7"/>
  <c r="D4" i="7"/>
  <c r="D5" i="7"/>
  <c r="D6" i="7"/>
  <c r="D7" i="7"/>
  <c r="D8" i="7"/>
  <c r="D9" i="7"/>
  <c r="D10" i="7"/>
  <c r="D11" i="7"/>
  <c r="D12" i="7"/>
  <c r="D13" i="7"/>
  <c r="D14" i="7"/>
  <c r="H3" i="6"/>
  <c r="H4" i="6"/>
  <c r="H5" i="6"/>
  <c r="C4" i="6"/>
  <c r="C5" i="6"/>
  <c r="C3" i="6"/>
  <c r="B4" i="6"/>
  <c r="B5" i="6"/>
  <c r="B3" i="6"/>
  <c r="G3" i="6"/>
  <c r="F4" i="6"/>
  <c r="G4" i="6" s="1"/>
  <c r="F5" i="6"/>
  <c r="G5" i="6" s="1"/>
  <c r="F3" i="6"/>
  <c r="J14" i="7" l="1"/>
  <c r="J10" i="7"/>
  <c r="J6" i="7"/>
  <c r="J12" i="7"/>
  <c r="J8" i="7"/>
  <c r="J4" i="7"/>
  <c r="J13" i="7"/>
  <c r="J11" i="7"/>
  <c r="J9" i="7"/>
  <c r="J7" i="7"/>
  <c r="J5" i="7"/>
  <c r="N6" i="5"/>
  <c r="N5" i="5"/>
  <c r="M4" i="5"/>
  <c r="L4" i="5"/>
  <c r="K4" i="5"/>
  <c r="J4" i="5"/>
  <c r="I4" i="5"/>
  <c r="H4" i="5"/>
  <c r="G4" i="5"/>
  <c r="F4" i="5"/>
  <c r="E4" i="5"/>
  <c r="D4" i="5"/>
  <c r="C4" i="5"/>
  <c r="B4" i="5"/>
  <c r="N4" i="5" l="1"/>
  <c r="L2" i="5" s="1"/>
  <c r="G3" i="7" l="1"/>
  <c r="J3" i="7" l="1"/>
  <c r="J15" i="7" l="1"/>
  <c r="J16" i="7" s="1"/>
</calcChain>
</file>

<file path=xl/sharedStrings.xml><?xml version="1.0" encoding="utf-8"?>
<sst xmlns="http://schemas.openxmlformats.org/spreadsheetml/2006/main" count="62" uniqueCount="52">
  <si>
    <t>IV.1.2. sz. táblázat</t>
  </si>
  <si>
    <t>Hónap</t>
  </si>
  <si>
    <t>október</t>
  </si>
  <si>
    <t>november</t>
  </si>
  <si>
    <t>december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</si>
  <si>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</si>
  <si>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</si>
  <si>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</si>
  <si>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</si>
  <si>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</si>
  <si>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</si>
  <si>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</si>
  <si>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</si>
  <si>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</si>
  <si>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összesen</t>
  </si>
  <si>
    <t>A feladatellátás maximum havidíja összesen (nettó Ft) (módosított összeg)</t>
  </si>
  <si>
    <t>Költségátalány (különösen eszközök, agyagok díja, szállítmányozás díja, amelyet külön igazolni nem szükséges) (módosított összeg)</t>
  </si>
  <si>
    <t>Alkalmazotti besorolás</t>
  </si>
  <si>
    <t>Járulékos bérköltség / fő/ hó</t>
  </si>
  <si>
    <t>Kertészeti szakmunkás</t>
  </si>
  <si>
    <t>Kertészeti segédmunkás</t>
  </si>
  <si>
    <t>Brigádvezető</t>
  </si>
  <si>
    <t>Segédmunkás</t>
  </si>
  <si>
    <t>Bérköltség összesen</t>
  </si>
  <si>
    <t>Létszám</t>
  </si>
  <si>
    <t>Összesen</t>
  </si>
  <si>
    <t>Túlóra keret</t>
  </si>
  <si>
    <t>Összesen/ fő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</si>
  <si>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</si>
  <si>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</si>
  <si>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</si>
  <si>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</si>
  <si>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</si>
  <si>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</si>
  <si>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</si>
  <si>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</si>
  <si>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</si>
  <si>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</si>
  <si>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</si>
  <si>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</si>
  <si>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 xml:space="preserve">Parkgondnokok maximum éves feladatellátási díja (munkabér tartalékkerettel együtt): </t>
  </si>
  <si>
    <t>2019. év</t>
  </si>
  <si>
    <t>2018. év</t>
  </si>
  <si>
    <t>Bruttó munkabér</t>
  </si>
  <si>
    <t>Járulékok</t>
  </si>
  <si>
    <t>Járulékos bérköltség összesen/ fő/ hó</t>
  </si>
  <si>
    <t>Bruttó bér változása 2019. évben</t>
  </si>
  <si>
    <t>Költségátalány</t>
  </si>
  <si>
    <t>Összesen/Év</t>
  </si>
  <si>
    <t>Parkgondnoki átalánydíj összesen</t>
  </si>
  <si>
    <t>Maximum munkabér keret (a IV.1.3. sz. táblázat szerinti létszámú és képesítésű valamennyi alkalmazott IV.1.4. sz. táblázat szerinti munkabére)</t>
  </si>
  <si>
    <t>Munkabér tartalékkeret (különösen: túlóra, többlet munkaerő alkalmazása idényjelleggel)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</si>
</sst>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164" formatCode="#,##0&quot; Ft&quot;;[Red]\-#,##0&quot; Ft&quot;"/>
    <numFmt numFmtId="165" formatCode="#,##0\ &quot;Ft&quot;"/>
  </numFmts>
  <fonts count="9" x14ac:knownFonts="1">
    <font>
      <sz val="11"/>
      <color theme="1"/>
      <name val="Calibri"/>
      <family val="2"/>
      <charset val="238"/>
      <scheme val="minor"/>
    </font>
    <font>
      <b/>
      <i/>
      <sz val="12"/>
      <color rgb="FF000000"/>
      <name val="Times New Roman"/>
      <family val="1"/>
      <charset val="238"/>
    </font>
    <font>
      <i/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1"/>
      <color rgb="FF000000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/>
        <bgColor rgb="FFFFF20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40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 textRotation="180"/>
    </xf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6" fontId="6" fillId="0" borderId="3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7" xfId="0" applyFont="1" applyBorder="1"/>
    <xf numFmtId="165" fontId="0" fillId="0" borderId="0" xfId="0" applyNumberFormat="1"/>
    <xf numFmtId="164" fontId="0" fillId="0" borderId="0" xfId="0" applyNumberFormat="1"/>
    <xf numFmtId="0" fontId="1" fillId="0" borderId="9" xfId="0" applyFont="1" applyBorder="1" applyAlignment="1">
      <alignment horizontal="center" vertical="center" textRotation="180"/>
    </xf>
    <xf numFmtId="0" fontId="1" fillId="2" borderId="1" xfId="0" applyFont="1" applyFill="1" applyBorder="1" applyAlignment="1">
      <alignment vertical="center" wrapText="1"/>
    </xf>
    <xf numFmtId="164" fontId="1" fillId="3" borderId="2" xfId="0" applyNumberFormat="1" applyFont="1" applyFill="1" applyBorder="1" applyAlignment="1">
      <alignment horizontal="center" vertical="center" textRotation="180"/>
    </xf>
    <xf numFmtId="164" fontId="1" fillId="3" borderId="9" xfId="0" applyNumberFormat="1" applyFont="1" applyFill="1" applyBorder="1" applyAlignment="1">
      <alignment horizontal="center" vertical="center" textRotation="180"/>
    </xf>
    <xf numFmtId="164" fontId="1" fillId="4" borderId="3" xfId="0" applyNumberFormat="1" applyFont="1" applyFill="1" applyBorder="1" applyAlignment="1">
      <alignment horizontal="center" vertical="center" textRotation="180"/>
    </xf>
    <xf numFmtId="0" fontId="2" fillId="2" borderId="1" xfId="0" applyFont="1" applyFill="1" applyBorder="1" applyAlignment="1">
      <alignment vertical="center" wrapText="1"/>
    </xf>
    <xf numFmtId="164" fontId="2" fillId="3" borderId="2" xfId="0" applyNumberFormat="1" applyFont="1" applyFill="1" applyBorder="1" applyAlignment="1">
      <alignment horizontal="center" vertical="center" textRotation="180"/>
    </xf>
    <xf numFmtId="164" fontId="2" fillId="3" borderId="9" xfId="0" applyNumberFormat="1" applyFont="1" applyFill="1" applyBorder="1" applyAlignment="1">
      <alignment horizontal="center" vertical="center" textRotation="180"/>
    </xf>
    <xf numFmtId="164" fontId="1" fillId="3" borderId="3" xfId="0" applyNumberFormat="1" applyFont="1" applyFill="1" applyBorder="1" applyAlignment="1">
      <alignment horizontal="center" vertical="center" textRotation="180"/>
    </xf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 wrapText="1"/>
    </xf>
    <xf numFmtId="9" fontId="0" fillId="0" borderId="2" xfId="1" applyFont="1" applyBorder="1"/>
    <xf numFmtId="165" fontId="8" fillId="4" borderId="4" xfId="0" applyNumberFormat="1" applyFont="1" applyFill="1" applyBorder="1" applyAlignment="1">
      <alignment horizontal="center" vertical="center" textRotation="180"/>
    </xf>
    <xf numFmtId="0" fontId="2" fillId="3" borderId="2" xfId="0" applyFont="1" applyFill="1" applyBorder="1" applyAlignment="1">
      <alignment horizontal="left" vertical="center" wrapText="1"/>
    </xf>
    <xf numFmtId="164" fontId="1" fillId="3" borderId="9" xfId="0" applyNumberFormat="1" applyFont="1" applyFill="1" applyBorder="1" applyAlignment="1">
      <alignment horizontal="center" vertical="center" wrapText="1"/>
    </xf>
    <xf numFmtId="164" fontId="1" fillId="3" borderId="10" xfId="0" applyNumberFormat="1" applyFont="1" applyFill="1" applyBorder="1" applyAlignment="1">
      <alignment horizontal="center" vertical="center" wrapText="1"/>
    </xf>
    <xf numFmtId="164" fontId="1" fillId="3" borderId="5" xfId="0" applyNumberFormat="1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164" fontId="1" fillId="2" borderId="8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/>
    </xf>
    <xf numFmtId="0" fontId="3" fillId="0" borderId="6" xfId="0" applyFont="1" applyBorder="1" applyAlignment="1">
      <alignment horizontal="center"/>
    </xf>
  </cellXfs>
  <cellStyles count="2">
    <cellStyle name="Normál" xfId="0" builtinId="0"/>
    <cellStyle name="Százalé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workbookViewId="0">
      <selection activeCell="A10" sqref="A10"/>
    </sheetView>
  </sheetViews>
  <sheetFormatPr defaultRowHeight="15" x14ac:dyDescent="0.25"/>
  <cols>
    <col min="1" max="1" width="25.28515625" customWidth="1"/>
    <col min="3" max="3" width="8" customWidth="1"/>
    <col min="14" max="14" width="13.28515625" bestFit="1" customWidth="1"/>
  </cols>
  <sheetData>
    <row r="1" spans="1:14" ht="15.75" x14ac:dyDescent="0.25">
      <c r="A1" s="30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2"/>
    </row>
    <row r="2" spans="1:14" ht="16.5" thickBot="1" x14ac:dyDescent="0.3">
      <c r="A2" s="33" t="s">
        <v>40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5">
        <f>+N4+B7</f>
        <v>62823596</v>
      </c>
      <c r="M2" s="34"/>
      <c r="N2" s="36"/>
    </row>
    <row r="3" spans="1:14" ht="124.5" customHeight="1" thickBot="1" x14ac:dyDescent="0.3">
      <c r="A3" s="1" t="s">
        <v>1</v>
      </c>
      <c r="B3" s="2" t="s">
        <v>5</v>
      </c>
      <c r="C3" s="2" t="s">
        <v>6</v>
      </c>
      <c r="D3" s="2" t="s">
        <v>7</v>
      </c>
      <c r="E3" s="2" t="s">
        <v>8</v>
      </c>
      <c r="F3" s="2" t="s">
        <v>9</v>
      </c>
      <c r="G3" s="2" t="s">
        <v>10</v>
      </c>
      <c r="H3" s="2" t="s">
        <v>11</v>
      </c>
      <c r="I3" s="2" t="s">
        <v>12</v>
      </c>
      <c r="J3" s="2" t="s">
        <v>13</v>
      </c>
      <c r="K3" s="13" t="s">
        <v>2</v>
      </c>
      <c r="L3" s="2" t="s">
        <v>3</v>
      </c>
      <c r="M3" s="2" t="s">
        <v>4</v>
      </c>
      <c r="N3" s="2" t="s">
        <v>14</v>
      </c>
    </row>
    <row r="4" spans="1:14" ht="110.25" customHeight="1" thickBot="1" x14ac:dyDescent="0.3">
      <c r="A4" s="14" t="s">
        <v>15</v>
      </c>
      <c r="B4" s="15">
        <f t="shared" ref="B4:M4" si="0">B5+B6</f>
        <v>3129210</v>
      </c>
      <c r="C4" s="15">
        <f t="shared" si="0"/>
        <v>3129210</v>
      </c>
      <c r="D4" s="15">
        <f t="shared" si="0"/>
        <v>3171450</v>
      </c>
      <c r="E4" s="15">
        <f t="shared" si="0"/>
        <v>4165227</v>
      </c>
      <c r="F4" s="15">
        <f t="shared" si="0"/>
        <v>4965900</v>
      </c>
      <c r="G4" s="15">
        <f t="shared" si="0"/>
        <v>4176447</v>
      </c>
      <c r="H4" s="15">
        <f t="shared" si="0"/>
        <v>4176447</v>
      </c>
      <c r="I4" s="15">
        <f t="shared" si="0"/>
        <v>4176447</v>
      </c>
      <c r="J4" s="15">
        <f t="shared" si="0"/>
        <v>4187667</v>
      </c>
      <c r="K4" s="16">
        <f t="shared" si="0"/>
        <v>4999560</v>
      </c>
      <c r="L4" s="15">
        <f t="shared" si="0"/>
        <v>3737022</v>
      </c>
      <c r="M4" s="15">
        <f t="shared" si="0"/>
        <v>3717222</v>
      </c>
      <c r="N4" s="17">
        <f>SUM(B4:M4)</f>
        <v>47731809</v>
      </c>
    </row>
    <row r="5" spans="1:14" ht="152.25" customHeight="1" thickBot="1" x14ac:dyDescent="0.3">
      <c r="A5" s="18" t="s">
        <v>16</v>
      </c>
      <c r="B5" s="19">
        <v>163350</v>
      </c>
      <c r="C5" s="19">
        <v>163350</v>
      </c>
      <c r="D5" s="19">
        <v>205590.00000000003</v>
      </c>
      <c r="E5" s="19">
        <v>216810.00000000003</v>
      </c>
      <c r="F5" s="19">
        <v>253275.00000000003</v>
      </c>
      <c r="G5" s="19">
        <v>228030.00000000003</v>
      </c>
      <c r="H5" s="19">
        <v>228030.00000000003</v>
      </c>
      <c r="I5" s="19">
        <v>228030.00000000003</v>
      </c>
      <c r="J5" s="19">
        <v>239250.00000000003</v>
      </c>
      <c r="K5" s="20">
        <v>286935</v>
      </c>
      <c r="L5" s="19">
        <v>261690.00000000003</v>
      </c>
      <c r="M5" s="19">
        <v>241890.00000000003</v>
      </c>
      <c r="N5" s="17">
        <f>SUM(B5:M5)</f>
        <v>2716230</v>
      </c>
    </row>
    <row r="6" spans="1:14" ht="120.75" customHeight="1" thickBot="1" x14ac:dyDescent="0.3">
      <c r="A6" s="26" t="s">
        <v>50</v>
      </c>
      <c r="B6" s="21">
        <v>2965860</v>
      </c>
      <c r="C6" s="21">
        <v>2965860</v>
      </c>
      <c r="D6" s="21">
        <v>2965860</v>
      </c>
      <c r="E6" s="21">
        <v>3948417</v>
      </c>
      <c r="F6" s="21">
        <v>4712625</v>
      </c>
      <c r="G6" s="21">
        <v>3948417</v>
      </c>
      <c r="H6" s="21">
        <v>3948417</v>
      </c>
      <c r="I6" s="21">
        <v>3948417</v>
      </c>
      <c r="J6" s="21">
        <v>3948417</v>
      </c>
      <c r="K6" s="21">
        <v>4712625</v>
      </c>
      <c r="L6" s="25">
        <v>3475332</v>
      </c>
      <c r="M6" s="25">
        <v>3475332</v>
      </c>
      <c r="N6" s="17">
        <f>SUM(B6:M6)</f>
        <v>45015579</v>
      </c>
    </row>
    <row r="7" spans="1:14" ht="79.5" thickBot="1" x14ac:dyDescent="0.3">
      <c r="A7" s="14" t="s">
        <v>51</v>
      </c>
      <c r="B7" s="27">
        <v>15091787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9"/>
    </row>
    <row r="10" spans="1:14" x14ac:dyDescent="0.25">
      <c r="N10" s="12"/>
    </row>
    <row r="14" spans="1:14" x14ac:dyDescent="0.25">
      <c r="N14" s="12"/>
    </row>
  </sheetData>
  <mergeCells count="4">
    <mergeCell ref="B7:N7"/>
    <mergeCell ref="A1:N1"/>
    <mergeCell ref="A2:K2"/>
    <mergeCell ref="L2:N2"/>
  </mergeCells>
  <pageMargins left="0.70866141732283472" right="0.70866141732283472" top="0.74803149606299213" bottom="0.74803149606299213" header="0.31496062992125984" footer="0.31496062992125984"/>
  <pageSetup paperSize="9" scale="6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"/>
  <sheetViews>
    <sheetView tabSelected="1" workbookViewId="0">
      <selection activeCell="G10" sqref="G10"/>
    </sheetView>
  </sheetViews>
  <sheetFormatPr defaultRowHeight="15" x14ac:dyDescent="0.25"/>
  <cols>
    <col min="1" max="1" width="24.28515625" customWidth="1"/>
    <col min="2" max="2" width="23.7109375" customWidth="1"/>
    <col min="3" max="3" width="22.7109375" customWidth="1"/>
    <col min="4" max="4" width="27.5703125" customWidth="1"/>
    <col min="5" max="5" width="23.7109375" customWidth="1"/>
    <col min="6" max="6" width="21.140625" customWidth="1"/>
    <col min="7" max="7" width="27.140625" customWidth="1"/>
    <col min="8" max="8" width="18.140625" customWidth="1"/>
  </cols>
  <sheetData>
    <row r="1" spans="1:8" ht="15.75" thickBot="1" x14ac:dyDescent="0.3">
      <c r="D1" s="22" t="s">
        <v>42</v>
      </c>
      <c r="G1" s="22" t="s">
        <v>41</v>
      </c>
    </row>
    <row r="2" spans="1:8" ht="45.75" thickBot="1" x14ac:dyDescent="0.3">
      <c r="A2" s="3" t="s">
        <v>17</v>
      </c>
      <c r="B2" s="4" t="s">
        <v>43</v>
      </c>
      <c r="C2" s="4" t="s">
        <v>44</v>
      </c>
      <c r="D2" s="4" t="s">
        <v>18</v>
      </c>
      <c r="E2" s="4" t="s">
        <v>43</v>
      </c>
      <c r="F2" s="4" t="s">
        <v>44</v>
      </c>
      <c r="G2" s="23" t="s">
        <v>45</v>
      </c>
      <c r="H2" s="23" t="s">
        <v>46</v>
      </c>
    </row>
    <row r="3" spans="1:8" ht="21" customHeight="1" thickBot="1" x14ac:dyDescent="0.3">
      <c r="A3" s="5" t="s">
        <v>19</v>
      </c>
      <c r="B3" s="6">
        <f>+D3/1.21</f>
        <v>213689.25619834711</v>
      </c>
      <c r="C3" s="6">
        <f>+B3*0.21</f>
        <v>44874.74380165289</v>
      </c>
      <c r="D3" s="6">
        <v>258564</v>
      </c>
      <c r="E3" s="6">
        <v>270677</v>
      </c>
      <c r="F3" s="6">
        <f>+E3*0.21</f>
        <v>56842.17</v>
      </c>
      <c r="G3" s="6">
        <f>+E3+F3</f>
        <v>327519.17</v>
      </c>
      <c r="H3" s="24">
        <f>+E3/B3</f>
        <v>1.2666851147104778</v>
      </c>
    </row>
    <row r="4" spans="1:8" ht="21" customHeight="1" thickBot="1" x14ac:dyDescent="0.3">
      <c r="A4" s="5" t="s">
        <v>20</v>
      </c>
      <c r="B4" s="6">
        <f t="shared" ref="B4:B5" si="0">+D4/1.21</f>
        <v>173568.59504132232</v>
      </c>
      <c r="C4" s="6">
        <f t="shared" ref="C4:C5" si="1">+B4*0.21</f>
        <v>36449.404958677682</v>
      </c>
      <c r="D4" s="6">
        <v>210018</v>
      </c>
      <c r="E4" s="6">
        <v>210526</v>
      </c>
      <c r="F4" s="6">
        <f t="shared" ref="F4:F5" si="2">+E4*0.21</f>
        <v>44210.46</v>
      </c>
      <c r="G4" s="6">
        <f>+E4+F4</f>
        <v>254736.46</v>
      </c>
      <c r="H4" s="24">
        <f t="shared" ref="H4:H5" si="3">+E4/B4</f>
        <v>1.2129267967507547</v>
      </c>
    </row>
    <row r="5" spans="1:8" ht="21" customHeight="1" thickBot="1" x14ac:dyDescent="0.3">
      <c r="A5" s="5" t="s">
        <v>21</v>
      </c>
      <c r="B5" s="6">
        <f t="shared" si="0"/>
        <v>307160.3305785124</v>
      </c>
      <c r="C5" s="6">
        <f t="shared" si="1"/>
        <v>64503.669421487604</v>
      </c>
      <c r="D5" s="6">
        <v>371664</v>
      </c>
      <c r="E5" s="6">
        <v>375940</v>
      </c>
      <c r="F5" s="6">
        <f t="shared" si="2"/>
        <v>78947.399999999994</v>
      </c>
      <c r="G5" s="6">
        <f t="shared" ref="G5" si="4">+E5+F5</f>
        <v>454887.4</v>
      </c>
      <c r="H5" s="24">
        <f t="shared" si="3"/>
        <v>1.2239210684919712</v>
      </c>
    </row>
  </sheetData>
  <pageMargins left="0.70866141732283472" right="0.70866141732283472" top="0.74803149606299213" bottom="0.74803149606299213" header="0.31496062992125984" footer="0.31496062992125984"/>
  <pageSetup paperSize="9" scale="6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workbookViewId="0">
      <selection sqref="A1:J18"/>
    </sheetView>
  </sheetViews>
  <sheetFormatPr defaultRowHeight="15" x14ac:dyDescent="0.25"/>
  <cols>
    <col min="1" max="1" width="19.42578125" customWidth="1"/>
    <col min="3" max="3" width="17.140625" customWidth="1"/>
    <col min="4" max="4" width="16.28515625" customWidth="1"/>
    <col min="6" max="6" width="12.28515625" customWidth="1"/>
    <col min="7" max="7" width="12.85546875" customWidth="1"/>
    <col min="9" max="9" width="20.42578125" customWidth="1"/>
    <col min="10" max="10" width="18.140625" customWidth="1"/>
  </cols>
  <sheetData>
    <row r="1" spans="1:10" ht="15.75" x14ac:dyDescent="0.25">
      <c r="A1" s="37" t="s">
        <v>1</v>
      </c>
      <c r="B1" s="37" t="s">
        <v>19</v>
      </c>
      <c r="C1" s="37"/>
      <c r="D1" s="37"/>
      <c r="E1" s="37" t="s">
        <v>22</v>
      </c>
      <c r="F1" s="37"/>
      <c r="G1" s="37"/>
      <c r="H1" s="37" t="s">
        <v>21</v>
      </c>
      <c r="I1" s="37"/>
      <c r="J1" s="37" t="s">
        <v>23</v>
      </c>
    </row>
    <row r="2" spans="1:10" ht="15.75" x14ac:dyDescent="0.25">
      <c r="A2" s="37"/>
      <c r="B2" s="9" t="s">
        <v>24</v>
      </c>
      <c r="C2" s="8" t="s">
        <v>27</v>
      </c>
      <c r="D2" s="8" t="s">
        <v>25</v>
      </c>
      <c r="E2" s="9" t="s">
        <v>24</v>
      </c>
      <c r="F2" s="8" t="s">
        <v>27</v>
      </c>
      <c r="G2" s="8" t="s">
        <v>25</v>
      </c>
      <c r="H2" s="9" t="s">
        <v>24</v>
      </c>
      <c r="I2" s="9" t="s">
        <v>25</v>
      </c>
      <c r="J2" s="37"/>
    </row>
    <row r="3" spans="1:10" ht="15.75" x14ac:dyDescent="0.25">
      <c r="A3" s="10" t="s">
        <v>28</v>
      </c>
      <c r="B3" s="8">
        <v>3</v>
      </c>
      <c r="C3" s="7">
        <v>327519</v>
      </c>
      <c r="D3" s="7">
        <f>+B3*C3</f>
        <v>982557</v>
      </c>
      <c r="E3" s="8">
        <v>6</v>
      </c>
      <c r="F3" s="7">
        <v>254736</v>
      </c>
      <c r="G3" s="7">
        <f t="shared" ref="G3:G14" si="0">E3*F3</f>
        <v>1528416</v>
      </c>
      <c r="H3" s="8">
        <v>1</v>
      </c>
      <c r="I3" s="7">
        <v>454887</v>
      </c>
      <c r="J3" s="7">
        <f t="shared" ref="J3:J14" si="1">D3+G3+I3</f>
        <v>2965860</v>
      </c>
    </row>
    <row r="4" spans="1:10" ht="15.75" x14ac:dyDescent="0.25">
      <c r="A4" s="10" t="s">
        <v>29</v>
      </c>
      <c r="B4" s="8">
        <v>3</v>
      </c>
      <c r="C4" s="7">
        <v>327519</v>
      </c>
      <c r="D4" s="7">
        <f t="shared" ref="D4:D14" si="2">B4*C4</f>
        <v>982557</v>
      </c>
      <c r="E4" s="8">
        <v>6</v>
      </c>
      <c r="F4" s="7">
        <v>254736</v>
      </c>
      <c r="G4" s="7">
        <f t="shared" si="0"/>
        <v>1528416</v>
      </c>
      <c r="H4" s="8">
        <v>1</v>
      </c>
      <c r="I4" s="7">
        <v>454887</v>
      </c>
      <c r="J4" s="7">
        <f t="shared" si="1"/>
        <v>2965860</v>
      </c>
    </row>
    <row r="5" spans="1:10" ht="15.75" x14ac:dyDescent="0.25">
      <c r="A5" s="10" t="s">
        <v>30</v>
      </c>
      <c r="B5" s="8">
        <v>3</v>
      </c>
      <c r="C5" s="7">
        <v>327519</v>
      </c>
      <c r="D5" s="7">
        <f t="shared" si="2"/>
        <v>982557</v>
      </c>
      <c r="E5" s="8">
        <v>6</v>
      </c>
      <c r="F5" s="7">
        <v>254736</v>
      </c>
      <c r="G5" s="7">
        <f t="shared" si="0"/>
        <v>1528416</v>
      </c>
      <c r="H5" s="8">
        <v>1</v>
      </c>
      <c r="I5" s="7">
        <v>454887</v>
      </c>
      <c r="J5" s="7">
        <f t="shared" si="1"/>
        <v>2965860</v>
      </c>
    </row>
    <row r="6" spans="1:10" ht="15.75" x14ac:dyDescent="0.25">
      <c r="A6" s="10" t="s">
        <v>31</v>
      </c>
      <c r="B6" s="8">
        <v>6</v>
      </c>
      <c r="C6" s="7">
        <v>327519</v>
      </c>
      <c r="D6" s="7">
        <f t="shared" si="2"/>
        <v>1965114</v>
      </c>
      <c r="E6" s="8">
        <v>6</v>
      </c>
      <c r="F6" s="7">
        <v>254736</v>
      </c>
      <c r="G6" s="7">
        <f t="shared" si="0"/>
        <v>1528416</v>
      </c>
      <c r="H6" s="8">
        <v>1</v>
      </c>
      <c r="I6" s="7">
        <v>454887</v>
      </c>
      <c r="J6" s="7">
        <f t="shared" si="1"/>
        <v>3948417</v>
      </c>
    </row>
    <row r="7" spans="1:10" ht="15.75" x14ac:dyDescent="0.25">
      <c r="A7" s="10" t="s">
        <v>32</v>
      </c>
      <c r="B7" s="8">
        <v>6</v>
      </c>
      <c r="C7" s="7">
        <v>327519</v>
      </c>
      <c r="D7" s="7">
        <f t="shared" si="2"/>
        <v>1965114</v>
      </c>
      <c r="E7" s="8">
        <v>9</v>
      </c>
      <c r="F7" s="7">
        <v>254736</v>
      </c>
      <c r="G7" s="7">
        <f t="shared" si="0"/>
        <v>2292624</v>
      </c>
      <c r="H7" s="8">
        <v>1</v>
      </c>
      <c r="I7" s="7">
        <v>454887</v>
      </c>
      <c r="J7" s="7">
        <f t="shared" si="1"/>
        <v>4712625</v>
      </c>
    </row>
    <row r="8" spans="1:10" ht="15.75" x14ac:dyDescent="0.25">
      <c r="A8" s="10" t="s">
        <v>33</v>
      </c>
      <c r="B8" s="8">
        <v>6</v>
      </c>
      <c r="C8" s="7">
        <v>327519</v>
      </c>
      <c r="D8" s="7">
        <f t="shared" si="2"/>
        <v>1965114</v>
      </c>
      <c r="E8" s="8">
        <v>6</v>
      </c>
      <c r="F8" s="7">
        <v>254736</v>
      </c>
      <c r="G8" s="7">
        <f t="shared" si="0"/>
        <v>1528416</v>
      </c>
      <c r="H8" s="8">
        <v>1</v>
      </c>
      <c r="I8" s="7">
        <v>454887</v>
      </c>
      <c r="J8" s="7">
        <f t="shared" si="1"/>
        <v>3948417</v>
      </c>
    </row>
    <row r="9" spans="1:10" ht="15.75" x14ac:dyDescent="0.25">
      <c r="A9" s="10" t="s">
        <v>34</v>
      </c>
      <c r="B9" s="8">
        <v>6</v>
      </c>
      <c r="C9" s="7">
        <v>327519</v>
      </c>
      <c r="D9" s="7">
        <f t="shared" si="2"/>
        <v>1965114</v>
      </c>
      <c r="E9" s="8">
        <v>6</v>
      </c>
      <c r="F9" s="7">
        <v>254736</v>
      </c>
      <c r="G9" s="7">
        <f t="shared" si="0"/>
        <v>1528416</v>
      </c>
      <c r="H9" s="8">
        <v>1</v>
      </c>
      <c r="I9" s="7">
        <v>454887</v>
      </c>
      <c r="J9" s="7">
        <f t="shared" si="1"/>
        <v>3948417</v>
      </c>
    </row>
    <row r="10" spans="1:10" ht="15.75" x14ac:dyDescent="0.25">
      <c r="A10" s="10" t="s">
        <v>35</v>
      </c>
      <c r="B10" s="8">
        <v>6</v>
      </c>
      <c r="C10" s="7">
        <v>327519</v>
      </c>
      <c r="D10" s="7">
        <f t="shared" si="2"/>
        <v>1965114</v>
      </c>
      <c r="E10" s="8">
        <v>6</v>
      </c>
      <c r="F10" s="7">
        <v>254736</v>
      </c>
      <c r="G10" s="7">
        <f t="shared" si="0"/>
        <v>1528416</v>
      </c>
      <c r="H10" s="8">
        <v>1</v>
      </c>
      <c r="I10" s="7">
        <v>454887</v>
      </c>
      <c r="J10" s="7">
        <f t="shared" si="1"/>
        <v>3948417</v>
      </c>
    </row>
    <row r="11" spans="1:10" ht="15.75" x14ac:dyDescent="0.25">
      <c r="A11" s="10" t="s">
        <v>36</v>
      </c>
      <c r="B11" s="8">
        <v>6</v>
      </c>
      <c r="C11" s="7">
        <v>327519</v>
      </c>
      <c r="D11" s="7">
        <f t="shared" si="2"/>
        <v>1965114</v>
      </c>
      <c r="E11" s="8">
        <v>6</v>
      </c>
      <c r="F11" s="7">
        <v>254736</v>
      </c>
      <c r="G11" s="7">
        <f t="shared" si="0"/>
        <v>1528416</v>
      </c>
      <c r="H11" s="8">
        <v>1</v>
      </c>
      <c r="I11" s="7">
        <v>454887</v>
      </c>
      <c r="J11" s="7">
        <f t="shared" si="1"/>
        <v>3948417</v>
      </c>
    </row>
    <row r="12" spans="1:10" ht="15.75" x14ac:dyDescent="0.25">
      <c r="A12" s="10" t="s">
        <v>37</v>
      </c>
      <c r="B12" s="8">
        <v>6</v>
      </c>
      <c r="C12" s="7">
        <v>327519</v>
      </c>
      <c r="D12" s="7">
        <f t="shared" si="2"/>
        <v>1965114</v>
      </c>
      <c r="E12" s="8">
        <v>9</v>
      </c>
      <c r="F12" s="7">
        <v>254736</v>
      </c>
      <c r="G12" s="7">
        <f t="shared" si="0"/>
        <v>2292624</v>
      </c>
      <c r="H12" s="8">
        <v>1</v>
      </c>
      <c r="I12" s="7">
        <v>454887</v>
      </c>
      <c r="J12" s="7">
        <f t="shared" si="1"/>
        <v>4712625</v>
      </c>
    </row>
    <row r="13" spans="1:10" ht="15.75" x14ac:dyDescent="0.25">
      <c r="A13" s="10" t="s">
        <v>38</v>
      </c>
      <c r="B13" s="8">
        <v>3</v>
      </c>
      <c r="C13" s="7">
        <v>327519</v>
      </c>
      <c r="D13" s="7">
        <f t="shared" si="2"/>
        <v>982557</v>
      </c>
      <c r="E13" s="8">
        <v>8</v>
      </c>
      <c r="F13" s="7">
        <v>254736</v>
      </c>
      <c r="G13" s="7">
        <f t="shared" si="0"/>
        <v>2037888</v>
      </c>
      <c r="H13" s="8">
        <v>1</v>
      </c>
      <c r="I13" s="7">
        <v>454887</v>
      </c>
      <c r="J13" s="7">
        <f t="shared" si="1"/>
        <v>3475332</v>
      </c>
    </row>
    <row r="14" spans="1:10" ht="15.75" x14ac:dyDescent="0.25">
      <c r="A14" s="10" t="s">
        <v>39</v>
      </c>
      <c r="B14" s="8">
        <v>3</v>
      </c>
      <c r="C14" s="7">
        <v>327519</v>
      </c>
      <c r="D14" s="7">
        <f t="shared" si="2"/>
        <v>982557</v>
      </c>
      <c r="E14" s="8">
        <v>8</v>
      </c>
      <c r="F14" s="7">
        <v>254736</v>
      </c>
      <c r="G14" s="7">
        <f t="shared" si="0"/>
        <v>2037888</v>
      </c>
      <c r="H14" s="8">
        <v>1</v>
      </c>
      <c r="I14" s="7">
        <v>454887</v>
      </c>
      <c r="J14" s="7">
        <f t="shared" si="1"/>
        <v>3475332</v>
      </c>
    </row>
    <row r="15" spans="1:10" ht="15.75" x14ac:dyDescent="0.25">
      <c r="H15" s="38" t="s">
        <v>48</v>
      </c>
      <c r="I15" s="39"/>
      <c r="J15" s="7">
        <f>SUM(J3:J14)</f>
        <v>45015579</v>
      </c>
    </row>
    <row r="16" spans="1:10" ht="15.75" x14ac:dyDescent="0.25">
      <c r="H16" s="38" t="s">
        <v>26</v>
      </c>
      <c r="I16" s="39"/>
      <c r="J16" s="7">
        <f>+J18-J15-J17</f>
        <v>15091787</v>
      </c>
    </row>
    <row r="17" spans="8:10" ht="15.75" x14ac:dyDescent="0.25">
      <c r="H17" s="38" t="s">
        <v>47</v>
      </c>
      <c r="I17" s="39"/>
      <c r="J17" s="7">
        <v>2716230</v>
      </c>
    </row>
    <row r="18" spans="8:10" ht="15.75" x14ac:dyDescent="0.25">
      <c r="H18" s="38" t="s">
        <v>49</v>
      </c>
      <c r="I18" s="39"/>
      <c r="J18" s="7">
        <v>62823596</v>
      </c>
    </row>
    <row r="19" spans="8:10" x14ac:dyDescent="0.25">
      <c r="J19" s="11"/>
    </row>
  </sheetData>
  <mergeCells count="9">
    <mergeCell ref="A1:A2"/>
    <mergeCell ref="B1:D1"/>
    <mergeCell ref="E1:G1"/>
    <mergeCell ref="H1:I1"/>
    <mergeCell ref="J1:J2"/>
    <mergeCell ref="H18:I18"/>
    <mergeCell ref="H15:I15"/>
    <mergeCell ref="H16:I16"/>
    <mergeCell ref="H17:I17"/>
  </mergeCells>
  <pageMargins left="0.7" right="0.7" top="0.75" bottom="0.75" header="0.3" footer="0.3"/>
  <pageSetup paperSize="9" scale="91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IV.I.2. végleges</vt:lpstr>
      <vt:lpstr>bérek végleges</vt:lpstr>
      <vt:lpstr>Összesen végleges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Bordás Ágnes</cp:lastModifiedBy>
  <cp:lastPrinted>2019-01-22T09:21:08Z</cp:lastPrinted>
  <dcterms:created xsi:type="dcterms:W3CDTF">2019-01-21T09:33:38Z</dcterms:created>
  <dcterms:modified xsi:type="dcterms:W3CDTF">2019-02-12T14:50:16Z</dcterms:modified>
</cp:coreProperties>
</file>