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checkCompatibility="1" defaultThemeVersion="124226"/>
  <mc:AlternateContent xmlns:mc="http://schemas.openxmlformats.org/markup-compatibility/2006">
    <mc:Choice Requires="x15">
      <x15ac:absPath xmlns:x15ac="http://schemas.microsoft.com/office/spreadsheetml/2010/11/ac" url="L:\BESZERZÉSEK_KÖZBESZERZÉSEK\2025_év\Közbeszerzés - IV_103_2025_LIFE BauhausingEurope Projekt - Bethlen téri színház felújítása (ÖK)\IV_ajánlat_Contirent\"/>
    </mc:Choice>
  </mc:AlternateContent>
  <bookViews>
    <workbookView xWindow="0" yWindow="0" windowWidth="28800" windowHeight="12300" tabRatio="819" activeTab="1"/>
  </bookViews>
  <sheets>
    <sheet name="Címlap" sheetId="21" r:id="rId1"/>
    <sheet name="Főösszesítő" sheetId="16" r:id="rId2"/>
    <sheet name="I - Építőmesteri bontások" sheetId="32" r:id="rId3"/>
    <sheet name="II - Tartószerkezet" sheetId="31" r:id="rId4"/>
    <sheet name="III - Építőmesteri és szakipari" sheetId="17" r:id="rId5"/>
    <sheet name="IV - Belsőépítészet" sheetId="28" r:id="rId6"/>
    <sheet name="V - Erősáram" sheetId="35" r:id="rId7"/>
    <sheet name="VI - Gyengeáram" sheetId="34" r:id="rId8"/>
    <sheet name="VII - Gépészet" sheetId="33" r:id="rId9"/>
    <sheet name="O1 - Építőmesteri bontások" sheetId="41" r:id="rId10"/>
    <sheet name="O1 - Építőmesteri és szakipari" sheetId="43" r:id="rId11"/>
    <sheet name="O1 - Belsőépítészet" sheetId="44" r:id="rId12"/>
    <sheet name="O1 - Erősáram" sheetId="38" r:id="rId13"/>
    <sheet name="O1 - Gépészet" sheetId="40" r:id="rId14"/>
    <sheet name="O2 - Építőmesteri bontások" sheetId="42" r:id="rId15"/>
    <sheet name="O2 - Építészet " sheetId="37" r:id="rId16"/>
    <sheet name="O2 - Erősáram" sheetId="39" r:id="rId17"/>
    <sheet name="O3 - Mobíliák" sheetId="36" r:id="rId18"/>
  </sheets>
  <externalReferences>
    <externalReference r:id="rId19"/>
    <externalReference r:id="rId20"/>
    <externalReference r:id="rId21"/>
  </externalReferences>
  <definedNames>
    <definedName name="__xlnm.Print_Area" localSheetId="2">#REF!</definedName>
    <definedName name="__xlnm.Print_Area" localSheetId="3">#REF!</definedName>
    <definedName name="__xlnm.Print_Area" localSheetId="5">#REF!</definedName>
    <definedName name="__xlnm.Print_Area" localSheetId="11">#REF!</definedName>
    <definedName name="__xlnm.Print_Area" localSheetId="9">#REF!</definedName>
    <definedName name="__xlnm.Print_Area" localSheetId="12">#REF!</definedName>
    <definedName name="__xlnm.Print_Area" localSheetId="13">#REF!</definedName>
    <definedName name="__xlnm.Print_Area" localSheetId="14">#REF!</definedName>
    <definedName name="__xlnm.Print_Area" localSheetId="16">#REF!</definedName>
    <definedName name="__xlnm.Print_Area" localSheetId="17">#REF!</definedName>
    <definedName name="__xlnm.Print_Area" localSheetId="6">#REF!</definedName>
    <definedName name="__xlnm.Print_Area" localSheetId="7">#REF!</definedName>
    <definedName name="__xlnm.Print_Area" localSheetId="8">#REF!</definedName>
    <definedName name="__xlnm.Print_Area">#REF!</definedName>
    <definedName name="__xlnm.Print_Area_1" localSheetId="2">#REF!</definedName>
    <definedName name="__xlnm.Print_Area_1" localSheetId="3">#REF!</definedName>
    <definedName name="__xlnm.Print_Area_1" localSheetId="5">#REF!</definedName>
    <definedName name="__xlnm.Print_Area_1" localSheetId="11">#REF!</definedName>
    <definedName name="__xlnm.Print_Area_1" localSheetId="9">#REF!</definedName>
    <definedName name="__xlnm.Print_Area_1" localSheetId="12">#REF!</definedName>
    <definedName name="__xlnm.Print_Area_1" localSheetId="13">#REF!</definedName>
    <definedName name="__xlnm.Print_Area_1" localSheetId="14">#REF!</definedName>
    <definedName name="__xlnm.Print_Area_1" localSheetId="16">#REF!</definedName>
    <definedName name="__xlnm.Print_Area_1" localSheetId="17">#REF!</definedName>
    <definedName name="__xlnm.Print_Area_1" localSheetId="6">#REF!</definedName>
    <definedName name="__xlnm.Print_Area_1" localSheetId="7">#REF!</definedName>
    <definedName name="__xlnm.Print_Area_1" localSheetId="8">#REF!</definedName>
    <definedName name="__xlnm.Print_Area_1">#REF!</definedName>
    <definedName name="__xlnm.Print_Area_3" localSheetId="2">#REF!</definedName>
    <definedName name="__xlnm.Print_Area_3" localSheetId="3">#REF!</definedName>
    <definedName name="__xlnm.Print_Area_3" localSheetId="5">#REF!</definedName>
    <definedName name="__xlnm.Print_Area_3" localSheetId="11">#REF!</definedName>
    <definedName name="__xlnm.Print_Area_3" localSheetId="9">#REF!</definedName>
    <definedName name="__xlnm.Print_Area_3" localSheetId="12">#REF!</definedName>
    <definedName name="__xlnm.Print_Area_3" localSheetId="13">#REF!</definedName>
    <definedName name="__xlnm.Print_Area_3" localSheetId="14">#REF!</definedName>
    <definedName name="__xlnm.Print_Area_3" localSheetId="16">#REF!</definedName>
    <definedName name="__xlnm.Print_Area_3" localSheetId="17">#REF!</definedName>
    <definedName name="__xlnm.Print_Area_3" localSheetId="6">#REF!</definedName>
    <definedName name="__xlnm.Print_Area_3" localSheetId="7">#REF!</definedName>
    <definedName name="__xlnm.Print_Area_3" localSheetId="8">#REF!</definedName>
    <definedName name="__xlnm.Print_Area_3">#REF!</definedName>
    <definedName name="__xlnm.Print_Titles" localSheetId="5">#REF!</definedName>
    <definedName name="__xlnm.Print_Titles" localSheetId="11">#REF!</definedName>
    <definedName name="__xlnm.Print_Titles" localSheetId="12">#REF!</definedName>
    <definedName name="__xlnm.Print_Titles" localSheetId="13">#REF!</definedName>
    <definedName name="__xlnm.Print_Titles" localSheetId="16">#REF!</definedName>
    <definedName name="__xlnm.Print_Titles" localSheetId="17">#REF!</definedName>
    <definedName name="__xlnm.Print_Titles" localSheetId="6">#REF!</definedName>
    <definedName name="__xlnm.Print_Titles" localSheetId="7">#REF!</definedName>
    <definedName name="__xlnm.Print_Titles" localSheetId="8">#REF!</definedName>
    <definedName name="__xlnm.Print_Titles">#REF!</definedName>
    <definedName name="_xlnm._FilterDatabase" localSheetId="2" hidden="1">'I - Építőmesteri bontások'!$F$3:$F$45</definedName>
    <definedName name="_xlnm._FilterDatabase" localSheetId="3" hidden="1">'II - Tartószerkezet'!$F$3:$F$41</definedName>
    <definedName name="_xlnm._FilterDatabase" localSheetId="4" hidden="1">'III - Építőmesteri és szakipari'!$F$3:$F$259</definedName>
    <definedName name="_xlnm._FilterDatabase" localSheetId="5" hidden="1">'IV - Belsőépítészet'!$E$3:$E$95</definedName>
    <definedName name="_xlnm._FilterDatabase" localSheetId="11" hidden="1">'O1 - Belsőépítészet'!$E$3:$E$71</definedName>
    <definedName name="_xlnm._FilterDatabase" localSheetId="9" hidden="1">'O1 - Építőmesteri bontások'!$C$3:$C$58</definedName>
    <definedName name="_xlnm._FilterDatabase" localSheetId="10" hidden="1">'O1 - Építőmesteri és szakipari'!$F$3:$F$185</definedName>
    <definedName name="_xlnm._FilterDatabase" localSheetId="12" hidden="1">'O1 - Erősáram'!$E$3:$E$145</definedName>
    <definedName name="_xlnm._FilterDatabase" localSheetId="13" hidden="1">'O1 - Gépészet'!$F$3:$F$266</definedName>
    <definedName name="_xlnm._FilterDatabase" localSheetId="15" hidden="1">'O2 - Építészet '!$F$3:$F$86</definedName>
    <definedName name="_xlnm._FilterDatabase" localSheetId="14" hidden="1">'O2 - Építőmesteri bontások'!$B$3:$B$29</definedName>
    <definedName name="_xlnm._FilterDatabase" localSheetId="16" hidden="1">'O2 - Erősáram'!$E$3:$E$71</definedName>
    <definedName name="_xlnm._FilterDatabase" localSheetId="17" hidden="1">'O3 - Mobíliák'!$E$3:$E$43</definedName>
    <definedName name="_xlnm._FilterDatabase" localSheetId="6" hidden="1">'V - Erősáram'!$E$3:$E$227</definedName>
    <definedName name="_xlnm._FilterDatabase" localSheetId="7" hidden="1">'VI - Gyengeáram'!$E$3:$E$53</definedName>
    <definedName name="_xlnm._FilterDatabase" localSheetId="8" hidden="1">'VII - Gépészet'!$F$3:$F$282</definedName>
    <definedName name="a" localSheetId="2">[1]IV.!#REF!</definedName>
    <definedName name="a" localSheetId="3">[1]IV.!#REF!</definedName>
    <definedName name="a" localSheetId="5">[1]IV.!#REF!</definedName>
    <definedName name="a" localSheetId="11">[1]IV.!#REF!</definedName>
    <definedName name="a" localSheetId="9">[1]IV.!#REF!</definedName>
    <definedName name="a" localSheetId="12">[1]IV.!#REF!</definedName>
    <definedName name="a" localSheetId="13">[1]IV.!#REF!</definedName>
    <definedName name="a" localSheetId="14">[1]IV.!#REF!</definedName>
    <definedName name="a" localSheetId="16">[1]IV.!#REF!</definedName>
    <definedName name="a" localSheetId="17">[1]IV.!#REF!</definedName>
    <definedName name="a" localSheetId="6">[1]IV.!#REF!</definedName>
    <definedName name="a" localSheetId="7">[1]IV.!#REF!</definedName>
    <definedName name="a" localSheetId="8">[1]IV.!#REF!</definedName>
    <definedName name="a">[1]IV.!#REF!</definedName>
    <definedName name="ácsdíj" localSheetId="0">#REF!</definedName>
    <definedName name="ácsdíj" localSheetId="2">[2]Főösszesítő!#REF!</definedName>
    <definedName name="ácsdíj" localSheetId="3">[2]Főösszesítő!#REF!</definedName>
    <definedName name="ácsdíj" localSheetId="5">Főösszesítő!#REF!</definedName>
    <definedName name="ácsdíj" localSheetId="11">Főösszesítő!#REF!</definedName>
    <definedName name="ácsdíj" localSheetId="9">[2]Főösszesítő!#REF!</definedName>
    <definedName name="ácsdíj" localSheetId="12">Főösszesítő!#REF!</definedName>
    <definedName name="ácsdíj" localSheetId="13">Főösszesítő!#REF!</definedName>
    <definedName name="ácsdíj" localSheetId="14">[2]Főösszesítő!#REF!</definedName>
    <definedName name="ácsdíj" localSheetId="16">Főösszesítő!#REF!</definedName>
    <definedName name="ácsdíj" localSheetId="17">Főösszesítő!#REF!</definedName>
    <definedName name="ácsdíj" localSheetId="6">Főösszesítő!#REF!</definedName>
    <definedName name="ácsdíj" localSheetId="7">Főösszesítő!#REF!</definedName>
    <definedName name="ácsdíj" localSheetId="8">Főösszesítő!#REF!</definedName>
    <definedName name="ácsdíj">Főösszesítő!#REF!</definedName>
    <definedName name="ácsdíj_4">#N/A</definedName>
    <definedName name="alapterület" localSheetId="0">#REF!</definedName>
    <definedName name="alapterület" localSheetId="2">[2]Főösszesítő!#REF!</definedName>
    <definedName name="alapterület" localSheetId="3">[2]Főösszesítő!#REF!</definedName>
    <definedName name="alapterület" localSheetId="5">Főösszesítő!#REF!</definedName>
    <definedName name="alapterület" localSheetId="11">Főösszesítő!#REF!</definedName>
    <definedName name="alapterület" localSheetId="9">[2]Főösszesítő!#REF!</definedName>
    <definedName name="alapterület" localSheetId="12">Főösszesítő!#REF!</definedName>
    <definedName name="alapterület" localSheetId="13">Főösszesítő!#REF!</definedName>
    <definedName name="alapterület" localSheetId="14">[2]Főösszesítő!#REF!</definedName>
    <definedName name="alapterület" localSheetId="16">Főösszesítő!#REF!</definedName>
    <definedName name="alapterület" localSheetId="17">Főösszesítő!#REF!</definedName>
    <definedName name="alapterület" localSheetId="6">Főösszesítő!#REF!</definedName>
    <definedName name="alapterület" localSheetId="7">Főösszesítő!#REF!</definedName>
    <definedName name="alapterület" localSheetId="8">Főösszesítő!#REF!</definedName>
    <definedName name="alapterület">Főösszesítő!#REF!</definedName>
    <definedName name="alapterület_4">#N/A</definedName>
    <definedName name="alvállalkozó" localSheetId="0">#REF!</definedName>
    <definedName name="alvállalkozó" localSheetId="2">[2]Főösszesítő!#REF!</definedName>
    <definedName name="alvállalkozó" localSheetId="3">[2]Főösszesítő!#REF!</definedName>
    <definedName name="alvállalkozó" localSheetId="5">Főösszesítő!#REF!</definedName>
    <definedName name="alvállalkozó" localSheetId="11">Főösszesítő!#REF!</definedName>
    <definedName name="alvállalkozó" localSheetId="9">[2]Főösszesítő!#REF!</definedName>
    <definedName name="alvállalkozó" localSheetId="12">Főösszesítő!#REF!</definedName>
    <definedName name="alvállalkozó" localSheetId="13">Főösszesítő!#REF!</definedName>
    <definedName name="alvállalkozó" localSheetId="14">[2]Főösszesítő!#REF!</definedName>
    <definedName name="alvállalkozó" localSheetId="16">Főösszesítő!#REF!</definedName>
    <definedName name="alvállalkozó" localSheetId="17">Főösszesítő!#REF!</definedName>
    <definedName name="alvállalkozó" localSheetId="6">Főösszesítő!#REF!</definedName>
    <definedName name="alvállalkozó" localSheetId="7">Főösszesítő!#REF!</definedName>
    <definedName name="alvállalkozó" localSheetId="8">Főösszesítő!#REF!</definedName>
    <definedName name="alvállalkozó">Főösszesítő!#REF!</definedName>
    <definedName name="alvállalkozó_4">#N/A</definedName>
    <definedName name="anyag" localSheetId="0">#REF!</definedName>
    <definedName name="anyag" localSheetId="2">[2]Főösszesítő!#REF!</definedName>
    <definedName name="anyag" localSheetId="3">[2]Főösszesítő!#REF!</definedName>
    <definedName name="anyag" localSheetId="5">Főösszesítő!#REF!</definedName>
    <definedName name="anyag" localSheetId="11">Főösszesítő!#REF!</definedName>
    <definedName name="anyag" localSheetId="9">[2]Főösszesítő!#REF!</definedName>
    <definedName name="anyag" localSheetId="12">Főösszesítő!#REF!</definedName>
    <definedName name="anyag" localSheetId="13">Főösszesítő!#REF!</definedName>
    <definedName name="anyag" localSheetId="14">[2]Főösszesítő!#REF!</definedName>
    <definedName name="anyag" localSheetId="16">Főösszesítő!#REF!</definedName>
    <definedName name="anyag" localSheetId="17">Főösszesítő!#REF!</definedName>
    <definedName name="anyag" localSheetId="6">Főösszesítő!#REF!</definedName>
    <definedName name="anyag" localSheetId="7">Főösszesítő!#REF!</definedName>
    <definedName name="anyag" localSheetId="8">Főösszesítő!#REF!</definedName>
    <definedName name="anyag">Főösszesítő!#REF!</definedName>
    <definedName name="anyag_4">#N/A</definedName>
    <definedName name="anyagf" localSheetId="0">#REF!</definedName>
    <definedName name="anyagf" localSheetId="2">[2]Főösszesítő!#REF!</definedName>
    <definedName name="anyagf" localSheetId="3">[2]Főösszesítő!#REF!</definedName>
    <definedName name="anyagf" localSheetId="5">Főösszesítő!#REF!</definedName>
    <definedName name="anyagf" localSheetId="11">Főösszesítő!#REF!</definedName>
    <definedName name="anyagf" localSheetId="9">[2]Főösszesítő!#REF!</definedName>
    <definedName name="anyagf" localSheetId="12">Főösszesítő!#REF!</definedName>
    <definedName name="anyagf" localSheetId="13">Főösszesítő!#REF!</definedName>
    <definedName name="anyagf" localSheetId="14">[2]Főösszesítő!#REF!</definedName>
    <definedName name="anyagf" localSheetId="16">Főösszesítő!#REF!</definedName>
    <definedName name="anyagf" localSheetId="17">Főösszesítő!#REF!</definedName>
    <definedName name="anyagf" localSheetId="6">Főösszesítő!#REF!</definedName>
    <definedName name="anyagf" localSheetId="7">Főösszesítő!#REF!</definedName>
    <definedName name="anyagf" localSheetId="8">Főösszesítő!#REF!</definedName>
    <definedName name="anyagf">Főösszesítő!#REF!</definedName>
    <definedName name="anyagf_4">#N/A</definedName>
    <definedName name="anyagg" localSheetId="0">#REF!</definedName>
    <definedName name="anyagg" localSheetId="2">[2]Főösszesítő!#REF!</definedName>
    <definedName name="anyagg" localSheetId="3">[2]Főösszesítő!#REF!</definedName>
    <definedName name="anyagg" localSheetId="5">Főösszesítő!#REF!</definedName>
    <definedName name="anyagg" localSheetId="11">Főösszesítő!#REF!</definedName>
    <definedName name="anyagg" localSheetId="9">[2]Főösszesítő!#REF!</definedName>
    <definedName name="anyagg" localSheetId="12">Főösszesítő!#REF!</definedName>
    <definedName name="anyagg" localSheetId="13">Főösszesítő!#REF!</definedName>
    <definedName name="anyagg" localSheetId="14">[2]Főösszesítő!#REF!</definedName>
    <definedName name="anyagg" localSheetId="16">Főösszesítő!#REF!</definedName>
    <definedName name="anyagg" localSheetId="17">Főösszesítő!#REF!</definedName>
    <definedName name="anyagg" localSheetId="6">Főösszesítő!#REF!</definedName>
    <definedName name="anyagg" localSheetId="7">Főösszesítő!#REF!</definedName>
    <definedName name="anyagg" localSheetId="8">Főösszesítő!#REF!</definedName>
    <definedName name="anyagg">Főösszesítő!#REF!</definedName>
    <definedName name="anyagg_4">#N/A</definedName>
    <definedName name="bádogdíj" localSheetId="0">#REF!</definedName>
    <definedName name="bádogdíj" localSheetId="2">[2]Főösszesítő!#REF!</definedName>
    <definedName name="bádogdíj" localSheetId="3">[2]Főösszesítő!#REF!</definedName>
    <definedName name="bádogdíj" localSheetId="5">Főösszesítő!#REF!</definedName>
    <definedName name="bádogdíj" localSheetId="11">Főösszesítő!#REF!</definedName>
    <definedName name="bádogdíj" localSheetId="9">[2]Főösszesítő!#REF!</definedName>
    <definedName name="bádogdíj" localSheetId="12">Főösszesítő!#REF!</definedName>
    <definedName name="bádogdíj" localSheetId="13">Főösszesítő!#REF!</definedName>
    <definedName name="bádogdíj" localSheetId="14">[2]Főösszesítő!#REF!</definedName>
    <definedName name="bádogdíj" localSheetId="16">Főösszesítő!#REF!</definedName>
    <definedName name="bádogdíj" localSheetId="17">Főösszesítő!#REF!</definedName>
    <definedName name="bádogdíj" localSheetId="6">Főösszesítő!#REF!</definedName>
    <definedName name="bádogdíj" localSheetId="7">Főösszesítő!#REF!</definedName>
    <definedName name="bádogdíj" localSheetId="8">Főösszesítő!#REF!</definedName>
    <definedName name="bádogdíj">Főösszesítő!#REF!</definedName>
    <definedName name="bádogdíj_4">#N/A</definedName>
    <definedName name="bontás" localSheetId="0">#REF!</definedName>
    <definedName name="bontás" localSheetId="2">[2]Főösszesítő!#REF!</definedName>
    <definedName name="bontás" localSheetId="3">[2]Főösszesítő!#REF!</definedName>
    <definedName name="bontás" localSheetId="5">Főösszesítő!#REF!</definedName>
    <definedName name="bontás" localSheetId="11">Főösszesítő!#REF!</definedName>
    <definedName name="bontás" localSheetId="9">[2]Főösszesítő!#REF!</definedName>
    <definedName name="bontás" localSheetId="12">Főösszesítő!#REF!</definedName>
    <definedName name="bontás" localSheetId="13">Főösszesítő!#REF!</definedName>
    <definedName name="bontás" localSheetId="14">[2]Főösszesítő!#REF!</definedName>
    <definedName name="bontás" localSheetId="16">Főösszesítő!#REF!</definedName>
    <definedName name="bontás" localSheetId="17">Főösszesítő!#REF!</definedName>
    <definedName name="bontás" localSheetId="6">Főösszesítő!#REF!</definedName>
    <definedName name="bontás" localSheetId="7">Főösszesítő!#REF!</definedName>
    <definedName name="bontás" localSheetId="8">Főösszesítő!#REF!</definedName>
    <definedName name="bontás">Főösszesítő!#REF!</definedName>
    <definedName name="bontás_4">#N/A</definedName>
    <definedName name="burkolás" localSheetId="0">#REF!</definedName>
    <definedName name="burkolás" localSheetId="2">[2]Főösszesítő!#REF!</definedName>
    <definedName name="burkolás" localSheetId="3">[2]Főösszesítő!#REF!</definedName>
    <definedName name="burkolás" localSheetId="5">Főösszesítő!#REF!</definedName>
    <definedName name="burkolás" localSheetId="11">Főösszesítő!#REF!</definedName>
    <definedName name="burkolás" localSheetId="9">[2]Főösszesítő!#REF!</definedName>
    <definedName name="burkolás" localSheetId="12">Főösszesítő!#REF!</definedName>
    <definedName name="burkolás" localSheetId="13">Főösszesítő!#REF!</definedName>
    <definedName name="burkolás" localSheetId="14">[2]Főösszesítő!#REF!</definedName>
    <definedName name="burkolás" localSheetId="16">Főösszesítő!#REF!</definedName>
    <definedName name="burkolás" localSheetId="17">Főösszesítő!#REF!</definedName>
    <definedName name="burkolás" localSheetId="6">Főösszesítő!#REF!</definedName>
    <definedName name="burkolás" localSheetId="7">Főösszesítő!#REF!</definedName>
    <definedName name="burkolás" localSheetId="8">Főösszesítő!#REF!</definedName>
    <definedName name="burkolás">Főösszesítő!#REF!</definedName>
    <definedName name="burkolás_4">#N/A</definedName>
    <definedName name="Csőszerelés" localSheetId="2">'[3]11'!#REF!</definedName>
    <definedName name="Csőszerelés" localSheetId="3">'[3]11'!#REF!</definedName>
    <definedName name="Csőszerelés" localSheetId="5">'[3]11'!#REF!</definedName>
    <definedName name="Csőszerelés" localSheetId="11">'[3]11'!#REF!</definedName>
    <definedName name="Csőszerelés" localSheetId="9">'[3]11'!#REF!</definedName>
    <definedName name="Csőszerelés" localSheetId="12">'[3]11'!#REF!</definedName>
    <definedName name="Csőszerelés" localSheetId="13">'[3]11'!#REF!</definedName>
    <definedName name="Csőszerelés" localSheetId="14">'[3]11'!#REF!</definedName>
    <definedName name="Csőszerelés" localSheetId="16">'[3]11'!#REF!</definedName>
    <definedName name="Csőszerelés" localSheetId="17">'[3]11'!#REF!</definedName>
    <definedName name="Csőszerelés" localSheetId="6">'[3]11'!#REF!</definedName>
    <definedName name="Csőszerelés" localSheetId="7">'[3]11'!#REF!</definedName>
    <definedName name="Csőszerelés" localSheetId="8">'[3]11'!#REF!</definedName>
    <definedName name="Csőszerelés">'[3]11'!#REF!</definedName>
    <definedName name="D" localSheetId="2">#REF!</definedName>
    <definedName name="D" localSheetId="3">#REF!</definedName>
    <definedName name="D" localSheetId="5">#REF!</definedName>
    <definedName name="D" localSheetId="11">#REF!</definedName>
    <definedName name="D" localSheetId="9">#REF!</definedName>
    <definedName name="D" localSheetId="12">#REF!</definedName>
    <definedName name="D" localSheetId="13">#REF!</definedName>
    <definedName name="D" localSheetId="14">#REF!</definedName>
    <definedName name="D" localSheetId="16">#REF!</definedName>
    <definedName name="D" localSheetId="17">#REF!</definedName>
    <definedName name="D" localSheetId="6">#REF!</definedName>
    <definedName name="D" localSheetId="7">#REF!</definedName>
    <definedName name="D" localSheetId="8">#REF!</definedName>
    <definedName name="D">#REF!</definedName>
    <definedName name="díj" localSheetId="0">#REF!</definedName>
    <definedName name="díj" localSheetId="2">[2]Főösszesítő!#REF!</definedName>
    <definedName name="díj" localSheetId="3">[2]Főösszesítő!#REF!</definedName>
    <definedName name="díj" localSheetId="5">Főösszesítő!#REF!</definedName>
    <definedName name="díj" localSheetId="11">Főösszesítő!#REF!</definedName>
    <definedName name="díj" localSheetId="9">[2]Főösszesítő!#REF!</definedName>
    <definedName name="díj" localSheetId="12">Főösszesítő!#REF!</definedName>
    <definedName name="díj" localSheetId="13">Főösszesítő!#REF!</definedName>
    <definedName name="díj" localSheetId="14">[2]Főösszesítő!#REF!</definedName>
    <definedName name="díj" localSheetId="16">Főösszesítő!#REF!</definedName>
    <definedName name="díj" localSheetId="17">Főösszesítő!#REF!</definedName>
    <definedName name="díj" localSheetId="6">Főösszesítő!#REF!</definedName>
    <definedName name="díj" localSheetId="7">Főösszesítő!#REF!</definedName>
    <definedName name="díj" localSheetId="8">Főösszesítő!#REF!</definedName>
    <definedName name="díj">Főösszesítő!#REF!</definedName>
    <definedName name="díj_4">#N/A</definedName>
    <definedName name="elektromos" localSheetId="0">#REF!</definedName>
    <definedName name="elektromos" localSheetId="2">[2]Főösszesítő!#REF!</definedName>
    <definedName name="elektromos" localSheetId="3">[2]Főösszesítő!#REF!</definedName>
    <definedName name="elektromos" localSheetId="5">Főösszesítő!#REF!</definedName>
    <definedName name="elektromos" localSheetId="11">Főösszesítő!#REF!</definedName>
    <definedName name="elektromos" localSheetId="9">[2]Főösszesítő!#REF!</definedName>
    <definedName name="elektromos" localSheetId="12">Főösszesítő!#REF!</definedName>
    <definedName name="elektromos" localSheetId="13">Főösszesítő!#REF!</definedName>
    <definedName name="elektromos" localSheetId="14">[2]Főösszesítő!#REF!</definedName>
    <definedName name="elektromos" localSheetId="16">Főösszesítő!#REF!</definedName>
    <definedName name="elektromos" localSheetId="17">Főösszesítő!#REF!</definedName>
    <definedName name="elektromos" localSheetId="6">Főösszesítő!#REF!</definedName>
    <definedName name="elektromos" localSheetId="7">Főösszesítő!#REF!</definedName>
    <definedName name="elektromos" localSheetId="8">Főösszesítő!#REF!</definedName>
    <definedName name="elektromos">Főösszesítő!#REF!</definedName>
    <definedName name="elektromos_4">#N/A</definedName>
    <definedName name="épdíj" localSheetId="0">#REF!</definedName>
    <definedName name="épdíj" localSheetId="2">[2]Főösszesítő!#REF!</definedName>
    <definedName name="épdíj" localSheetId="3">[2]Főösszesítő!#REF!</definedName>
    <definedName name="épdíj" localSheetId="5">Főösszesítő!#REF!</definedName>
    <definedName name="épdíj" localSheetId="11">Főösszesítő!#REF!</definedName>
    <definedName name="épdíj" localSheetId="9">[2]Főösszesítő!#REF!</definedName>
    <definedName name="épdíj" localSheetId="12">Főösszesítő!#REF!</definedName>
    <definedName name="épdíj" localSheetId="13">Főösszesítő!#REF!</definedName>
    <definedName name="épdíj" localSheetId="14">[2]Főösszesítő!#REF!</definedName>
    <definedName name="épdíj" localSheetId="16">Főösszesítő!#REF!</definedName>
    <definedName name="épdíj" localSheetId="17">Főösszesítő!#REF!</definedName>
    <definedName name="épdíj" localSheetId="6">Főösszesítő!#REF!</definedName>
    <definedName name="épdíj" localSheetId="7">Főösszesítő!#REF!</definedName>
    <definedName name="épdíj" localSheetId="8">Főösszesítő!#REF!</definedName>
    <definedName name="épdíj">Főösszesítő!#REF!</definedName>
    <definedName name="épdíj_4">#N/A</definedName>
    <definedName name="építődíj" localSheetId="0">#REF!</definedName>
    <definedName name="építődíj" localSheetId="2">[2]Főösszesítő!#REF!</definedName>
    <definedName name="építődíj" localSheetId="3">[2]Főösszesítő!#REF!</definedName>
    <definedName name="építődíj" localSheetId="5">Főösszesítő!#REF!</definedName>
    <definedName name="építődíj" localSheetId="11">Főösszesítő!#REF!</definedName>
    <definedName name="építődíj" localSheetId="9">[2]Főösszesítő!#REF!</definedName>
    <definedName name="építődíj" localSheetId="12">Főösszesítő!#REF!</definedName>
    <definedName name="építődíj" localSheetId="13">Főösszesítő!#REF!</definedName>
    <definedName name="építődíj" localSheetId="14">[2]Főösszesítő!#REF!</definedName>
    <definedName name="építődíj" localSheetId="16">Főösszesítő!#REF!</definedName>
    <definedName name="építődíj" localSheetId="17">Főösszesítő!#REF!</definedName>
    <definedName name="építődíj" localSheetId="6">Főösszesítő!#REF!</definedName>
    <definedName name="építődíj" localSheetId="7">Főösszesítő!#REF!</definedName>
    <definedName name="építődíj" localSheetId="8">Főösszesítő!#REF!</definedName>
    <definedName name="építődíj">Főösszesítő!#REF!</definedName>
    <definedName name="építődíj_4">#N/A</definedName>
    <definedName name="Excel_BuiltIn_Print_Area_1" localSheetId="2">#REF!</definedName>
    <definedName name="Excel_BuiltIn_Print_Area_1" localSheetId="3">#REF!</definedName>
    <definedName name="Excel_BuiltIn_Print_Area_1" localSheetId="5">#REF!</definedName>
    <definedName name="Excel_BuiltIn_Print_Area_1" localSheetId="11">#REF!</definedName>
    <definedName name="Excel_BuiltIn_Print_Area_1" localSheetId="9">#REF!</definedName>
    <definedName name="Excel_BuiltIn_Print_Area_1" localSheetId="12">#REF!</definedName>
    <definedName name="Excel_BuiltIn_Print_Area_1" localSheetId="13">#REF!</definedName>
    <definedName name="Excel_BuiltIn_Print_Area_1" localSheetId="14">#REF!</definedName>
    <definedName name="Excel_BuiltIn_Print_Area_1" localSheetId="16">#REF!</definedName>
    <definedName name="Excel_BuiltIn_Print_Area_1" localSheetId="17">#REF!</definedName>
    <definedName name="Excel_BuiltIn_Print_Area_1" localSheetId="6">#REF!</definedName>
    <definedName name="Excel_BuiltIn_Print_Area_1" localSheetId="7">#REF!</definedName>
    <definedName name="Excel_BuiltIn_Print_Area_1" localSheetId="8">#REF!</definedName>
    <definedName name="Excel_BuiltIn_Print_Area_1">#REF!</definedName>
    <definedName name="Excel_BuiltIn_Print_Area_1_1" localSheetId="2">#REF!</definedName>
    <definedName name="Excel_BuiltIn_Print_Area_1_1" localSheetId="3">#REF!</definedName>
    <definedName name="Excel_BuiltIn_Print_Area_1_1" localSheetId="5">#REF!</definedName>
    <definedName name="Excel_BuiltIn_Print_Area_1_1" localSheetId="11">#REF!</definedName>
    <definedName name="Excel_BuiltIn_Print_Area_1_1" localSheetId="9">#REF!</definedName>
    <definedName name="Excel_BuiltIn_Print_Area_1_1" localSheetId="12">#REF!</definedName>
    <definedName name="Excel_BuiltIn_Print_Area_1_1" localSheetId="13">#REF!</definedName>
    <definedName name="Excel_BuiltIn_Print_Area_1_1" localSheetId="14">#REF!</definedName>
    <definedName name="Excel_BuiltIn_Print_Area_1_1" localSheetId="16">#REF!</definedName>
    <definedName name="Excel_BuiltIn_Print_Area_1_1" localSheetId="17">#REF!</definedName>
    <definedName name="Excel_BuiltIn_Print_Area_1_1" localSheetId="6">#REF!</definedName>
    <definedName name="Excel_BuiltIn_Print_Area_1_1" localSheetId="7">#REF!</definedName>
    <definedName name="Excel_BuiltIn_Print_Area_1_1" localSheetId="8">#REF!</definedName>
    <definedName name="Excel_BuiltIn_Print_Area_1_1">#REF!</definedName>
    <definedName name="Excel_BuiltIn_Print_Area_1_1_1" localSheetId="2">#REF!</definedName>
    <definedName name="Excel_BuiltIn_Print_Area_1_1_1" localSheetId="3">#REF!</definedName>
    <definedName name="Excel_BuiltIn_Print_Area_1_1_1" localSheetId="5">#REF!</definedName>
    <definedName name="Excel_BuiltIn_Print_Area_1_1_1" localSheetId="11">#REF!</definedName>
    <definedName name="Excel_BuiltIn_Print_Area_1_1_1" localSheetId="9">#REF!</definedName>
    <definedName name="Excel_BuiltIn_Print_Area_1_1_1" localSheetId="12">#REF!</definedName>
    <definedName name="Excel_BuiltIn_Print_Area_1_1_1" localSheetId="13">#REF!</definedName>
    <definedName name="Excel_BuiltIn_Print_Area_1_1_1" localSheetId="14">#REF!</definedName>
    <definedName name="Excel_BuiltIn_Print_Area_1_1_1" localSheetId="16">#REF!</definedName>
    <definedName name="Excel_BuiltIn_Print_Area_1_1_1" localSheetId="17">#REF!</definedName>
    <definedName name="Excel_BuiltIn_Print_Area_1_1_1" localSheetId="6">#REF!</definedName>
    <definedName name="Excel_BuiltIn_Print_Area_1_1_1" localSheetId="7">#REF!</definedName>
    <definedName name="Excel_BuiltIn_Print_Area_1_1_1" localSheetId="8">#REF!</definedName>
    <definedName name="Excel_BuiltIn_Print_Area_1_1_1">#REF!</definedName>
    <definedName name="Excel_BuiltIn_Print_Area_2" localSheetId="2">#REF!</definedName>
    <definedName name="Excel_BuiltIn_Print_Area_2" localSheetId="3">#REF!</definedName>
    <definedName name="Excel_BuiltIn_Print_Area_2" localSheetId="5">#REF!</definedName>
    <definedName name="Excel_BuiltIn_Print_Area_2" localSheetId="11">#REF!</definedName>
    <definedName name="Excel_BuiltIn_Print_Area_2" localSheetId="9">#REF!</definedName>
    <definedName name="Excel_BuiltIn_Print_Area_2" localSheetId="12">#REF!</definedName>
    <definedName name="Excel_BuiltIn_Print_Area_2" localSheetId="13">#REF!</definedName>
    <definedName name="Excel_BuiltIn_Print_Area_2" localSheetId="14">#REF!</definedName>
    <definedName name="Excel_BuiltIn_Print_Area_2" localSheetId="16">#REF!</definedName>
    <definedName name="Excel_BuiltIn_Print_Area_2" localSheetId="17">#REF!</definedName>
    <definedName name="Excel_BuiltIn_Print_Area_2" localSheetId="6">#REF!</definedName>
    <definedName name="Excel_BuiltIn_Print_Area_2" localSheetId="7">#REF!</definedName>
    <definedName name="Excel_BuiltIn_Print_Area_2" localSheetId="8">#REF!</definedName>
    <definedName name="Excel_BuiltIn_Print_Area_2">#REF!</definedName>
    <definedName name="festés" localSheetId="0">#REF!</definedName>
    <definedName name="festés" localSheetId="2">[2]Főösszesítő!#REF!</definedName>
    <definedName name="festés" localSheetId="3">[2]Főösszesítő!#REF!</definedName>
    <definedName name="festés" localSheetId="5">Főösszesítő!#REF!</definedName>
    <definedName name="festés" localSheetId="11">Főösszesítő!#REF!</definedName>
    <definedName name="festés" localSheetId="9">[2]Főösszesítő!#REF!</definedName>
    <definedName name="festés" localSheetId="12">Főösszesítő!#REF!</definedName>
    <definedName name="festés" localSheetId="13">Főösszesítő!#REF!</definedName>
    <definedName name="festés" localSheetId="14">[2]Főösszesítő!#REF!</definedName>
    <definedName name="festés" localSheetId="16">Főösszesítő!#REF!</definedName>
    <definedName name="festés" localSheetId="17">Főösszesítő!#REF!</definedName>
    <definedName name="festés" localSheetId="6">Főösszesítő!#REF!</definedName>
    <definedName name="festés" localSheetId="7">Főösszesítő!#REF!</definedName>
    <definedName name="festés" localSheetId="8">Főösszesítő!#REF!</definedName>
    <definedName name="festés">Főösszesítő!#REF!</definedName>
    <definedName name="festés_4">#N/A</definedName>
    <definedName name="festésa" localSheetId="0">#REF!</definedName>
    <definedName name="festésa" localSheetId="2">[2]Főösszesítő!#REF!</definedName>
    <definedName name="festésa" localSheetId="3">[2]Főösszesítő!#REF!</definedName>
    <definedName name="festésa" localSheetId="5">Főösszesítő!#REF!</definedName>
    <definedName name="festésa" localSheetId="11">Főösszesítő!#REF!</definedName>
    <definedName name="festésa" localSheetId="9">[2]Főösszesítő!#REF!</definedName>
    <definedName name="festésa" localSheetId="12">Főösszesítő!#REF!</definedName>
    <definedName name="festésa" localSheetId="13">Főösszesítő!#REF!</definedName>
    <definedName name="festésa" localSheetId="14">[2]Főösszesítő!#REF!</definedName>
    <definedName name="festésa" localSheetId="16">Főösszesítő!#REF!</definedName>
    <definedName name="festésa" localSheetId="17">Főösszesítő!#REF!</definedName>
    <definedName name="festésa" localSheetId="6">Főösszesítő!#REF!</definedName>
    <definedName name="festésa" localSheetId="7">Főösszesítő!#REF!</definedName>
    <definedName name="festésa" localSheetId="8">Főösszesítő!#REF!</definedName>
    <definedName name="festésa">Főösszesítő!#REF!</definedName>
    <definedName name="festésa_4">#N/A</definedName>
    <definedName name="festésdíj" localSheetId="0">#REF!</definedName>
    <definedName name="festésdíj" localSheetId="2">[2]Főösszesítő!#REF!</definedName>
    <definedName name="festésdíj" localSheetId="3">[2]Főösszesítő!#REF!</definedName>
    <definedName name="festésdíj" localSheetId="5">Főösszesítő!#REF!</definedName>
    <definedName name="festésdíj" localSheetId="11">Főösszesítő!#REF!</definedName>
    <definedName name="festésdíj" localSheetId="9">[2]Főösszesítő!#REF!</definedName>
    <definedName name="festésdíj" localSheetId="12">Főösszesítő!#REF!</definedName>
    <definedName name="festésdíj" localSheetId="13">Főösszesítő!#REF!</definedName>
    <definedName name="festésdíj" localSheetId="14">[2]Főösszesítő!#REF!</definedName>
    <definedName name="festésdíj" localSheetId="16">Főösszesítő!#REF!</definedName>
    <definedName name="festésdíj" localSheetId="17">Főösszesítő!#REF!</definedName>
    <definedName name="festésdíj" localSheetId="6">Főösszesítő!#REF!</definedName>
    <definedName name="festésdíj" localSheetId="7">Főösszesítő!#REF!</definedName>
    <definedName name="festésdíj" localSheetId="8">Főösszesítő!#REF!</definedName>
    <definedName name="festésdíj">Főösszesítő!#REF!</definedName>
    <definedName name="festésdíj_4">#N/A</definedName>
    <definedName name="gépész" localSheetId="0">#REF!</definedName>
    <definedName name="gépész" localSheetId="2">[2]Főösszesítő!#REF!</definedName>
    <definedName name="gépész" localSheetId="3">[2]Főösszesítő!#REF!</definedName>
    <definedName name="gépész" localSheetId="5">Főösszesítő!#REF!</definedName>
    <definedName name="gépész" localSheetId="11">Főösszesítő!#REF!</definedName>
    <definedName name="gépész" localSheetId="9">[2]Főösszesítő!#REF!</definedName>
    <definedName name="gépész" localSheetId="12">Főösszesítő!#REF!</definedName>
    <definedName name="gépész" localSheetId="13">Főösszesítő!#REF!</definedName>
    <definedName name="gépész" localSheetId="14">[2]Főösszesítő!#REF!</definedName>
    <definedName name="gépész" localSheetId="16">Főösszesítő!#REF!</definedName>
    <definedName name="gépész" localSheetId="17">Főösszesítő!#REF!</definedName>
    <definedName name="gépész" localSheetId="6">Főösszesítő!#REF!</definedName>
    <definedName name="gépész" localSheetId="7">Főösszesítő!#REF!</definedName>
    <definedName name="gépész" localSheetId="8">Főösszesítő!#REF!</definedName>
    <definedName name="gépész">Főösszesítő!#REF!</definedName>
    <definedName name="gépész_4">#N/A</definedName>
    <definedName name="gipszkarton" localSheetId="0">#REF!</definedName>
    <definedName name="gipszkarton" localSheetId="2">[2]Főösszesítő!#REF!</definedName>
    <definedName name="gipszkarton" localSheetId="3">[2]Főösszesítő!#REF!</definedName>
    <definedName name="gipszkarton" localSheetId="5">Főösszesítő!#REF!</definedName>
    <definedName name="gipszkarton" localSheetId="11">Főösszesítő!#REF!</definedName>
    <definedName name="gipszkarton" localSheetId="9">[2]Főösszesítő!#REF!</definedName>
    <definedName name="gipszkarton" localSheetId="12">Főösszesítő!#REF!</definedName>
    <definedName name="gipszkarton" localSheetId="13">Főösszesítő!#REF!</definedName>
    <definedName name="gipszkarton" localSheetId="14">[2]Főösszesítő!#REF!</definedName>
    <definedName name="gipszkarton" localSheetId="16">Főösszesítő!#REF!</definedName>
    <definedName name="gipszkarton" localSheetId="17">Főösszesítő!#REF!</definedName>
    <definedName name="gipszkarton" localSheetId="6">Főösszesítő!#REF!</definedName>
    <definedName name="gipszkarton" localSheetId="7">Főösszesítő!#REF!</definedName>
    <definedName name="gipszkarton" localSheetId="8">Főösszesítő!#REF!</definedName>
    <definedName name="gipszkarton">Főösszesítő!#REF!</definedName>
    <definedName name="gipszkarton_4">#N/A</definedName>
    <definedName name="gkanyag" localSheetId="0">#REF!</definedName>
    <definedName name="gkanyag" localSheetId="2">[2]Főösszesítő!#REF!</definedName>
    <definedName name="gkanyag" localSheetId="3">[2]Főösszesítő!#REF!</definedName>
    <definedName name="gkanyag" localSheetId="5">Főösszesítő!#REF!</definedName>
    <definedName name="gkanyag" localSheetId="11">Főösszesítő!#REF!</definedName>
    <definedName name="gkanyag" localSheetId="9">[2]Főösszesítő!#REF!</definedName>
    <definedName name="gkanyag" localSheetId="12">Főösszesítő!#REF!</definedName>
    <definedName name="gkanyag" localSheetId="13">Főösszesítő!#REF!</definedName>
    <definedName name="gkanyag" localSheetId="14">[2]Főösszesítő!#REF!</definedName>
    <definedName name="gkanyag" localSheetId="16">Főösszesítő!#REF!</definedName>
    <definedName name="gkanyag" localSheetId="17">Főösszesítő!#REF!</definedName>
    <definedName name="gkanyag" localSheetId="6">Főösszesítő!#REF!</definedName>
    <definedName name="gkanyag" localSheetId="7">Főösszesítő!#REF!</definedName>
    <definedName name="gkanyag" localSheetId="8">Főösszesítő!#REF!</definedName>
    <definedName name="gkanyag">Főösszesítő!#REF!</definedName>
    <definedName name="gkanyag_4">#N/A</definedName>
    <definedName name="gkdíj" localSheetId="0">#REF!</definedName>
    <definedName name="gkdíj" localSheetId="2">[2]Főösszesítő!#REF!</definedName>
    <definedName name="gkdíj" localSheetId="3">[2]Főösszesítő!#REF!</definedName>
    <definedName name="gkdíj" localSheetId="5">Főösszesítő!#REF!</definedName>
    <definedName name="gkdíj" localSheetId="11">Főösszesítő!#REF!</definedName>
    <definedName name="gkdíj" localSheetId="9">[2]Főösszesítő!#REF!</definedName>
    <definedName name="gkdíj" localSheetId="12">Főösszesítő!#REF!</definedName>
    <definedName name="gkdíj" localSheetId="13">Főösszesítő!#REF!</definedName>
    <definedName name="gkdíj" localSheetId="14">[2]Főösszesítő!#REF!</definedName>
    <definedName name="gkdíj" localSheetId="16">Főösszesítő!#REF!</definedName>
    <definedName name="gkdíj" localSheetId="17">Főösszesítő!#REF!</definedName>
    <definedName name="gkdíj" localSheetId="6">Főösszesítő!#REF!</definedName>
    <definedName name="gkdíj" localSheetId="7">Főösszesítő!#REF!</definedName>
    <definedName name="gkdíj" localSheetId="8">Főösszesítő!#REF!</definedName>
    <definedName name="gkdíj">Főösszesítő!#REF!</definedName>
    <definedName name="gkdíj_4">#N/A</definedName>
    <definedName name="jár" localSheetId="0">#REF!</definedName>
    <definedName name="jár" localSheetId="2">[2]Főösszesítő!#REF!</definedName>
    <definedName name="jár" localSheetId="3">[2]Főösszesítő!#REF!</definedName>
    <definedName name="jár" localSheetId="5">Főösszesítő!#REF!</definedName>
    <definedName name="jár" localSheetId="11">Főösszesítő!#REF!</definedName>
    <definedName name="jár" localSheetId="9">[2]Főösszesítő!#REF!</definedName>
    <definedName name="jár" localSheetId="12">Főösszesítő!#REF!</definedName>
    <definedName name="jár" localSheetId="13">Főösszesítő!#REF!</definedName>
    <definedName name="jár" localSheetId="14">[2]Főösszesítő!#REF!</definedName>
    <definedName name="jár" localSheetId="16">Főösszesítő!#REF!</definedName>
    <definedName name="jár" localSheetId="17">Főösszesítő!#REF!</definedName>
    <definedName name="jár" localSheetId="6">Főösszesítő!#REF!</definedName>
    <definedName name="jár" localSheetId="7">Főösszesítő!#REF!</definedName>
    <definedName name="jár" localSheetId="8">Főösszesítő!#REF!</definedName>
    <definedName name="jár">Főösszesítő!#REF!</definedName>
    <definedName name="jár_4">#N/A</definedName>
    <definedName name="Kert_01">'[3]13'!$B$62</definedName>
    <definedName name="Kert_02">'[3]13'!$B$173</definedName>
    <definedName name="Kert_03">'[3]13'!$B$273</definedName>
    <definedName name="Kert_04">'[3]13'!$B$380</definedName>
    <definedName name="Kert_05">'[3]13'!$B$419</definedName>
    <definedName name="Kert_06">'[3]13'!$B$458</definedName>
    <definedName name="Kert_07">'[3]13'!$B$637</definedName>
    <definedName name="Kert_08">'[3]13'!$B$658</definedName>
    <definedName name="kilincs" localSheetId="0">#REF!</definedName>
    <definedName name="kilincs" localSheetId="2">#REF!</definedName>
    <definedName name="kilincs" localSheetId="3">#REF!</definedName>
    <definedName name="kilincs" localSheetId="5">#REF!</definedName>
    <definedName name="kilincs" localSheetId="11">#REF!</definedName>
    <definedName name="kilincs" localSheetId="9">#REF!</definedName>
    <definedName name="kilincs" localSheetId="12">#REF!</definedName>
    <definedName name="kilincs" localSheetId="13">#REF!</definedName>
    <definedName name="kilincs" localSheetId="14">#REF!</definedName>
    <definedName name="kilincs" localSheetId="16">#REF!</definedName>
    <definedName name="kilincs" localSheetId="17">#REF!</definedName>
    <definedName name="kilincs" localSheetId="6">#REF!</definedName>
    <definedName name="kilincs" localSheetId="7">#REF!</definedName>
    <definedName name="kilincs" localSheetId="8">#REF!</definedName>
    <definedName name="kilincs">#REF!</definedName>
    <definedName name="korr" localSheetId="0">#REF!</definedName>
    <definedName name="korr" localSheetId="2">[2]Főösszesítő!#REF!</definedName>
    <definedName name="korr" localSheetId="3">[2]Főösszesítő!#REF!</definedName>
    <definedName name="korr" localSheetId="5">Főösszesítő!#REF!</definedName>
    <definedName name="korr" localSheetId="11">Főösszesítő!#REF!</definedName>
    <definedName name="korr" localSheetId="9">[2]Főösszesítő!#REF!</definedName>
    <definedName name="korr" localSheetId="12">Főösszesítő!#REF!</definedName>
    <definedName name="korr" localSheetId="13">Főösszesítő!#REF!</definedName>
    <definedName name="korr" localSheetId="14">[2]Főösszesítő!#REF!</definedName>
    <definedName name="korr" localSheetId="16">Főösszesítő!#REF!</definedName>
    <definedName name="korr" localSheetId="17">Főösszesítő!#REF!</definedName>
    <definedName name="korr" localSheetId="6">Főösszesítő!#REF!</definedName>
    <definedName name="korr" localSheetId="7">Főösszesítő!#REF!</definedName>
    <definedName name="korr" localSheetId="8">Főösszesítő!#REF!</definedName>
    <definedName name="korr">Főösszesítő!#REF!</definedName>
    <definedName name="korr_4">#N/A</definedName>
    <definedName name="Megnevezés" localSheetId="2">'[3]11'!#REF!</definedName>
    <definedName name="Megnevezés" localSheetId="3">'[3]11'!#REF!</definedName>
    <definedName name="Megnevezés" localSheetId="5">'[3]11'!#REF!</definedName>
    <definedName name="Megnevezés" localSheetId="11">'[3]11'!#REF!</definedName>
    <definedName name="Megnevezés" localSheetId="9">'[3]11'!#REF!</definedName>
    <definedName name="Megnevezés" localSheetId="12">'[3]11'!#REF!</definedName>
    <definedName name="Megnevezés" localSheetId="13">'[3]11'!#REF!</definedName>
    <definedName name="Megnevezés" localSheetId="14">'[3]11'!#REF!</definedName>
    <definedName name="Megnevezés" localSheetId="16">'[3]11'!#REF!</definedName>
    <definedName name="Megnevezés" localSheetId="17">'[3]11'!#REF!</definedName>
    <definedName name="Megnevezés" localSheetId="6">'[3]11'!#REF!</definedName>
    <definedName name="Megnevezés" localSheetId="7">'[3]11'!#REF!</definedName>
    <definedName name="Megnevezés" localSheetId="8">'[3]11'!#REF!</definedName>
    <definedName name="Megnevezés">'[3]11'!#REF!</definedName>
    <definedName name="_xlnm.Print_Area" localSheetId="0">Címlap!$A$1:$J$52</definedName>
    <definedName name="_xlnm.Print_Area" localSheetId="1">Főösszesítő!$A$1:$H$72</definedName>
    <definedName name="_xlnm.Print_Area" localSheetId="2">'I - Építőmesteri bontások'!$A$1:$I$46</definedName>
    <definedName name="_xlnm.Print_Area" localSheetId="3">'II - Tartószerkezet'!$A$1:$I$42</definedName>
    <definedName name="_xlnm.Print_Area" localSheetId="4">'III - Építőmesteri és szakipari'!$A$1:$I$260</definedName>
    <definedName name="_xlnm.Print_Area" localSheetId="5">'IV - Belsőépítészet'!$A$1:$H$96</definedName>
    <definedName name="_xlnm.Print_Area" localSheetId="11">'O1 - Belsőépítészet'!$A$1:$H$72</definedName>
    <definedName name="_xlnm.Print_Area" localSheetId="9">'O1 - Építőmesteri bontások'!$A$1:$I$37</definedName>
    <definedName name="_xlnm.Print_Area" localSheetId="10">'O1 - Építőmesteri és szakipari'!$A$1:$I$186</definedName>
    <definedName name="_xlnm.Print_Area" localSheetId="12">'O1 - Erősáram'!$A$1:$H$146</definedName>
    <definedName name="_xlnm.Print_Area" localSheetId="13">'O1 - Gépészet'!$A$1:$I$267</definedName>
    <definedName name="_xlnm.Print_Area" localSheetId="15">'O2 - Építészet '!$A$1:$I$87</definedName>
    <definedName name="_xlnm.Print_Area" localSheetId="14">'O2 - Építőmesteri bontások'!$A$1:$I$29</definedName>
    <definedName name="_xlnm.Print_Area" localSheetId="16">'O2 - Erősáram'!$A$1:$H$72</definedName>
    <definedName name="_xlnm.Print_Area" localSheetId="17">'O3 - Mobíliák'!$A$1:$H$44</definedName>
    <definedName name="_xlnm.Print_Area" localSheetId="6">'V - Erősáram'!$A$1:$H$228</definedName>
    <definedName name="_xlnm.Print_Area" localSheetId="7">'VI - Gyengeáram'!$A$1:$H$54</definedName>
    <definedName name="_xlnm.Print_Area" localSheetId="8">'VII - Gépészet'!$A$1:$I$283</definedName>
    <definedName name="összeg1" localSheetId="2">#REF!</definedName>
    <definedName name="összeg1" localSheetId="3">#REF!</definedName>
    <definedName name="összeg1" localSheetId="5">#REF!</definedName>
    <definedName name="összeg1" localSheetId="11">#REF!</definedName>
    <definedName name="összeg1" localSheetId="9">#REF!</definedName>
    <definedName name="összeg1" localSheetId="12">#REF!</definedName>
    <definedName name="összeg1" localSheetId="13">#REF!</definedName>
    <definedName name="összeg1" localSheetId="14">#REF!</definedName>
    <definedName name="összeg1" localSheetId="16">#REF!</definedName>
    <definedName name="összeg1" localSheetId="17">#REF!</definedName>
    <definedName name="összeg1" localSheetId="6">#REF!</definedName>
    <definedName name="összeg1" localSheetId="7">#REF!</definedName>
    <definedName name="összeg1" localSheetId="8">#REF!</definedName>
    <definedName name="összeg1">#REF!</definedName>
    <definedName name="pk" localSheetId="0">#REF!</definedName>
    <definedName name="pk" localSheetId="2">[2]Főösszesítő!#REF!</definedName>
    <definedName name="pk" localSheetId="3">[2]Főösszesítő!#REF!</definedName>
    <definedName name="pk" localSheetId="5">Főösszesítő!#REF!</definedName>
    <definedName name="pk" localSheetId="11">Főösszesítő!#REF!</definedName>
    <definedName name="pk" localSheetId="9">[2]Főösszesítő!#REF!</definedName>
    <definedName name="pk" localSheetId="12">Főösszesítő!#REF!</definedName>
    <definedName name="pk" localSheetId="13">Főösszesítő!#REF!</definedName>
    <definedName name="pk" localSheetId="14">[2]Főösszesítő!#REF!</definedName>
    <definedName name="pk" localSheetId="16">Főösszesítő!#REF!</definedName>
    <definedName name="pk" localSheetId="17">Főösszesítő!#REF!</definedName>
    <definedName name="pk" localSheetId="6">Főösszesítő!#REF!</definedName>
    <definedName name="pk" localSheetId="7">Főösszesítő!#REF!</definedName>
    <definedName name="pk" localSheetId="8">Főösszesítő!#REF!</definedName>
    <definedName name="pk">Főösszesítő!#REF!</definedName>
    <definedName name="pk_4">#N/A</definedName>
    <definedName name="Print_Area" localSheetId="0">Címlap!$A$1:$J$49</definedName>
    <definedName name="Print_Area_1" localSheetId="2">#REF!</definedName>
    <definedName name="Print_Area_1" localSheetId="3">#REF!</definedName>
    <definedName name="Print_Area_1" localSheetId="5">#REF!</definedName>
    <definedName name="Print_Area_1" localSheetId="11">#REF!</definedName>
    <definedName name="Print_Area_1" localSheetId="9">#REF!</definedName>
    <definedName name="Print_Area_1" localSheetId="12">#REF!</definedName>
    <definedName name="Print_Area_1" localSheetId="13">#REF!</definedName>
    <definedName name="Print_Area_1" localSheetId="14">#REF!</definedName>
    <definedName name="Print_Area_1" localSheetId="16">#REF!</definedName>
    <definedName name="Print_Area_1" localSheetId="17">#REF!</definedName>
    <definedName name="Print_Area_1" localSheetId="6">#REF!</definedName>
    <definedName name="Print_Area_1" localSheetId="7">#REF!</definedName>
    <definedName name="Print_Area_1" localSheetId="8">#REF!</definedName>
    <definedName name="Print_Area_1">#REF!</definedName>
    <definedName name="Print_Area_2" localSheetId="2">#REF!</definedName>
    <definedName name="Print_Area_2" localSheetId="3">#REF!</definedName>
    <definedName name="Print_Area_2" localSheetId="5">#REF!</definedName>
    <definedName name="Print_Area_2" localSheetId="11">#REF!</definedName>
    <definedName name="Print_Area_2" localSheetId="9">#REF!</definedName>
    <definedName name="Print_Area_2" localSheetId="12">#REF!</definedName>
    <definedName name="Print_Area_2" localSheetId="13">#REF!</definedName>
    <definedName name="Print_Area_2" localSheetId="14">#REF!</definedName>
    <definedName name="Print_Area_2" localSheetId="16">#REF!</definedName>
    <definedName name="Print_Area_2" localSheetId="17">#REF!</definedName>
    <definedName name="Print_Area_2" localSheetId="6">#REF!</definedName>
    <definedName name="Print_Area_2" localSheetId="7">#REF!</definedName>
    <definedName name="Print_Area_2" localSheetId="8">#REF!</definedName>
    <definedName name="Print_Area_2">#REF!</definedName>
    <definedName name="Print_Area_3" localSheetId="2">#REF!</definedName>
    <definedName name="Print_Area_3" localSheetId="3">#REF!</definedName>
    <definedName name="Print_Area_3" localSheetId="5">#REF!</definedName>
    <definedName name="Print_Area_3" localSheetId="11">#REF!</definedName>
    <definedName name="Print_Area_3" localSheetId="9">#REF!</definedName>
    <definedName name="Print_Area_3" localSheetId="12">#REF!</definedName>
    <definedName name="Print_Area_3" localSheetId="13">#REF!</definedName>
    <definedName name="Print_Area_3" localSheetId="14">#REF!</definedName>
    <definedName name="Print_Area_3" localSheetId="16">#REF!</definedName>
    <definedName name="Print_Area_3" localSheetId="17">#REF!</definedName>
    <definedName name="Print_Area_3" localSheetId="6">#REF!</definedName>
    <definedName name="Print_Area_3" localSheetId="7">#REF!</definedName>
    <definedName name="Print_Area_3" localSheetId="8">#REF!</definedName>
    <definedName name="Print_Area_3">#REF!</definedName>
    <definedName name="prog" localSheetId="0">#REF!</definedName>
    <definedName name="prog" localSheetId="2">[2]Főösszesítő!#REF!</definedName>
    <definedName name="prog" localSheetId="3">[2]Főösszesítő!#REF!</definedName>
    <definedName name="prog" localSheetId="5">Főösszesítő!#REF!</definedName>
    <definedName name="prog" localSheetId="11">Főösszesítő!#REF!</definedName>
    <definedName name="prog" localSheetId="9">[2]Főösszesítő!#REF!</definedName>
    <definedName name="prog" localSheetId="12">Főösszesítő!#REF!</definedName>
    <definedName name="prog" localSheetId="13">Főösszesítő!#REF!</definedName>
    <definedName name="prog" localSheetId="14">[2]Főösszesítő!#REF!</definedName>
    <definedName name="prog" localSheetId="16">Főösszesítő!#REF!</definedName>
    <definedName name="prog" localSheetId="17">Főösszesítő!#REF!</definedName>
    <definedName name="prog" localSheetId="6">Főösszesítő!#REF!</definedName>
    <definedName name="prog" localSheetId="7">Főösszesítő!#REF!</definedName>
    <definedName name="prog" localSheetId="8">Főösszesítő!#REF!</definedName>
    <definedName name="prog">Főösszesítő!#REF!</definedName>
    <definedName name="prog_4">#N/A</definedName>
    <definedName name="smdíj" localSheetId="0">#REF!</definedName>
    <definedName name="smdíj" localSheetId="2">[2]Főösszesítő!#REF!</definedName>
    <definedName name="smdíj" localSheetId="3">[2]Főösszesítő!#REF!</definedName>
    <definedName name="smdíj" localSheetId="5">Főösszesítő!#REF!</definedName>
    <definedName name="smdíj" localSheetId="11">Főösszesítő!#REF!</definedName>
    <definedName name="smdíj" localSheetId="9">[2]Főösszesítő!#REF!</definedName>
    <definedName name="smdíj" localSheetId="12">Főösszesítő!#REF!</definedName>
    <definedName name="smdíj" localSheetId="13">Főösszesítő!#REF!</definedName>
    <definedName name="smdíj" localSheetId="14">[2]Főösszesítő!#REF!</definedName>
    <definedName name="smdíj" localSheetId="16">Főösszesítő!#REF!</definedName>
    <definedName name="smdíj" localSheetId="17">Főösszesítő!#REF!</definedName>
    <definedName name="smdíj" localSheetId="6">Főösszesítő!#REF!</definedName>
    <definedName name="smdíj" localSheetId="7">Főösszesítő!#REF!</definedName>
    <definedName name="smdíj" localSheetId="8">Főösszesítő!#REF!</definedName>
    <definedName name="smdíj">Főösszesítő!#REF!</definedName>
    <definedName name="smdíj_4">#N/A</definedName>
    <definedName name="száll" localSheetId="0">#REF!</definedName>
    <definedName name="száll" localSheetId="2">[2]Főösszesítő!#REF!</definedName>
    <definedName name="száll" localSheetId="3">[2]Főösszesítő!#REF!</definedName>
    <definedName name="száll" localSheetId="5">Főösszesítő!#REF!</definedName>
    <definedName name="száll" localSheetId="11">Főösszesítő!#REF!</definedName>
    <definedName name="száll" localSheetId="9">[2]Főösszesítő!#REF!</definedName>
    <definedName name="száll" localSheetId="12">Főösszesítő!#REF!</definedName>
    <definedName name="száll" localSheetId="13">Főösszesítő!#REF!</definedName>
    <definedName name="száll" localSheetId="14">[2]Főösszesítő!#REF!</definedName>
    <definedName name="száll" localSheetId="16">Főösszesítő!#REF!</definedName>
    <definedName name="száll" localSheetId="17">Főösszesítő!#REF!</definedName>
    <definedName name="száll" localSheetId="6">Főösszesítő!#REF!</definedName>
    <definedName name="száll" localSheetId="7">Főösszesítő!#REF!</definedName>
    <definedName name="száll" localSheetId="8">Főösszesítő!#REF!</definedName>
    <definedName name="száll">Főösszesítő!#REF!</definedName>
    <definedName name="száll_4">#N/A</definedName>
    <definedName name="szigdíj" localSheetId="0">#REF!</definedName>
    <definedName name="szigdíj" localSheetId="2">[2]Főösszesítő!#REF!</definedName>
    <definedName name="szigdíj" localSheetId="3">[2]Főösszesítő!#REF!</definedName>
    <definedName name="szigdíj" localSheetId="5">Főösszesítő!#REF!</definedName>
    <definedName name="szigdíj" localSheetId="11">Főösszesítő!#REF!</definedName>
    <definedName name="szigdíj" localSheetId="9">[2]Főösszesítő!#REF!</definedName>
    <definedName name="szigdíj" localSheetId="12">Főösszesítő!#REF!</definedName>
    <definedName name="szigdíj" localSheetId="13">Főösszesítő!#REF!</definedName>
    <definedName name="szigdíj" localSheetId="14">[2]Főösszesítő!#REF!</definedName>
    <definedName name="szigdíj" localSheetId="16">Főösszesítő!#REF!</definedName>
    <definedName name="szigdíj" localSheetId="17">Főösszesítő!#REF!</definedName>
    <definedName name="szigdíj" localSheetId="6">Főösszesítő!#REF!</definedName>
    <definedName name="szigdíj" localSheetId="7">Főösszesítő!#REF!</definedName>
    <definedName name="szigdíj" localSheetId="8">Főösszesítő!#REF!</definedName>
    <definedName name="szigdíj">Főösszesítő!#REF!</definedName>
    <definedName name="szigdíj_4">#N/A</definedName>
    <definedName name="TL" localSheetId="0">#REF!</definedName>
    <definedName name="TL" localSheetId="2">[2]Főösszesítő!#REF!</definedName>
    <definedName name="TL" localSheetId="3">[2]Főösszesítő!#REF!</definedName>
    <definedName name="TL" localSheetId="5">Főösszesítő!#REF!</definedName>
    <definedName name="TL" localSheetId="11">Főösszesítő!#REF!</definedName>
    <definedName name="TL" localSheetId="9">[2]Főösszesítő!#REF!</definedName>
    <definedName name="TL" localSheetId="12">Főösszesítő!#REF!</definedName>
    <definedName name="TL" localSheetId="13">Főösszesítő!#REF!</definedName>
    <definedName name="TL" localSheetId="14">[2]Főösszesítő!#REF!</definedName>
    <definedName name="TL" localSheetId="16">Főösszesítő!#REF!</definedName>
    <definedName name="TL" localSheetId="17">Főösszesítő!#REF!</definedName>
    <definedName name="TL" localSheetId="6">Főösszesítő!#REF!</definedName>
    <definedName name="TL" localSheetId="7">Főösszesítő!#REF!</definedName>
    <definedName name="TL" localSheetId="8">Főösszesítő!#REF!</definedName>
    <definedName name="TL">Főösszesítő!#REF!</definedName>
    <definedName name="TL_4">#N/A</definedName>
    <definedName name="üveg" localSheetId="0">#REF!</definedName>
    <definedName name="üveg" localSheetId="2">#REF!</definedName>
    <definedName name="üveg" localSheetId="3">#REF!</definedName>
    <definedName name="üveg" localSheetId="5">#REF!</definedName>
    <definedName name="üveg" localSheetId="11">#REF!</definedName>
    <definedName name="üveg" localSheetId="9">#REF!</definedName>
    <definedName name="üveg" localSheetId="12">#REF!</definedName>
    <definedName name="üveg" localSheetId="13">#REF!</definedName>
    <definedName name="üveg" localSheetId="14">#REF!</definedName>
    <definedName name="üveg" localSheetId="16">#REF!</definedName>
    <definedName name="üveg" localSheetId="17">#REF!</definedName>
    <definedName name="üveg" localSheetId="6">#REF!</definedName>
    <definedName name="üveg" localSheetId="7">#REF!</definedName>
    <definedName name="üveg" localSheetId="8">#REF!</definedName>
    <definedName name="üveg">#REF!</definedName>
    <definedName name="üvega" localSheetId="0">#REF!</definedName>
    <definedName name="üvega" localSheetId="2">#REF!</definedName>
    <definedName name="üvega" localSheetId="3">#REF!</definedName>
    <definedName name="üvega" localSheetId="5">#REF!</definedName>
    <definedName name="üvega" localSheetId="11">#REF!</definedName>
    <definedName name="üvega" localSheetId="9">#REF!</definedName>
    <definedName name="üvega" localSheetId="12">#REF!</definedName>
    <definedName name="üvega" localSheetId="13">#REF!</definedName>
    <definedName name="üvega" localSheetId="14">#REF!</definedName>
    <definedName name="üvega" localSheetId="16">#REF!</definedName>
    <definedName name="üvega" localSheetId="17">#REF!</definedName>
    <definedName name="üvega" localSheetId="6">#REF!</definedName>
    <definedName name="üvega" localSheetId="7">#REF!</definedName>
    <definedName name="üvega" localSheetId="8">#REF!</definedName>
    <definedName name="üvega">#REF!</definedName>
    <definedName name="üvegdíj" localSheetId="0">#REF!</definedName>
    <definedName name="üvegdíj" localSheetId="2">#REF!</definedName>
    <definedName name="üvegdíj" localSheetId="3">#REF!</definedName>
    <definedName name="üvegdíj" localSheetId="5">#REF!</definedName>
    <definedName name="üvegdíj" localSheetId="11">#REF!</definedName>
    <definedName name="üvegdíj" localSheetId="9">#REF!</definedName>
    <definedName name="üvegdíj" localSheetId="12">#REF!</definedName>
    <definedName name="üvegdíj" localSheetId="13">#REF!</definedName>
    <definedName name="üvegdíj" localSheetId="14">#REF!</definedName>
    <definedName name="üvegdíj" localSheetId="16">#REF!</definedName>
    <definedName name="üvegdíj" localSheetId="17">#REF!</definedName>
    <definedName name="üvegdíj" localSheetId="6">#REF!</definedName>
    <definedName name="üvegdíj" localSheetId="7">#REF!</definedName>
    <definedName name="üvegdíj" localSheetId="8">#REF!</definedName>
    <definedName name="üvegdíj">#REF!</definedName>
    <definedName name="vill" localSheetId="0">#REF!</definedName>
    <definedName name="vill" localSheetId="2">[2]Főösszesítő!#REF!</definedName>
    <definedName name="vill" localSheetId="3">[2]Főösszesítő!#REF!</definedName>
    <definedName name="vill" localSheetId="5">Főösszesítő!#REF!</definedName>
    <definedName name="vill" localSheetId="11">Főösszesítő!#REF!</definedName>
    <definedName name="vill" localSheetId="9">[2]Főösszesítő!#REF!</definedName>
    <definedName name="vill" localSheetId="12">Főösszesítő!#REF!</definedName>
    <definedName name="vill" localSheetId="13">Főösszesítő!#REF!</definedName>
    <definedName name="vill" localSheetId="14">[2]Főösszesítő!#REF!</definedName>
    <definedName name="vill" localSheetId="16">Főösszesítő!#REF!</definedName>
    <definedName name="vill" localSheetId="17">Főösszesítő!#REF!</definedName>
    <definedName name="vill" localSheetId="6">Főösszesítő!#REF!</definedName>
    <definedName name="vill" localSheetId="7">Főösszesítő!#REF!</definedName>
    <definedName name="vill" localSheetId="8">Főösszesítő!#REF!</definedName>
    <definedName name="vill">Főösszesítő!#REF!</definedName>
    <definedName name="vill_4">#N/A</definedName>
    <definedName name="zsaludíj" localSheetId="0">#REF!</definedName>
    <definedName name="zsaludíj" localSheetId="2">[2]Főösszesítő!#REF!</definedName>
    <definedName name="zsaludíj" localSheetId="3">[2]Főösszesítő!#REF!</definedName>
    <definedName name="zsaludíj" localSheetId="5">Főösszesítő!#REF!</definedName>
    <definedName name="zsaludíj" localSheetId="11">Főösszesítő!#REF!</definedName>
    <definedName name="zsaludíj" localSheetId="9">[2]Főösszesítő!#REF!</definedName>
    <definedName name="zsaludíj" localSheetId="12">Főösszesítő!#REF!</definedName>
    <definedName name="zsaludíj" localSheetId="13">Főösszesítő!#REF!</definedName>
    <definedName name="zsaludíj" localSheetId="14">[2]Főösszesítő!#REF!</definedName>
    <definedName name="zsaludíj" localSheetId="16">Főösszesítő!#REF!</definedName>
    <definedName name="zsaludíj" localSheetId="17">Főösszesítő!#REF!</definedName>
    <definedName name="zsaludíj" localSheetId="6">Főösszesítő!#REF!</definedName>
    <definedName name="zsaludíj" localSheetId="7">Főösszesítő!#REF!</definedName>
    <definedName name="zsaludíj" localSheetId="8">Főösszesítő!#REF!</definedName>
    <definedName name="zsaludíj">Főösszesítő!#REF!</definedName>
    <definedName name="zsaludíj_4">#N/A</definedName>
    <definedName name="zsaluzás" localSheetId="0">#REF!</definedName>
    <definedName name="zsaluzás" localSheetId="2">[2]Főösszesítő!#REF!</definedName>
    <definedName name="zsaluzás" localSheetId="3">[2]Főösszesítő!#REF!</definedName>
    <definedName name="zsaluzás" localSheetId="5">Főösszesítő!#REF!</definedName>
    <definedName name="zsaluzás" localSheetId="11">Főösszesítő!#REF!</definedName>
    <definedName name="zsaluzás" localSheetId="9">[2]Főösszesítő!#REF!</definedName>
    <definedName name="zsaluzás" localSheetId="12">Főösszesítő!#REF!</definedName>
    <definedName name="zsaluzás" localSheetId="13">Főösszesítő!#REF!</definedName>
    <definedName name="zsaluzás" localSheetId="14">[2]Főösszesítő!#REF!</definedName>
    <definedName name="zsaluzás" localSheetId="16">Főösszesítő!#REF!</definedName>
    <definedName name="zsaluzás" localSheetId="17">Főösszesítő!#REF!</definedName>
    <definedName name="zsaluzás" localSheetId="6">Főösszesítő!#REF!</definedName>
    <definedName name="zsaluzás" localSheetId="7">Főösszesítő!#REF!</definedName>
    <definedName name="zsaluzás" localSheetId="8">Főösszesítő!#REF!</definedName>
    <definedName name="zsaluzás">Főösszesítő!#REF!</definedName>
    <definedName name="zsaluzás_4">#N/A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1" i="17" l="1"/>
  <c r="H161" i="17"/>
  <c r="I159" i="17"/>
  <c r="H159" i="17"/>
  <c r="D162" i="43" l="1"/>
  <c r="D243" i="17"/>
  <c r="D226" i="17"/>
  <c r="I32" i="37" l="1"/>
  <c r="H32" i="37"/>
  <c r="H34" i="37" s="1"/>
  <c r="H13" i="37" s="1"/>
  <c r="C30" i="37"/>
  <c r="I34" i="37"/>
  <c r="I13" i="37" s="1"/>
  <c r="A5" i="43" l="1"/>
  <c r="A4" i="43"/>
  <c r="A3" i="43"/>
  <c r="A5" i="44"/>
  <c r="A4" i="44"/>
  <c r="A3" i="44"/>
  <c r="H69" i="44"/>
  <c r="G69" i="44"/>
  <c r="H67" i="44"/>
  <c r="G67" i="44"/>
  <c r="H65" i="44"/>
  <c r="G65" i="44"/>
  <c r="H63" i="44"/>
  <c r="G63" i="44"/>
  <c r="B61" i="44"/>
  <c r="H56" i="44"/>
  <c r="G56" i="44"/>
  <c r="H54" i="44"/>
  <c r="G54" i="44"/>
  <c r="H52" i="44"/>
  <c r="G52" i="44"/>
  <c r="H50" i="44"/>
  <c r="G50" i="44"/>
  <c r="H48" i="44"/>
  <c r="G48" i="44"/>
  <c r="H46" i="44"/>
  <c r="G46" i="44"/>
  <c r="H44" i="44"/>
  <c r="G44" i="44"/>
  <c r="H42" i="44"/>
  <c r="G42" i="44"/>
  <c r="H40" i="44"/>
  <c r="G40" i="44"/>
  <c r="B38" i="44"/>
  <c r="H33" i="44"/>
  <c r="G33" i="44"/>
  <c r="H30" i="44"/>
  <c r="G30" i="44"/>
  <c r="H28" i="44"/>
  <c r="G28" i="44"/>
  <c r="B26" i="44"/>
  <c r="H21" i="44"/>
  <c r="G21" i="44"/>
  <c r="B19" i="44"/>
  <c r="I183" i="43"/>
  <c r="H183" i="43"/>
  <c r="I180" i="43"/>
  <c r="H180" i="43"/>
  <c r="I178" i="43"/>
  <c r="H178" i="43"/>
  <c r="C175" i="43"/>
  <c r="I170" i="43"/>
  <c r="H170" i="43"/>
  <c r="I168" i="43"/>
  <c r="H168" i="43"/>
  <c r="I166" i="43"/>
  <c r="H166" i="43"/>
  <c r="I164" i="43"/>
  <c r="H164" i="43"/>
  <c r="I162" i="43"/>
  <c r="I160" i="43"/>
  <c r="H160" i="43"/>
  <c r="I158" i="43"/>
  <c r="H158" i="43"/>
  <c r="C156" i="43"/>
  <c r="I151" i="43"/>
  <c r="H151" i="43"/>
  <c r="C148" i="43"/>
  <c r="I143" i="43"/>
  <c r="H143" i="43"/>
  <c r="I141" i="43"/>
  <c r="H141" i="43"/>
  <c r="C139" i="43"/>
  <c r="H134" i="43"/>
  <c r="I132" i="43"/>
  <c r="I130" i="43"/>
  <c r="H130" i="43"/>
  <c r="I128" i="43"/>
  <c r="H128" i="43"/>
  <c r="C124" i="43"/>
  <c r="I119" i="43"/>
  <c r="I121" i="43" s="1"/>
  <c r="I18" i="43" s="1"/>
  <c r="H119" i="43"/>
  <c r="H121" i="43" s="1"/>
  <c r="H18" i="43" s="1"/>
  <c r="C117" i="43"/>
  <c r="I112" i="43"/>
  <c r="H112" i="43"/>
  <c r="I110" i="43"/>
  <c r="H110" i="43"/>
  <c r="I107" i="43"/>
  <c r="H107" i="43"/>
  <c r="I104" i="43"/>
  <c r="H104" i="43"/>
  <c r="I102" i="43"/>
  <c r="H102" i="43"/>
  <c r="I100" i="43"/>
  <c r="H100" i="43"/>
  <c r="I97" i="43"/>
  <c r="H97" i="43"/>
  <c r="I94" i="43"/>
  <c r="H94" i="43"/>
  <c r="I92" i="43"/>
  <c r="H92" i="43"/>
  <c r="I90" i="43"/>
  <c r="H90" i="43"/>
  <c r="I87" i="43"/>
  <c r="H87" i="43"/>
  <c r="C84" i="43"/>
  <c r="I79" i="43"/>
  <c r="H79" i="43"/>
  <c r="I76" i="43"/>
  <c r="H76" i="43"/>
  <c r="I73" i="43"/>
  <c r="H73" i="43"/>
  <c r="I71" i="43"/>
  <c r="H71" i="43"/>
  <c r="I68" i="43"/>
  <c r="H68" i="43"/>
  <c r="I66" i="43"/>
  <c r="H66" i="43"/>
  <c r="I64" i="43"/>
  <c r="H64" i="43"/>
  <c r="C61" i="43"/>
  <c r="I56" i="43"/>
  <c r="H56" i="43"/>
  <c r="I54" i="43"/>
  <c r="H54" i="43"/>
  <c r="C52" i="43"/>
  <c r="I47" i="43"/>
  <c r="H47" i="43"/>
  <c r="C45" i="43"/>
  <c r="I40" i="43"/>
  <c r="H40" i="43"/>
  <c r="I38" i="43"/>
  <c r="H38" i="43"/>
  <c r="C36" i="43"/>
  <c r="I31" i="43"/>
  <c r="H31" i="43"/>
  <c r="I29" i="43"/>
  <c r="H29" i="43"/>
  <c r="C27" i="43"/>
  <c r="A5" i="37"/>
  <c r="A5" i="41"/>
  <c r="A4" i="41"/>
  <c r="A3" i="41"/>
  <c r="A5" i="42"/>
  <c r="A4" i="42"/>
  <c r="A3" i="42"/>
  <c r="I26" i="42"/>
  <c r="H26" i="42"/>
  <c r="I24" i="42"/>
  <c r="H24" i="42"/>
  <c r="I22" i="42"/>
  <c r="H22" i="42"/>
  <c r="D20" i="42"/>
  <c r="I20" i="42" s="1"/>
  <c r="I18" i="42"/>
  <c r="H18" i="42"/>
  <c r="C16" i="42"/>
  <c r="I34" i="41"/>
  <c r="H34" i="41"/>
  <c r="I32" i="41"/>
  <c r="H32" i="41"/>
  <c r="I30" i="41"/>
  <c r="H30" i="41"/>
  <c r="I28" i="41"/>
  <c r="H28" i="41"/>
  <c r="I26" i="41"/>
  <c r="H26" i="41"/>
  <c r="I24" i="41"/>
  <c r="H24" i="41"/>
  <c r="I22" i="41"/>
  <c r="H22" i="41"/>
  <c r="D20" i="41"/>
  <c r="I20" i="41" s="1"/>
  <c r="I18" i="41"/>
  <c r="H18" i="41"/>
  <c r="C16" i="41"/>
  <c r="H132" i="43" l="1"/>
  <c r="H136" i="43" s="1"/>
  <c r="H19" i="43" s="1"/>
  <c r="I114" i="43"/>
  <c r="I17" i="43" s="1"/>
  <c r="I42" i="43"/>
  <c r="I13" i="43" s="1"/>
  <c r="I58" i="43"/>
  <c r="I15" i="43" s="1"/>
  <c r="I134" i="43"/>
  <c r="I136" i="43" s="1"/>
  <c r="I19" i="43" s="1"/>
  <c r="I145" i="43"/>
  <c r="I20" i="43" s="1"/>
  <c r="I81" i="43"/>
  <c r="I16" i="43" s="1"/>
  <c r="I185" i="43"/>
  <c r="I23" i="43" s="1"/>
  <c r="H33" i="43"/>
  <c r="H12" i="43" s="1"/>
  <c r="H49" i="43"/>
  <c r="H14" i="43" s="1"/>
  <c r="H81" i="43"/>
  <c r="H16" i="43" s="1"/>
  <c r="I33" i="43"/>
  <c r="I12" i="43" s="1"/>
  <c r="H42" i="43"/>
  <c r="H13" i="43" s="1"/>
  <c r="I49" i="43"/>
  <c r="I14" i="43" s="1"/>
  <c r="H58" i="43"/>
  <c r="H15" i="43" s="1"/>
  <c r="H114" i="43"/>
  <c r="H17" i="43" s="1"/>
  <c r="H145" i="43"/>
  <c r="H20" i="43" s="1"/>
  <c r="H185" i="43"/>
  <c r="H23" i="43" s="1"/>
  <c r="G23" i="44"/>
  <c r="G12" i="44" s="1"/>
  <c r="G58" i="44"/>
  <c r="G14" i="44" s="1"/>
  <c r="H23" i="44"/>
  <c r="H12" i="44" s="1"/>
  <c r="G35" i="44"/>
  <c r="G13" i="44" s="1"/>
  <c r="H58" i="44"/>
  <c r="H14" i="44" s="1"/>
  <c r="G71" i="44"/>
  <c r="G15" i="44" s="1"/>
  <c r="H35" i="44"/>
  <c r="H13" i="44" s="1"/>
  <c r="H71" i="44"/>
  <c r="H15" i="44" s="1"/>
  <c r="I153" i="43"/>
  <c r="I21" i="43" s="1"/>
  <c r="I172" i="43"/>
  <c r="I22" i="43" s="1"/>
  <c r="H162" i="43"/>
  <c r="H172" i="43" s="1"/>
  <c r="H22" i="43" s="1"/>
  <c r="H153" i="43"/>
  <c r="H21" i="43" s="1"/>
  <c r="I36" i="41"/>
  <c r="I12" i="41" s="1"/>
  <c r="I13" i="41" s="1"/>
  <c r="H52" i="16" s="1"/>
  <c r="I28" i="42"/>
  <c r="I12" i="42" s="1"/>
  <c r="I13" i="42" s="1"/>
  <c r="H59" i="16" s="1"/>
  <c r="H20" i="42"/>
  <c r="H28" i="42" s="1"/>
  <c r="H12" i="42" s="1"/>
  <c r="H13" i="42" s="1"/>
  <c r="G59" i="16" s="1"/>
  <c r="H20" i="41"/>
  <c r="H36" i="41" s="1"/>
  <c r="H12" i="41" s="1"/>
  <c r="H13" i="41" s="1"/>
  <c r="G52" i="16" s="1"/>
  <c r="H24" i="43" l="1"/>
  <c r="G53" i="16" s="1"/>
  <c r="I24" i="43"/>
  <c r="H53" i="16" s="1"/>
  <c r="G16" i="44"/>
  <c r="G54" i="16" s="1"/>
  <c r="H16" i="44"/>
  <c r="H54" i="16" s="1"/>
  <c r="I209" i="40"/>
  <c r="H209" i="40"/>
  <c r="I146" i="40"/>
  <c r="H146" i="40"/>
  <c r="I115" i="40"/>
  <c r="H115" i="40"/>
  <c r="I113" i="40"/>
  <c r="H113" i="40"/>
  <c r="I111" i="40"/>
  <c r="H111" i="40"/>
  <c r="I109" i="40"/>
  <c r="H109" i="40"/>
  <c r="A5" i="40"/>
  <c r="A4" i="40"/>
  <c r="A3" i="40"/>
  <c r="I264" i="40"/>
  <c r="H264" i="40"/>
  <c r="I262" i="40"/>
  <c r="H262" i="40"/>
  <c r="I260" i="40"/>
  <c r="H260" i="40"/>
  <c r="I258" i="40"/>
  <c r="H258" i="40"/>
  <c r="I256" i="40"/>
  <c r="H256" i="40"/>
  <c r="I253" i="40"/>
  <c r="H253" i="40"/>
  <c r="I250" i="40"/>
  <c r="H250" i="40"/>
  <c r="I248" i="40"/>
  <c r="H248" i="40"/>
  <c r="I246" i="40"/>
  <c r="H246" i="40"/>
  <c r="I244" i="40"/>
  <c r="H244" i="40"/>
  <c r="I241" i="40"/>
  <c r="H241" i="40"/>
  <c r="I239" i="40"/>
  <c r="H239" i="40"/>
  <c r="I237" i="40"/>
  <c r="H237" i="40"/>
  <c r="I234" i="40"/>
  <c r="H234" i="40"/>
  <c r="I232" i="40"/>
  <c r="H232" i="40"/>
  <c r="I230" i="40"/>
  <c r="H230" i="40"/>
  <c r="I228" i="40"/>
  <c r="H228" i="40"/>
  <c r="I226" i="40"/>
  <c r="H226" i="40"/>
  <c r="I224" i="40"/>
  <c r="H224" i="40"/>
  <c r="I222" i="40"/>
  <c r="H222" i="40"/>
  <c r="I220" i="40"/>
  <c r="H220" i="40"/>
  <c r="C217" i="40"/>
  <c r="I212" i="40"/>
  <c r="H212" i="40"/>
  <c r="I207" i="40"/>
  <c r="H207" i="40"/>
  <c r="I205" i="40"/>
  <c r="H205" i="40"/>
  <c r="I203" i="40"/>
  <c r="H203" i="40"/>
  <c r="I201" i="40"/>
  <c r="H201" i="40"/>
  <c r="I199" i="40"/>
  <c r="H199" i="40"/>
  <c r="I197" i="40"/>
  <c r="H197" i="40"/>
  <c r="I195" i="40"/>
  <c r="H195" i="40"/>
  <c r="I193" i="40"/>
  <c r="H193" i="40"/>
  <c r="I191" i="40"/>
  <c r="H191" i="40"/>
  <c r="I189" i="40"/>
  <c r="H189" i="40"/>
  <c r="I187" i="40"/>
  <c r="H187" i="40"/>
  <c r="I185" i="40"/>
  <c r="H185" i="40"/>
  <c r="I183" i="40"/>
  <c r="H183" i="40"/>
  <c r="I181" i="40"/>
  <c r="H181" i="40"/>
  <c r="I179" i="40"/>
  <c r="H179" i="40"/>
  <c r="I177" i="40"/>
  <c r="H177" i="40"/>
  <c r="I175" i="40"/>
  <c r="H175" i="40"/>
  <c r="I173" i="40"/>
  <c r="H173" i="40"/>
  <c r="I171" i="40"/>
  <c r="H171" i="40"/>
  <c r="I169" i="40"/>
  <c r="H169" i="40"/>
  <c r="I167" i="40"/>
  <c r="H167" i="40"/>
  <c r="I165" i="40"/>
  <c r="H165" i="40"/>
  <c r="I163" i="40"/>
  <c r="H163" i="40"/>
  <c r="I161" i="40"/>
  <c r="H161" i="40"/>
  <c r="I159" i="40"/>
  <c r="H159" i="40"/>
  <c r="I157" i="40"/>
  <c r="H157" i="40"/>
  <c r="I155" i="40"/>
  <c r="H155" i="40"/>
  <c r="I153" i="40"/>
  <c r="H153" i="40"/>
  <c r="I151" i="40"/>
  <c r="H151" i="40"/>
  <c r="I149" i="40"/>
  <c r="H149" i="40"/>
  <c r="I144" i="40"/>
  <c r="H144" i="40"/>
  <c r="I142" i="40"/>
  <c r="H142" i="40"/>
  <c r="I140" i="40"/>
  <c r="H140" i="40"/>
  <c r="I138" i="40"/>
  <c r="H138" i="40"/>
  <c r="I136" i="40"/>
  <c r="H136" i="40"/>
  <c r="I134" i="40"/>
  <c r="H134" i="40"/>
  <c r="I132" i="40"/>
  <c r="H132" i="40"/>
  <c r="I130" i="40"/>
  <c r="H130" i="40"/>
  <c r="I128" i="40"/>
  <c r="H128" i="40"/>
  <c r="I126" i="40"/>
  <c r="H126" i="40"/>
  <c r="I123" i="40"/>
  <c r="H123" i="40"/>
  <c r="I121" i="40"/>
  <c r="H121" i="40"/>
  <c r="I118" i="40"/>
  <c r="H118" i="40"/>
  <c r="I107" i="40"/>
  <c r="H107" i="40"/>
  <c r="I105" i="40"/>
  <c r="H105" i="40"/>
  <c r="I103" i="40"/>
  <c r="H103" i="40"/>
  <c r="I101" i="40"/>
  <c r="H101" i="40"/>
  <c r="I99" i="40"/>
  <c r="H99" i="40"/>
  <c r="I97" i="40"/>
  <c r="H97" i="40"/>
  <c r="I94" i="40"/>
  <c r="H94" i="40"/>
  <c r="I92" i="40"/>
  <c r="H92" i="40"/>
  <c r="I90" i="40"/>
  <c r="H90" i="40"/>
  <c r="I88" i="40"/>
  <c r="H88" i="40"/>
  <c r="I86" i="40"/>
  <c r="H86" i="40"/>
  <c r="I84" i="40"/>
  <c r="H84" i="40"/>
  <c r="I82" i="40"/>
  <c r="H82" i="40"/>
  <c r="I80" i="40"/>
  <c r="H80" i="40"/>
  <c r="I78" i="40"/>
  <c r="H78" i="40"/>
  <c r="I76" i="40"/>
  <c r="H76" i="40"/>
  <c r="I74" i="40"/>
  <c r="H74" i="40"/>
  <c r="I72" i="40"/>
  <c r="H72" i="40"/>
  <c r="I70" i="40"/>
  <c r="H70" i="40"/>
  <c r="I68" i="40"/>
  <c r="H68" i="40"/>
  <c r="C65" i="40"/>
  <c r="I60" i="40"/>
  <c r="H60" i="40"/>
  <c r="I58" i="40"/>
  <c r="H58" i="40"/>
  <c r="I56" i="40"/>
  <c r="H56" i="40"/>
  <c r="I54" i="40"/>
  <c r="H54" i="40"/>
  <c r="I52" i="40"/>
  <c r="H52" i="40"/>
  <c r="I50" i="40"/>
  <c r="H50" i="40"/>
  <c r="I48" i="40"/>
  <c r="H48" i="40"/>
  <c r="I45" i="40"/>
  <c r="H45" i="40"/>
  <c r="I42" i="40"/>
  <c r="H42" i="40"/>
  <c r="I40" i="40"/>
  <c r="H40" i="40"/>
  <c r="I37" i="40"/>
  <c r="H37" i="40"/>
  <c r="I35" i="40"/>
  <c r="H35" i="40"/>
  <c r="I33" i="40"/>
  <c r="H33" i="40"/>
  <c r="I31" i="40"/>
  <c r="H31" i="40"/>
  <c r="I29" i="40"/>
  <c r="H29" i="40"/>
  <c r="I27" i="40"/>
  <c r="H27" i="40"/>
  <c r="I25" i="40"/>
  <c r="H25" i="40"/>
  <c r="I23" i="40"/>
  <c r="H23" i="40"/>
  <c r="I21" i="40"/>
  <c r="H21" i="40"/>
  <c r="C18" i="40"/>
  <c r="I274" i="33"/>
  <c r="H274" i="33"/>
  <c r="I280" i="33"/>
  <c r="H280" i="33"/>
  <c r="I278" i="33"/>
  <c r="H278" i="33"/>
  <c r="I276" i="33"/>
  <c r="H276" i="33"/>
  <c r="I272" i="33"/>
  <c r="H272" i="33"/>
  <c r="I270" i="33"/>
  <c r="H270" i="33"/>
  <c r="I268" i="33"/>
  <c r="H268" i="33"/>
  <c r="I266" i="33"/>
  <c r="H266" i="33"/>
  <c r="I244" i="33"/>
  <c r="H244" i="33"/>
  <c r="I242" i="33"/>
  <c r="H242" i="33"/>
  <c r="I240" i="33"/>
  <c r="H240" i="33"/>
  <c r="I235" i="33"/>
  <c r="H235" i="33"/>
  <c r="I204" i="33"/>
  <c r="H204" i="33"/>
  <c r="I201" i="33"/>
  <c r="H201" i="33"/>
  <c r="I199" i="33"/>
  <c r="H199" i="33"/>
  <c r="I197" i="33"/>
  <c r="H197" i="33"/>
  <c r="I195" i="33"/>
  <c r="H195" i="33"/>
  <c r="I193" i="33"/>
  <c r="H193" i="33"/>
  <c r="I191" i="33"/>
  <c r="H191" i="33"/>
  <c r="I189" i="33"/>
  <c r="H189" i="33"/>
  <c r="I187" i="33"/>
  <c r="H187" i="33"/>
  <c r="I185" i="33"/>
  <c r="H185" i="33"/>
  <c r="I183" i="33"/>
  <c r="H183" i="33"/>
  <c r="I181" i="33"/>
  <c r="H181" i="33"/>
  <c r="I179" i="33"/>
  <c r="H179" i="33"/>
  <c r="I177" i="33"/>
  <c r="H177" i="33"/>
  <c r="I175" i="33"/>
  <c r="H175" i="33"/>
  <c r="I173" i="33"/>
  <c r="H173" i="33"/>
  <c r="I171" i="33"/>
  <c r="H171" i="33"/>
  <c r="I169" i="33"/>
  <c r="H169" i="33"/>
  <c r="I167" i="33"/>
  <c r="H167" i="33"/>
  <c r="I165" i="33"/>
  <c r="H165" i="33"/>
  <c r="I163" i="33"/>
  <c r="H163" i="33"/>
  <c r="I161" i="33"/>
  <c r="H161" i="33"/>
  <c r="I159" i="33"/>
  <c r="H159" i="33"/>
  <c r="I157" i="33"/>
  <c r="H157" i="33"/>
  <c r="I155" i="33"/>
  <c r="H155" i="33"/>
  <c r="I153" i="33"/>
  <c r="H153" i="33"/>
  <c r="I151" i="33"/>
  <c r="H151" i="33"/>
  <c r="I149" i="33"/>
  <c r="H149" i="33"/>
  <c r="I147" i="33"/>
  <c r="H147" i="33"/>
  <c r="I145" i="33"/>
  <c r="H145" i="33"/>
  <c r="I143" i="33"/>
  <c r="H143" i="33"/>
  <c r="I140" i="33"/>
  <c r="H140" i="33"/>
  <c r="I138" i="33"/>
  <c r="H138" i="33"/>
  <c r="I136" i="33"/>
  <c r="H136" i="33"/>
  <c r="I134" i="33"/>
  <c r="H134" i="33"/>
  <c r="I132" i="33"/>
  <c r="H132" i="33"/>
  <c r="I130" i="33"/>
  <c r="H130" i="33"/>
  <c r="I128" i="33"/>
  <c r="H128" i="33"/>
  <c r="I126" i="33"/>
  <c r="H126" i="33"/>
  <c r="I124" i="33"/>
  <c r="H124" i="33"/>
  <c r="I122" i="33"/>
  <c r="H122" i="33"/>
  <c r="I119" i="33"/>
  <c r="H119" i="33"/>
  <c r="I117" i="33"/>
  <c r="H117" i="33"/>
  <c r="I114" i="33"/>
  <c r="H114" i="33"/>
  <c r="I111" i="33"/>
  <c r="H111" i="33"/>
  <c r="I109" i="33"/>
  <c r="H109" i="33"/>
  <c r="I107" i="33"/>
  <c r="H107" i="33"/>
  <c r="I105" i="33"/>
  <c r="H105" i="33"/>
  <c r="I103" i="33"/>
  <c r="H103" i="33"/>
  <c r="I101" i="33"/>
  <c r="H101" i="33"/>
  <c r="I98" i="33"/>
  <c r="H98" i="33"/>
  <c r="I96" i="33"/>
  <c r="H96" i="33"/>
  <c r="I94" i="33"/>
  <c r="H94" i="33"/>
  <c r="I92" i="33"/>
  <c r="H92" i="33"/>
  <c r="I90" i="33"/>
  <c r="H90" i="33"/>
  <c r="I88" i="33"/>
  <c r="H88" i="33"/>
  <c r="I86" i="33"/>
  <c r="H86" i="33"/>
  <c r="I84" i="33"/>
  <c r="H84" i="33"/>
  <c r="I82" i="33"/>
  <c r="H82" i="33"/>
  <c r="I80" i="33"/>
  <c r="H80" i="33"/>
  <c r="I78" i="33"/>
  <c r="H78" i="33"/>
  <c r="I76" i="33"/>
  <c r="H76" i="33"/>
  <c r="I74" i="33"/>
  <c r="H74" i="33"/>
  <c r="I72" i="33"/>
  <c r="H72" i="33"/>
  <c r="I64" i="33"/>
  <c r="H64" i="33"/>
  <c r="I61" i="33"/>
  <c r="H61" i="33"/>
  <c r="I59" i="33"/>
  <c r="H59" i="33"/>
  <c r="I57" i="33"/>
  <c r="H57" i="33"/>
  <c r="I55" i="33"/>
  <c r="H55" i="33"/>
  <c r="I53" i="33"/>
  <c r="H53" i="33"/>
  <c r="I51" i="33"/>
  <c r="H51" i="33"/>
  <c r="I49" i="33"/>
  <c r="H49" i="33"/>
  <c r="I47" i="33"/>
  <c r="H47" i="33"/>
  <c r="I44" i="33"/>
  <c r="H44" i="33"/>
  <c r="I41" i="33"/>
  <c r="H41" i="33"/>
  <c r="I39" i="33"/>
  <c r="H39" i="33"/>
  <c r="I36" i="33"/>
  <c r="H36" i="33"/>
  <c r="I34" i="33"/>
  <c r="H34" i="33"/>
  <c r="I32" i="33"/>
  <c r="H32" i="33"/>
  <c r="I30" i="33"/>
  <c r="H30" i="33"/>
  <c r="I28" i="33"/>
  <c r="H28" i="33"/>
  <c r="I26" i="33"/>
  <c r="H26" i="33"/>
  <c r="I24" i="33"/>
  <c r="H24" i="33"/>
  <c r="I22" i="33"/>
  <c r="H22" i="33"/>
  <c r="I20" i="33"/>
  <c r="H20" i="33"/>
  <c r="H69" i="39"/>
  <c r="G69" i="39"/>
  <c r="H66" i="39"/>
  <c r="G66" i="39"/>
  <c r="H63" i="39"/>
  <c r="G63" i="39"/>
  <c r="H53" i="39"/>
  <c r="G53" i="39"/>
  <c r="H51" i="39"/>
  <c r="G51" i="39"/>
  <c r="H49" i="39"/>
  <c r="G49" i="39"/>
  <c r="H47" i="39"/>
  <c r="G47" i="39"/>
  <c r="H45" i="39"/>
  <c r="G45" i="39"/>
  <c r="A5" i="39"/>
  <c r="A4" i="39"/>
  <c r="A3" i="39"/>
  <c r="H60" i="39"/>
  <c r="G60" i="39"/>
  <c r="B58" i="39"/>
  <c r="H43" i="39"/>
  <c r="G43" i="39"/>
  <c r="B41" i="39"/>
  <c r="H36" i="39"/>
  <c r="H38" i="39" s="1"/>
  <c r="H14" i="39" s="1"/>
  <c r="G36" i="39"/>
  <c r="G38" i="39" s="1"/>
  <c r="G14" i="39" s="1"/>
  <c r="B34" i="39"/>
  <c r="H29" i="39"/>
  <c r="H31" i="39" s="1"/>
  <c r="H13" i="39" s="1"/>
  <c r="G29" i="39"/>
  <c r="B27" i="39"/>
  <c r="H22" i="39"/>
  <c r="H24" i="39" s="1"/>
  <c r="H12" i="39" s="1"/>
  <c r="G22" i="39"/>
  <c r="B20" i="39"/>
  <c r="H143" i="38"/>
  <c r="G143" i="38"/>
  <c r="H141" i="38"/>
  <c r="G141" i="38"/>
  <c r="H138" i="38"/>
  <c r="G138" i="38"/>
  <c r="H128" i="38"/>
  <c r="G128" i="38"/>
  <c r="H126" i="38"/>
  <c r="G126" i="38"/>
  <c r="H124" i="38"/>
  <c r="G124" i="38"/>
  <c r="H122" i="38"/>
  <c r="G122" i="38"/>
  <c r="H120" i="38"/>
  <c r="G120" i="38"/>
  <c r="H118" i="38"/>
  <c r="G118" i="38"/>
  <c r="H116" i="38"/>
  <c r="G116" i="38"/>
  <c r="H114" i="38"/>
  <c r="G114" i="38"/>
  <c r="H105" i="38"/>
  <c r="G105" i="38"/>
  <c r="H103" i="38"/>
  <c r="G103" i="38"/>
  <c r="H101" i="38"/>
  <c r="G101" i="38"/>
  <c r="H99" i="38"/>
  <c r="G99" i="38"/>
  <c r="H97" i="38"/>
  <c r="G97" i="38"/>
  <c r="H95" i="38"/>
  <c r="G95" i="38"/>
  <c r="H93" i="38"/>
  <c r="G93" i="38"/>
  <c r="H91" i="38"/>
  <c r="G91" i="38"/>
  <c r="H89" i="38"/>
  <c r="G89" i="38"/>
  <c r="H87" i="38"/>
  <c r="G87" i="38"/>
  <c r="H85" i="38"/>
  <c r="G85" i="38"/>
  <c r="H83" i="38"/>
  <c r="G83" i="38"/>
  <c r="H81" i="38"/>
  <c r="G81" i="38"/>
  <c r="H79" i="38"/>
  <c r="G79" i="38"/>
  <c r="H77" i="38"/>
  <c r="G77" i="38"/>
  <c r="H75" i="38"/>
  <c r="G75" i="38"/>
  <c r="H73" i="38"/>
  <c r="G73" i="38"/>
  <c r="H71" i="38"/>
  <c r="G71" i="38"/>
  <c r="H69" i="38"/>
  <c r="G69" i="38"/>
  <c r="H60" i="38"/>
  <c r="G60" i="38"/>
  <c r="H58" i="38"/>
  <c r="G58" i="38"/>
  <c r="H56" i="38"/>
  <c r="G56" i="38"/>
  <c r="H47" i="38"/>
  <c r="G47" i="38"/>
  <c r="H45" i="38"/>
  <c r="G45" i="38"/>
  <c r="H43" i="38"/>
  <c r="G43" i="38"/>
  <c r="A5" i="38"/>
  <c r="A3" i="38"/>
  <c r="A4" i="38"/>
  <c r="H135" i="38"/>
  <c r="G135" i="38"/>
  <c r="B133" i="38"/>
  <c r="H112" i="38"/>
  <c r="G112" i="38"/>
  <c r="B110" i="38"/>
  <c r="H67" i="38"/>
  <c r="G67" i="38"/>
  <c r="B65" i="38"/>
  <c r="H54" i="38"/>
  <c r="G54" i="38"/>
  <c r="B52" i="38"/>
  <c r="H41" i="38"/>
  <c r="G41" i="38"/>
  <c r="B39" i="38"/>
  <c r="H34" i="38"/>
  <c r="G34" i="38"/>
  <c r="H31" i="38"/>
  <c r="G31" i="38"/>
  <c r="H29" i="38"/>
  <c r="G29" i="38"/>
  <c r="H26" i="38"/>
  <c r="G26" i="38"/>
  <c r="H23" i="38"/>
  <c r="G23" i="38"/>
  <c r="B21" i="38"/>
  <c r="H225" i="35"/>
  <c r="G225" i="35"/>
  <c r="H223" i="35"/>
  <c r="G223" i="35"/>
  <c r="H221" i="35"/>
  <c r="G221" i="35"/>
  <c r="H219" i="35"/>
  <c r="G219" i="35"/>
  <c r="H217" i="35"/>
  <c r="G217" i="35"/>
  <c r="H215" i="35"/>
  <c r="G215" i="35"/>
  <c r="H212" i="35"/>
  <c r="G212" i="35"/>
  <c r="H210" i="35"/>
  <c r="G210" i="35"/>
  <c r="H208" i="35"/>
  <c r="G208" i="35"/>
  <c r="H205" i="35"/>
  <c r="G205" i="35"/>
  <c r="H202" i="35"/>
  <c r="G202" i="35"/>
  <c r="H199" i="35"/>
  <c r="G199" i="35"/>
  <c r="H197" i="35"/>
  <c r="G197" i="35"/>
  <c r="G190" i="35"/>
  <c r="H190" i="35"/>
  <c r="G192" i="35"/>
  <c r="H192" i="35"/>
  <c r="G194" i="35"/>
  <c r="H194" i="35"/>
  <c r="H167" i="35"/>
  <c r="G167" i="35"/>
  <c r="H165" i="35"/>
  <c r="G165" i="35"/>
  <c r="H163" i="35"/>
  <c r="G163" i="35"/>
  <c r="H161" i="35"/>
  <c r="G161" i="35"/>
  <c r="H159" i="35"/>
  <c r="G159" i="35"/>
  <c r="G146" i="35"/>
  <c r="H146" i="35"/>
  <c r="G148" i="35"/>
  <c r="H148" i="35"/>
  <c r="G150" i="35"/>
  <c r="H150" i="35"/>
  <c r="G152" i="35"/>
  <c r="H152" i="35"/>
  <c r="G154" i="35"/>
  <c r="H154" i="35"/>
  <c r="G156" i="35"/>
  <c r="H156" i="35"/>
  <c r="H134" i="35"/>
  <c r="G134" i="35"/>
  <c r="H132" i="35"/>
  <c r="G132" i="35"/>
  <c r="H130" i="35"/>
  <c r="G130" i="35"/>
  <c r="H128" i="35"/>
  <c r="G128" i="35"/>
  <c r="H126" i="35"/>
  <c r="G126" i="35"/>
  <c r="H124" i="35"/>
  <c r="G124" i="35"/>
  <c r="H122" i="35"/>
  <c r="G122" i="35"/>
  <c r="H120" i="35"/>
  <c r="G120" i="35"/>
  <c r="H118" i="35"/>
  <c r="G118" i="35"/>
  <c r="H116" i="35"/>
  <c r="G116" i="35"/>
  <c r="H114" i="35"/>
  <c r="G114" i="35"/>
  <c r="H112" i="35"/>
  <c r="G112" i="35"/>
  <c r="H110" i="35"/>
  <c r="G110" i="35"/>
  <c r="H108" i="35"/>
  <c r="G108" i="35"/>
  <c r="H106" i="35"/>
  <c r="G106" i="35"/>
  <c r="H104" i="35"/>
  <c r="G104" i="35"/>
  <c r="H102" i="35"/>
  <c r="G102" i="35"/>
  <c r="H100" i="35"/>
  <c r="G100" i="35"/>
  <c r="H98" i="35"/>
  <c r="G98" i="35"/>
  <c r="H96" i="35"/>
  <c r="G96" i="35"/>
  <c r="H94" i="35"/>
  <c r="G94" i="35"/>
  <c r="H84" i="35"/>
  <c r="G84" i="35"/>
  <c r="H81" i="35"/>
  <c r="G81" i="35"/>
  <c r="H79" i="35"/>
  <c r="G79" i="35"/>
  <c r="H77" i="35"/>
  <c r="G77" i="35"/>
  <c r="H75" i="35"/>
  <c r="G75" i="35"/>
  <c r="H73" i="35"/>
  <c r="G73" i="35"/>
  <c r="H71" i="35"/>
  <c r="G71" i="35"/>
  <c r="H69" i="35"/>
  <c r="G69" i="35"/>
  <c r="H67" i="35"/>
  <c r="G67" i="35"/>
  <c r="H56" i="35"/>
  <c r="G56" i="35"/>
  <c r="H53" i="35"/>
  <c r="G53" i="35"/>
  <c r="H51" i="35"/>
  <c r="G51" i="35"/>
  <c r="H49" i="35"/>
  <c r="G49" i="35"/>
  <c r="H47" i="35"/>
  <c r="G47" i="35"/>
  <c r="H45" i="35"/>
  <c r="G45" i="35"/>
  <c r="H145" i="38" l="1"/>
  <c r="H17" i="38" s="1"/>
  <c r="G145" i="38"/>
  <c r="G17" i="38" s="1"/>
  <c r="I266" i="40"/>
  <c r="I14" i="40" s="1"/>
  <c r="H214" i="40"/>
  <c r="H13" i="40" s="1"/>
  <c r="H266" i="40"/>
  <c r="H14" i="40" s="1"/>
  <c r="H62" i="40"/>
  <c r="H12" i="40" s="1"/>
  <c r="I214" i="40"/>
  <c r="I13" i="40" s="1"/>
  <c r="I62" i="40"/>
  <c r="I12" i="40" s="1"/>
  <c r="G71" i="39"/>
  <c r="G16" i="39" s="1"/>
  <c r="G55" i="39"/>
  <c r="G15" i="39" s="1"/>
  <c r="H55" i="39"/>
  <c r="H15" i="39" s="1"/>
  <c r="H71" i="39"/>
  <c r="H16" i="39" s="1"/>
  <c r="G31" i="39"/>
  <c r="G13" i="39" s="1"/>
  <c r="G24" i="39"/>
  <c r="G12" i="39" s="1"/>
  <c r="H107" i="38"/>
  <c r="H15" i="38" s="1"/>
  <c r="G130" i="38"/>
  <c r="G16" i="38" s="1"/>
  <c r="H130" i="38"/>
  <c r="H16" i="38" s="1"/>
  <c r="H49" i="38"/>
  <c r="H13" i="38" s="1"/>
  <c r="G62" i="38"/>
  <c r="G14" i="38" s="1"/>
  <c r="G49" i="38"/>
  <c r="G13" i="38" s="1"/>
  <c r="H62" i="38"/>
  <c r="H14" i="38" s="1"/>
  <c r="G107" i="38"/>
  <c r="G15" i="38" s="1"/>
  <c r="G36" i="38"/>
  <c r="G12" i="38" s="1"/>
  <c r="H36" i="38"/>
  <c r="H12" i="38" s="1"/>
  <c r="I84" i="37"/>
  <c r="H84" i="37"/>
  <c r="I83" i="37"/>
  <c r="H83" i="37"/>
  <c r="I82" i="37"/>
  <c r="H82" i="37"/>
  <c r="C80" i="37"/>
  <c r="I86" i="37" l="1"/>
  <c r="I17" i="37" s="1"/>
  <c r="H86" i="37"/>
  <c r="H17" i="37" s="1"/>
  <c r="H15" i="40"/>
  <c r="G56" i="16" s="1"/>
  <c r="I15" i="40"/>
  <c r="H56" i="16" s="1"/>
  <c r="H17" i="39"/>
  <c r="H61" i="16" s="1"/>
  <c r="G17" i="39"/>
  <c r="G61" i="16" s="1"/>
  <c r="G18" i="38"/>
  <c r="G55" i="16" s="1"/>
  <c r="H18" i="38"/>
  <c r="H55" i="16" s="1"/>
  <c r="I75" i="37"/>
  <c r="H75" i="37"/>
  <c r="I73" i="37"/>
  <c r="H73" i="37"/>
  <c r="I71" i="37"/>
  <c r="H71" i="37"/>
  <c r="I69" i="37"/>
  <c r="H69" i="37"/>
  <c r="I67" i="37"/>
  <c r="H67" i="37"/>
  <c r="I65" i="37"/>
  <c r="H65" i="37"/>
  <c r="C63" i="37"/>
  <c r="A4" i="36"/>
  <c r="A4" i="37"/>
  <c r="A3" i="37"/>
  <c r="D58" i="37"/>
  <c r="I58" i="37" s="1"/>
  <c r="D56" i="37"/>
  <c r="I56" i="37" s="1"/>
  <c r="D54" i="37"/>
  <c r="I54" i="37" s="1"/>
  <c r="C52" i="37"/>
  <c r="I47" i="37"/>
  <c r="H47" i="37"/>
  <c r="I45" i="37"/>
  <c r="H45" i="37"/>
  <c r="I43" i="37"/>
  <c r="H43" i="37"/>
  <c r="I41" i="37"/>
  <c r="H41" i="37"/>
  <c r="I39" i="37"/>
  <c r="H39" i="37"/>
  <c r="C37" i="37"/>
  <c r="I25" i="37"/>
  <c r="H25" i="37"/>
  <c r="I23" i="37"/>
  <c r="H23" i="37"/>
  <c r="C21" i="37"/>
  <c r="I58" i="17"/>
  <c r="H58" i="17"/>
  <c r="I56" i="17"/>
  <c r="H56" i="17"/>
  <c r="I141" i="17"/>
  <c r="H141" i="17"/>
  <c r="I139" i="17"/>
  <c r="H139" i="17"/>
  <c r="I253" i="17"/>
  <c r="H253" i="17"/>
  <c r="I251" i="17"/>
  <c r="H251" i="17"/>
  <c r="I249" i="17"/>
  <c r="H249" i="17"/>
  <c r="I228" i="17"/>
  <c r="H226" i="17"/>
  <c r="I93" i="17"/>
  <c r="H93" i="17"/>
  <c r="I91" i="17"/>
  <c r="H91" i="17"/>
  <c r="I89" i="17"/>
  <c r="H89" i="17"/>
  <c r="H228" i="17"/>
  <c r="I224" i="17"/>
  <c r="H224" i="17"/>
  <c r="I222" i="17"/>
  <c r="H222" i="17"/>
  <c r="I136" i="17"/>
  <c r="H136" i="17"/>
  <c r="I134" i="17"/>
  <c r="H134" i="17"/>
  <c r="I124" i="17"/>
  <c r="H124" i="17"/>
  <c r="I122" i="17"/>
  <c r="H122" i="17"/>
  <c r="I120" i="17"/>
  <c r="H120" i="17"/>
  <c r="I112" i="17"/>
  <c r="H112" i="17"/>
  <c r="I110" i="17"/>
  <c r="H110" i="17"/>
  <c r="I108" i="17"/>
  <c r="H108" i="17"/>
  <c r="I106" i="17"/>
  <c r="H106" i="17"/>
  <c r="I104" i="17"/>
  <c r="H104" i="17"/>
  <c r="H51" i="16" l="1"/>
  <c r="G51" i="16"/>
  <c r="I77" i="37"/>
  <c r="I16" i="37" s="1"/>
  <c r="H77" i="37"/>
  <c r="H16" i="37" s="1"/>
  <c r="I27" i="37"/>
  <c r="I12" i="37" s="1"/>
  <c r="H56" i="37"/>
  <c r="I49" i="37"/>
  <c r="I14" i="37" s="1"/>
  <c r="H27" i="37"/>
  <c r="H12" i="37" s="1"/>
  <c r="I60" i="37"/>
  <c r="I15" i="37" s="1"/>
  <c r="H49" i="37"/>
  <c r="H14" i="37" s="1"/>
  <c r="H54" i="37"/>
  <c r="H58" i="37"/>
  <c r="I226" i="17"/>
  <c r="I18" i="37" l="1"/>
  <c r="H60" i="16" s="1"/>
  <c r="H58" i="16" s="1"/>
  <c r="H60" i="37"/>
  <c r="H15" i="37" s="1"/>
  <c r="G178" i="35"/>
  <c r="H178" i="35"/>
  <c r="H51" i="34"/>
  <c r="G51" i="34"/>
  <c r="H49" i="34"/>
  <c r="G49" i="34"/>
  <c r="H47" i="34"/>
  <c r="G47" i="34"/>
  <c r="H45" i="34"/>
  <c r="G45" i="34"/>
  <c r="H43" i="34"/>
  <c r="G43" i="34"/>
  <c r="H41" i="34"/>
  <c r="G41" i="34"/>
  <c r="H39" i="34"/>
  <c r="G39" i="34"/>
  <c r="H37" i="34"/>
  <c r="G37" i="34"/>
  <c r="H35" i="34"/>
  <c r="G35" i="34"/>
  <c r="H33" i="34"/>
  <c r="G33" i="34"/>
  <c r="H31" i="34"/>
  <c r="G31" i="34"/>
  <c r="H29" i="34"/>
  <c r="G29" i="34"/>
  <c r="H27" i="34"/>
  <c r="G27" i="34"/>
  <c r="H25" i="34"/>
  <c r="G25" i="34"/>
  <c r="H23" i="34"/>
  <c r="G23" i="34"/>
  <c r="H21" i="34"/>
  <c r="G21" i="34"/>
  <c r="H19" i="34"/>
  <c r="G19" i="34"/>
  <c r="I264" i="33"/>
  <c r="H264" i="33"/>
  <c r="I262" i="33"/>
  <c r="H262" i="33"/>
  <c r="I233" i="33"/>
  <c r="H233" i="33"/>
  <c r="H76" i="28"/>
  <c r="G76" i="28"/>
  <c r="H74" i="28"/>
  <c r="G74" i="28"/>
  <c r="H72" i="28"/>
  <c r="G72" i="28"/>
  <c r="H70" i="28"/>
  <c r="G70" i="28"/>
  <c r="H68" i="28"/>
  <c r="G68" i="28"/>
  <c r="H66" i="28"/>
  <c r="G66" i="28"/>
  <c r="H64" i="28"/>
  <c r="G64" i="28"/>
  <c r="H57" i="28"/>
  <c r="G57" i="28"/>
  <c r="H55" i="28"/>
  <c r="G55" i="28"/>
  <c r="H53" i="28"/>
  <c r="G53" i="28"/>
  <c r="H51" i="28"/>
  <c r="G51" i="28"/>
  <c r="H42" i="28"/>
  <c r="G42" i="28"/>
  <c r="H40" i="28"/>
  <c r="G40" i="28"/>
  <c r="H38" i="28"/>
  <c r="G38" i="28"/>
  <c r="H36" i="28"/>
  <c r="G36" i="28"/>
  <c r="H34" i="28"/>
  <c r="G34" i="28"/>
  <c r="H32" i="28"/>
  <c r="G32" i="28"/>
  <c r="H30" i="28"/>
  <c r="G30" i="28"/>
  <c r="H28" i="28"/>
  <c r="G28" i="28"/>
  <c r="H26" i="28"/>
  <c r="G26" i="28"/>
  <c r="H24" i="28"/>
  <c r="G24" i="28"/>
  <c r="H22" i="28"/>
  <c r="G22" i="28"/>
  <c r="H20" i="28"/>
  <c r="G20" i="28"/>
  <c r="H44" i="28"/>
  <c r="G44" i="28"/>
  <c r="B62" i="28"/>
  <c r="B49" i="28"/>
  <c r="A3" i="36"/>
  <c r="H41" i="36"/>
  <c r="G41" i="36"/>
  <c r="H38" i="36"/>
  <c r="G38" i="36"/>
  <c r="H36" i="36"/>
  <c r="G36" i="36"/>
  <c r="H34" i="36"/>
  <c r="G34" i="36"/>
  <c r="H31" i="36"/>
  <c r="G31" i="36"/>
  <c r="H29" i="36"/>
  <c r="G29" i="36"/>
  <c r="H27" i="36"/>
  <c r="G27" i="36"/>
  <c r="H25" i="36"/>
  <c r="G25" i="36"/>
  <c r="H22" i="36"/>
  <c r="G22" i="36"/>
  <c r="H20" i="36"/>
  <c r="G20" i="36"/>
  <c r="H18" i="36"/>
  <c r="G18" i="36"/>
  <c r="B15" i="36"/>
  <c r="I84" i="17"/>
  <c r="H84" i="17"/>
  <c r="G78" i="28" l="1"/>
  <c r="G13" i="28" s="1"/>
  <c r="H78" i="28"/>
  <c r="H13" i="28" s="1"/>
  <c r="H18" i="37"/>
  <c r="G60" i="16" s="1"/>
  <c r="G58" i="16" s="1"/>
  <c r="G59" i="28"/>
  <c r="G12" i="28" s="1"/>
  <c r="H59" i="28"/>
  <c r="H12" i="28" s="1"/>
  <c r="H43" i="36"/>
  <c r="H11" i="36" s="1"/>
  <c r="H12" i="36" s="1"/>
  <c r="H63" i="16" s="1"/>
  <c r="H65" i="16" s="1"/>
  <c r="G43" i="36"/>
  <c r="G11" i="36" s="1"/>
  <c r="G12" i="36" s="1"/>
  <c r="G63" i="16" s="1"/>
  <c r="G65" i="16" l="1"/>
  <c r="H67" i="16" s="1"/>
  <c r="H69" i="16" s="1"/>
  <c r="H71" i="16" s="1"/>
  <c r="I76" i="17"/>
  <c r="H76" i="17"/>
  <c r="I213" i="17" l="1"/>
  <c r="H213" i="17"/>
  <c r="I211" i="17"/>
  <c r="H211" i="17"/>
  <c r="I209" i="17"/>
  <c r="I207" i="17"/>
  <c r="I205" i="17"/>
  <c r="I203" i="17"/>
  <c r="I201" i="17"/>
  <c r="I199" i="17"/>
  <c r="I197" i="17"/>
  <c r="I195" i="17"/>
  <c r="I193" i="17"/>
  <c r="H209" i="17"/>
  <c r="H207" i="17"/>
  <c r="H205" i="17"/>
  <c r="H203" i="17"/>
  <c r="H201" i="17"/>
  <c r="H199" i="17"/>
  <c r="H197" i="17"/>
  <c r="H195" i="17"/>
  <c r="H193" i="17"/>
  <c r="I30" i="31" l="1"/>
  <c r="H30" i="31"/>
  <c r="C69" i="33"/>
  <c r="I260" i="33"/>
  <c r="H260" i="33"/>
  <c r="I258" i="33"/>
  <c r="H258" i="33"/>
  <c r="I256" i="33"/>
  <c r="H256" i="33"/>
  <c r="I254" i="33"/>
  <c r="H254" i="33"/>
  <c r="I252" i="33"/>
  <c r="H252" i="33"/>
  <c r="I250" i="33"/>
  <c r="H250" i="33"/>
  <c r="I247" i="33"/>
  <c r="H247" i="33"/>
  <c r="I238" i="33"/>
  <c r="H238" i="33"/>
  <c r="I231" i="33"/>
  <c r="H231" i="33"/>
  <c r="I229" i="33"/>
  <c r="H229" i="33"/>
  <c r="I226" i="33"/>
  <c r="H226" i="33"/>
  <c r="I224" i="33"/>
  <c r="H224" i="33"/>
  <c r="I222" i="33"/>
  <c r="H222" i="33"/>
  <c r="I220" i="33"/>
  <c r="H220" i="33"/>
  <c r="I218" i="33"/>
  <c r="H218" i="33"/>
  <c r="I216" i="33"/>
  <c r="H216" i="33"/>
  <c r="I214" i="33"/>
  <c r="H214" i="33"/>
  <c r="I212" i="33"/>
  <c r="H212" i="33"/>
  <c r="I230" i="17" l="1"/>
  <c r="H230" i="17"/>
  <c r="H93" i="28"/>
  <c r="G93" i="28"/>
  <c r="H91" i="28"/>
  <c r="G91" i="28"/>
  <c r="H89" i="28"/>
  <c r="G89" i="28"/>
  <c r="H87" i="28"/>
  <c r="G87" i="28"/>
  <c r="H85" i="28"/>
  <c r="G85" i="28"/>
  <c r="H83" i="28"/>
  <c r="G83" i="28"/>
  <c r="H188" i="35" l="1"/>
  <c r="G188" i="35"/>
  <c r="H180" i="35"/>
  <c r="G180" i="35"/>
  <c r="H176" i="35"/>
  <c r="G176" i="35"/>
  <c r="H144" i="35"/>
  <c r="G144" i="35"/>
  <c r="H65" i="35"/>
  <c r="G65" i="35"/>
  <c r="H36" i="35"/>
  <c r="G36" i="35"/>
  <c r="H34" i="35"/>
  <c r="G34" i="35"/>
  <c r="H31" i="35"/>
  <c r="G31" i="35"/>
  <c r="H29" i="35"/>
  <c r="G29" i="35"/>
  <c r="H26" i="35"/>
  <c r="G26" i="35"/>
  <c r="B185" i="35"/>
  <c r="B172" i="35"/>
  <c r="B139" i="35"/>
  <c r="B90" i="35"/>
  <c r="H92" i="35"/>
  <c r="G92" i="35"/>
  <c r="B62" i="35"/>
  <c r="A9" i="16"/>
  <c r="A8" i="16"/>
  <c r="I49" i="17"/>
  <c r="H49" i="17"/>
  <c r="I47" i="17"/>
  <c r="H47" i="17"/>
  <c r="C45" i="17"/>
  <c r="I126" i="17"/>
  <c r="H126" i="17"/>
  <c r="G227" i="35" l="1"/>
  <c r="G17" i="35" s="1"/>
  <c r="H227" i="35"/>
  <c r="H17" i="35" s="1"/>
  <c r="G182" i="35"/>
  <c r="G16" i="35" s="1"/>
  <c r="H182" i="35"/>
  <c r="H16" i="35" s="1"/>
  <c r="G169" i="35"/>
  <c r="G15" i="35" s="1"/>
  <c r="H169" i="35"/>
  <c r="H15" i="35" s="1"/>
  <c r="H136" i="35"/>
  <c r="H14" i="35" s="1"/>
  <c r="G136" i="35"/>
  <c r="G14" i="35" s="1"/>
  <c r="I51" i="17"/>
  <c r="I13" i="17" s="1"/>
  <c r="H51" i="17"/>
  <c r="H13" i="17" s="1"/>
  <c r="I247" i="17"/>
  <c r="H247" i="17"/>
  <c r="I131" i="17"/>
  <c r="H131" i="17"/>
  <c r="I129" i="17"/>
  <c r="H129" i="17"/>
  <c r="I117" i="17" l="1"/>
  <c r="H117" i="17"/>
  <c r="I115" i="17"/>
  <c r="H115" i="17"/>
  <c r="I101" i="17"/>
  <c r="H101" i="17"/>
  <c r="I86" i="17"/>
  <c r="H86" i="17"/>
  <c r="I82" i="17"/>
  <c r="H82" i="17"/>
  <c r="I79" i="17"/>
  <c r="H79" i="17"/>
  <c r="I243" i="17"/>
  <c r="H243" i="17"/>
  <c r="I38" i="17"/>
  <c r="H38" i="17"/>
  <c r="I39" i="31" l="1"/>
  <c r="H39" i="31"/>
  <c r="C26" i="31"/>
  <c r="I28" i="31"/>
  <c r="I32" i="31" s="1"/>
  <c r="I12" i="31" s="1"/>
  <c r="H28" i="31"/>
  <c r="H32" i="31" s="1"/>
  <c r="H12" i="31" s="1"/>
  <c r="I23" i="32" l="1"/>
  <c r="H23" i="32"/>
  <c r="I43" i="32"/>
  <c r="H43" i="32"/>
  <c r="I41" i="32"/>
  <c r="H41" i="32"/>
  <c r="I39" i="32"/>
  <c r="H39" i="32"/>
  <c r="I37" i="32"/>
  <c r="H37" i="32"/>
  <c r="I31" i="32"/>
  <c r="H31" i="32"/>
  <c r="H23" i="35" l="1"/>
  <c r="G23" i="35"/>
  <c r="H87" i="35"/>
  <c r="H13" i="35" s="1"/>
  <c r="G87" i="35"/>
  <c r="G13" i="35" s="1"/>
  <c r="A4" i="35"/>
  <c r="A3" i="35"/>
  <c r="H43" i="35"/>
  <c r="H59" i="35" s="1"/>
  <c r="H12" i="35" s="1"/>
  <c r="G43" i="35"/>
  <c r="G59" i="35" s="1"/>
  <c r="G12" i="35" s="1"/>
  <c r="B41" i="35"/>
  <c r="B21" i="35"/>
  <c r="H38" i="35" l="1"/>
  <c r="H11" i="35" s="1"/>
  <c r="H18" i="35" s="1"/>
  <c r="H26" i="16" s="1"/>
  <c r="G38" i="35"/>
  <c r="G11" i="35" s="1"/>
  <c r="G18" i="35" s="1"/>
  <c r="G26" i="16" s="1"/>
  <c r="A4" i="33"/>
  <c r="A4" i="34"/>
  <c r="A4" i="28"/>
  <c r="A4" i="17"/>
  <c r="A4" i="31"/>
  <c r="A4" i="32"/>
  <c r="A3" i="34"/>
  <c r="H17" i="34"/>
  <c r="H53" i="34" s="1"/>
  <c r="H11" i="34" s="1"/>
  <c r="G17" i="34"/>
  <c r="B15" i="34"/>
  <c r="A3" i="33"/>
  <c r="C209" i="33"/>
  <c r="C17" i="33"/>
  <c r="G53" i="34" l="1"/>
  <c r="G11" i="34" s="1"/>
  <c r="H12" i="34"/>
  <c r="H28" i="16" s="1"/>
  <c r="I206" i="33"/>
  <c r="I12" i="33" s="1"/>
  <c r="H206" i="33"/>
  <c r="H12" i="33" s="1"/>
  <c r="H282" i="33"/>
  <c r="H13" i="33" s="1"/>
  <c r="H66" i="33"/>
  <c r="H11" i="33" s="1"/>
  <c r="I282" i="33"/>
  <c r="I13" i="33" s="1"/>
  <c r="I66" i="33"/>
  <c r="I11" i="33" s="1"/>
  <c r="G12" i="34" l="1"/>
  <c r="G28" i="16" s="1"/>
  <c r="H14" i="33"/>
  <c r="G30" i="16" s="1"/>
  <c r="I14" i="33"/>
  <c r="H30" i="16" s="1"/>
  <c r="I62" i="17"/>
  <c r="H62" i="17"/>
  <c r="I60" i="17"/>
  <c r="H60" i="17"/>
  <c r="C190" i="17" l="1"/>
  <c r="I74" i="17"/>
  <c r="H74" i="17"/>
  <c r="I40" i="17"/>
  <c r="H40" i="17"/>
  <c r="I257" i="17"/>
  <c r="H257" i="17"/>
  <c r="I255" i="17"/>
  <c r="H255" i="17"/>
  <c r="I245" i="17"/>
  <c r="H245" i="17"/>
  <c r="I240" i="17"/>
  <c r="H240" i="17"/>
  <c r="I215" i="17" l="1"/>
  <c r="I19" i="17" s="1"/>
  <c r="H215" i="17"/>
  <c r="H19" i="17" s="1"/>
  <c r="I220" i="17" l="1"/>
  <c r="H220" i="17"/>
  <c r="H95" i="28"/>
  <c r="H14" i="28" s="1"/>
  <c r="G95" i="28"/>
  <c r="G14" i="28" s="1"/>
  <c r="B81" i="28"/>
  <c r="I185" i="17" l="1"/>
  <c r="H185" i="17"/>
  <c r="I183" i="17"/>
  <c r="H183" i="17"/>
  <c r="I181" i="17"/>
  <c r="H181" i="17"/>
  <c r="I179" i="17"/>
  <c r="H179" i="17"/>
  <c r="I177" i="17"/>
  <c r="H177" i="17"/>
  <c r="I175" i="17"/>
  <c r="H175" i="17"/>
  <c r="I173" i="17"/>
  <c r="H173" i="17"/>
  <c r="I171" i="17"/>
  <c r="H171" i="17"/>
  <c r="I169" i="17"/>
  <c r="H169" i="17"/>
  <c r="I165" i="17"/>
  <c r="H165" i="17"/>
  <c r="I163" i="17"/>
  <c r="H163" i="17"/>
  <c r="I157" i="17"/>
  <c r="H157" i="17"/>
  <c r="C35" i="31" l="1"/>
  <c r="I37" i="31"/>
  <c r="H37" i="31"/>
  <c r="I41" i="31" l="1"/>
  <c r="I13" i="31" s="1"/>
  <c r="H41" i="31"/>
  <c r="H13" i="31" s="1"/>
  <c r="I25" i="32" l="1"/>
  <c r="H25" i="32"/>
  <c r="I27" i="32"/>
  <c r="H27" i="32"/>
  <c r="I21" i="32"/>
  <c r="H21" i="32"/>
  <c r="I35" i="32"/>
  <c r="H35" i="32"/>
  <c r="I33" i="32"/>
  <c r="H33" i="32"/>
  <c r="I29" i="32"/>
  <c r="H29" i="32"/>
  <c r="D19" i="32"/>
  <c r="I19" i="32" s="1"/>
  <c r="H19" i="32" l="1"/>
  <c r="A3" i="32"/>
  <c r="I17" i="32"/>
  <c r="H17" i="32"/>
  <c r="C15" i="32"/>
  <c r="H45" i="32" l="1"/>
  <c r="H11" i="32" s="1"/>
  <c r="H12" i="32" s="1"/>
  <c r="I45" i="32"/>
  <c r="I11" i="32" s="1"/>
  <c r="I12" i="32" s="1"/>
  <c r="H18" i="16" s="1"/>
  <c r="G18" i="16" l="1"/>
  <c r="I72" i="17" l="1"/>
  <c r="H72" i="17"/>
  <c r="I70" i="17"/>
  <c r="H70" i="17"/>
  <c r="I232" i="17"/>
  <c r="H232" i="17"/>
  <c r="C218" i="17"/>
  <c r="H143" i="17" l="1"/>
  <c r="I143" i="17"/>
  <c r="H20" i="17"/>
  <c r="I20" i="17"/>
  <c r="H21" i="31" l="1"/>
  <c r="I21" i="31"/>
  <c r="I148" i="17" l="1"/>
  <c r="H148" i="17"/>
  <c r="I36" i="17" l="1"/>
  <c r="H36" i="17" l="1"/>
  <c r="A3" i="31" l="1"/>
  <c r="I19" i="31"/>
  <c r="H19" i="31"/>
  <c r="C17" i="31"/>
  <c r="I23" i="31" l="1"/>
  <c r="I11" i="31" s="1"/>
  <c r="H23" i="31"/>
  <c r="H11" i="31" s="1"/>
  <c r="H14" i="31" l="1"/>
  <c r="I14" i="31"/>
  <c r="G20" i="16" l="1"/>
  <c r="H20" i="16"/>
  <c r="I29" i="17" l="1"/>
  <c r="H29" i="17"/>
  <c r="I27" i="17"/>
  <c r="H27" i="17"/>
  <c r="H31" i="17" l="1"/>
  <c r="I31" i="17"/>
  <c r="A3" i="28" l="1"/>
  <c r="I150" i="17"/>
  <c r="H150" i="17"/>
  <c r="B18" i="28" l="1"/>
  <c r="I238" i="17"/>
  <c r="H238" i="17"/>
  <c r="G46" i="28" l="1"/>
  <c r="G11" i="28" s="1"/>
  <c r="H46" i="28"/>
  <c r="H11" i="28" s="1"/>
  <c r="G15" i="28" l="1"/>
  <c r="G24" i="16" s="1"/>
  <c r="H15" i="28"/>
  <c r="H24" i="16" s="1"/>
  <c r="C98" i="17" l="1"/>
  <c r="H16" i="17" l="1"/>
  <c r="I16" i="17"/>
  <c r="I95" i="17" l="1"/>
  <c r="H95" i="17"/>
  <c r="C146" i="17" l="1"/>
  <c r="H17" i="17" l="1"/>
  <c r="I17" i="17"/>
  <c r="C67" i="17" l="1"/>
  <c r="I15" i="17" l="1"/>
  <c r="H15" i="17"/>
  <c r="C235" i="17" l="1"/>
  <c r="H259" i="17" l="1"/>
  <c r="H21" i="17" s="1"/>
  <c r="I259" i="17"/>
  <c r="I21" i="17" s="1"/>
  <c r="A7" i="16" l="1"/>
  <c r="A6" i="16"/>
  <c r="I64" i="17" l="1"/>
  <c r="H64" i="17"/>
  <c r="C54" i="17"/>
  <c r="H14" i="17" l="1"/>
  <c r="I14" i="17"/>
  <c r="A3" i="17" l="1"/>
  <c r="I42" i="17" l="1"/>
  <c r="H42" i="17"/>
  <c r="C25" i="17" l="1"/>
  <c r="C34" i="17"/>
  <c r="C153" i="17"/>
  <c r="H187" i="17" l="1"/>
  <c r="H12" i="17"/>
  <c r="I12" i="17"/>
  <c r="I187" i="17"/>
  <c r="I18" i="17" l="1"/>
  <c r="H18" i="17"/>
  <c r="I11" i="17" l="1"/>
  <c r="I22" i="17" s="1"/>
  <c r="H11" i="17"/>
  <c r="H22" i="17" s="1"/>
  <c r="G22" i="16" l="1"/>
  <c r="G33" i="16" s="1"/>
  <c r="H22" i="16"/>
  <c r="H33" i="16" s="1"/>
  <c r="H35" i="16" l="1"/>
  <c r="H42" i="16" l="1"/>
  <c r="J44" i="16"/>
  <c r="H37" i="16"/>
  <c r="H39" i="16" s="1"/>
  <c r="H44" i="16"/>
  <c r="H46" i="16" s="1"/>
  <c r="H48" i="16" s="1"/>
</calcChain>
</file>

<file path=xl/sharedStrings.xml><?xml version="1.0" encoding="utf-8"?>
<sst xmlns="http://schemas.openxmlformats.org/spreadsheetml/2006/main" count="2678" uniqueCount="782">
  <si>
    <t>Munkanem megnevezése</t>
  </si>
  <si>
    <t>Anyag összege</t>
  </si>
  <si>
    <t>Díj összege</t>
  </si>
  <si>
    <t>Ssz.</t>
  </si>
  <si>
    <t>Tételszám</t>
  </si>
  <si>
    <t>Tétel szövege</t>
  </si>
  <si>
    <t>Menny.</t>
  </si>
  <si>
    <t>Egység</t>
  </si>
  <si>
    <t>Anyag egységár</t>
  </si>
  <si>
    <t>Díj egységre</t>
  </si>
  <si>
    <t>Anyag összesen</t>
  </si>
  <si>
    <t>Díj összesen</t>
  </si>
  <si>
    <t>m2</t>
  </si>
  <si>
    <t>Munkanem összesen:</t>
  </si>
  <si>
    <t>FŐÖSSZESÍTŐ</t>
  </si>
  <si>
    <t>Felületképzés (festés, mázolás, tapétázás, korrózióvédelem)</t>
  </si>
  <si>
    <t>Helyszíni beton és vasbeton munkák</t>
  </si>
  <si>
    <t>Aljzatkészítés, hideg- és melegburkolatok készítése</t>
  </si>
  <si>
    <t>Irtás, föld- és sziklamunka</t>
  </si>
  <si>
    <t>Falazás és egyéb kőműves munkák</t>
  </si>
  <si>
    <t>MUNKÁK ÖSSZESEN NETTÓ:</t>
  </si>
  <si>
    <t>Költségvetés készítő:</t>
  </si>
  <si>
    <t>A (ANYAG ÖSSZ.)</t>
  </si>
  <si>
    <t>D (DÍJ ÖSSZESEN)</t>
  </si>
  <si>
    <t>ORGANIZÁCIÓ</t>
  </si>
  <si>
    <t>Kivitelező vállalkozónak a jelen kivitelezéssel összefüggő saját organizációs költsége</t>
  </si>
  <si>
    <t>pl: felvonulás, anyagmozgatás, építési energia,  felelősségbiztosítás, stb.</t>
  </si>
  <si>
    <t>db</t>
  </si>
  <si>
    <t>m3</t>
  </si>
  <si>
    <t>Munkahelyi depóniából építési törmelék konténerbe rakása, kézi erővel, önálló munka esetén elszámolva,konténer szállítás nélkül</t>
  </si>
  <si>
    <t>21-011-12</t>
  </si>
  <si>
    <t>27% ÁFA</t>
  </si>
  <si>
    <t>MINDÖSSZESEN (BRUTTÓ)</t>
  </si>
  <si>
    <t>m</t>
  </si>
  <si>
    <t>Vakolás és rabicolás</t>
  </si>
  <si>
    <t>K-tétel</t>
  </si>
  <si>
    <t>KÖLTSÉGVETÉSI FEJEZET MEGNEVEZÉSE</t>
  </si>
  <si>
    <t>TARTÓSZERKEZETI MUNKÁK</t>
  </si>
  <si>
    <t>t</t>
  </si>
  <si>
    <t>Szigetelés</t>
  </si>
  <si>
    <t>Padlórétegrendek szigetelései</t>
  </si>
  <si>
    <t>Falrétegrendek szigetelései</t>
  </si>
  <si>
    <t>Szárazépítés</t>
  </si>
  <si>
    <t>Bádogozás</t>
  </si>
  <si>
    <t>Építési törmelék konténeres elszállítása, lerakása,lerakóhelyi díjjal,
8,0 m3-es konténerbe</t>
  </si>
  <si>
    <t>21-011-11.6</t>
  </si>
  <si>
    <t>II.</t>
  </si>
  <si>
    <t>III.</t>
  </si>
  <si>
    <t>Külső nyílászárók gyártása és elhelyezése, konszignáció szerinti kivitelben kompletten</t>
  </si>
  <si>
    <t>I.</t>
  </si>
  <si>
    <t>MEGJEGYZÉS:
Minden méret a gyártás és beépítés előtt a helyszínen ellenőrizendő!</t>
  </si>
  <si>
    <t>IV.</t>
  </si>
  <si>
    <t>ÉPÍTŐMESTERI BONTÁSOK</t>
  </si>
  <si>
    <t>02</t>
  </si>
  <si>
    <t>Bontási munkák</t>
  </si>
  <si>
    <t>M21-011-11.4</t>
  </si>
  <si>
    <t>M21-011-12</t>
  </si>
  <si>
    <t>Nyílászárószerkezetek elhelyezése</t>
  </si>
  <si>
    <t>Mobíliák</t>
  </si>
  <si>
    <t>Padlóburkolatok</t>
  </si>
  <si>
    <t>V.</t>
  </si>
  <si>
    <t>VI.</t>
  </si>
  <si>
    <t>GÉPÉSZETI MUNKÁK</t>
  </si>
  <si>
    <t>GYENGEÁRAMÚ MUNKÁK</t>
  </si>
  <si>
    <t>Lakatos-szerkezetek elhelyezése</t>
  </si>
  <si>
    <t>36-090-1.1.2-0550040</t>
  </si>
  <si>
    <t>36-090-2.1.2</t>
  </si>
  <si>
    <t>VII.</t>
  </si>
  <si>
    <t>ERŐSÁRAMÚ MUNKÁK</t>
  </si>
  <si>
    <t xml:space="preserve">db     </t>
  </si>
  <si>
    <t xml:space="preserve">m      </t>
  </si>
  <si>
    <t>fm</t>
  </si>
  <si>
    <t>Tűzjelző rendszer</t>
  </si>
  <si>
    <t xml:space="preserve">Építtető: </t>
  </si>
  <si>
    <t>Erzsébetváros Önkormányzata, 
Polgármesteri Hivatal</t>
  </si>
  <si>
    <t>1073 Budapest, Erzsébet körút 6.</t>
  </si>
  <si>
    <t>1071 Budapest, Bethlen Gábor tér 3.</t>
  </si>
  <si>
    <t>Bethlen Téri Színház</t>
  </si>
  <si>
    <t>kivitelezési munkáihoz</t>
  </si>
  <si>
    <t>agoston.mernok@gmail.com</t>
  </si>
  <si>
    <t xml:space="preserve">Eszté-tika Bt. ● 2330 Dunaharaszti, Csontváry u. 8/C         </t>
  </si>
  <si>
    <t>Szabó Ágoston György MMK 13-20455</t>
  </si>
  <si>
    <t>Bontási törmelék konténeres elszállítása, lerakása, lerakóhelyi díjjal,
6,0 m3-es konténerbe</t>
  </si>
  <si>
    <t>Munkahelyi depóniából bontási törmelék konténerbe rakása, kézi erővel, önálló munka esetén elszámolva, konténer szállítás nélkül</t>
  </si>
  <si>
    <t>Fa padozat bontása</t>
  </si>
  <si>
    <t>Ruhatár pult bontása</t>
  </si>
  <si>
    <t>Büfé pult bontása</t>
  </si>
  <si>
    <t>Teherhordó és kitöltő falazat bontása,
égetett agyag-kerámia termékekből,
bármilyen falvastagsággal,
falazó, cementes mészhabarcsból</t>
  </si>
  <si>
    <t>M33-000-1.1.1.1.1</t>
  </si>
  <si>
    <t>Pillérfalazat bontása,
égetett agyag-kerámia termékekből,
bármilyen falvastagsággal, épületen belül,
falazó, meszes cementhabarcsból</t>
  </si>
  <si>
    <t xml:space="preserve"> M33-000-11.1.1.1.1</t>
  </si>
  <si>
    <t>Válaszfal bontása,
égetett agyag-kerámia termékekből,
erősítő pillérrel vagy erősítő pillér nélkül falazva,
üreges kerámia válaszfaltéglából,
12 cm vastagságig,
falazó, cementes mészhabarcsból falazva</t>
  </si>
  <si>
    <t>33-000-21.1.1.2.3.1</t>
  </si>
  <si>
    <t>Gipszkarton álmennyezetek bontása</t>
  </si>
  <si>
    <t>39-000-2</t>
  </si>
  <si>
    <t>Padlóburkolat bontása lábazattal együtt - melegpadló burkolatok</t>
  </si>
  <si>
    <t>Padlóburkolat bontása lábazattal együtt -hidegpadló burkolatok</t>
  </si>
  <si>
    <t>Lapburkolatok bontása,
fal-, pillér- és oszlopburkolat, bármely méretűmozaik, kőagyag és csempe</t>
  </si>
  <si>
    <t>42-000-2.2</t>
  </si>
  <si>
    <t>Fa vagy műanyag nyílászáró szerkezetek bontása, ajtó, ablak vagy kapu,
2,01-4,00 m2 között</t>
  </si>
  <si>
    <t>44-000-1.2</t>
  </si>
  <si>
    <r>
      <t xml:space="preserve">Rácsok, korlátok, kerítések bontása,
idomacél rács vagy korlát
</t>
    </r>
    <r>
      <rPr>
        <i/>
        <sz val="10"/>
        <color theme="1"/>
        <rFont val="Aptos Narrow"/>
        <family val="2"/>
      </rPr>
      <t>belső lépcsőkorlát bontása</t>
    </r>
  </si>
  <si>
    <t>45-000-2.1</t>
  </si>
  <si>
    <t>Fém nyílászáró szerkezetek bontása,
ajtó, ablak, kapu,
2,01 m2 felület felett</t>
  </si>
  <si>
    <t>45-000-1.1.3</t>
  </si>
  <si>
    <t>Rácsok, korlátok, kerítések bontása,
idomacél kerítéstartó és kitámasztó, oszloppal</t>
  </si>
  <si>
    <t>45-000-2.5</t>
  </si>
  <si>
    <t>Előtető bontása kompletten</t>
  </si>
  <si>
    <r>
      <t xml:space="preserve">Vízellátás berendezési tárgyak leszerelése,
falikutak, mosdók
</t>
    </r>
    <r>
      <rPr>
        <i/>
        <sz val="10"/>
        <color theme="1"/>
        <rFont val="Aptos Narrow"/>
        <family val="2"/>
      </rPr>
      <t>Mosdó bontása kompletten</t>
    </r>
  </si>
  <si>
    <t>Vízellátás berendezési tárgyak leszerelése,
WC csésze tartozékokkal</t>
  </si>
  <si>
    <t>82-000-3.4</t>
  </si>
  <si>
    <t>M82-000-3.2</t>
  </si>
  <si>
    <t>Fém- és könnyű épületszerkezetek szerelése</t>
  </si>
  <si>
    <t>Hegesztett betonacél háló szerelése tartószerkezetbe
FERALPI Sp4K1515 építési síkháló; 5,00 x 2,15 m; 150 x 150 mm osztással {átmérő} 4,00 / 4,00 B500A (BHB55.50)</t>
  </si>
  <si>
    <t>31-001-2-0452001</t>
  </si>
  <si>
    <t>M31-021-8.3-0230410</t>
  </si>
  <si>
    <t>Egyhéjú tetőfedés profilos fémlemez elemekből,
önfúró csavarokkal rögzítve,10,0 m2/db táblaméretig,
30 mm hullámmagasság felett,
45-65 mm hullámmagasságú tetőprofilból
POLMETÁL T50/220/1038 trapézlemez Lv=0,80 mm Z 275 g/m2 tűzihorganyzott, T/50 0,80 Horg</t>
  </si>
  <si>
    <t>34-002-1.1.2.5-0114421</t>
  </si>
  <si>
    <t>Acél kiváltószerkezet elemeinek gyártása és helyszíni szerelése az S-01 jelű tartószerkezeti terv szerint, korroziógátló és esztétikai fedőfestéssel együtt, kompletten;
Acélminőség: S235JR
Felhasznált acélszelvények:
- HEA 200 acélszelvény
- UPN 100 acélszelvény
- IPE 160 acélszelvény</t>
  </si>
  <si>
    <t>31-032-3.1.4.1-0313444</t>
  </si>
  <si>
    <t xml:space="preserve">0-14 cm kiegyenlítést képző kavicsbeton (4 cm vastagság alatt műanyag adalékkal (pl. Mapei Planitop 400) javított cementsimítás), 1 cm széles EPS szalagokkal ellátott, tervezett dilatációval (dilatációs szalag a felmenő falszerkezetek mentén is) , Rétegrendi előfordulás: PE-02.2; </t>
  </si>
  <si>
    <t xml:space="preserve">2-30 cm CKT8 minőségű beton feltöltés 1 cm széles EPS szalagokkal ellátott, tervezett dilatációval (dilatációs szalag a felmenő falszerkezetek mentén ) , Rétegrendi előfordulás: PF-02.1; </t>
  </si>
  <si>
    <t xml:space="preserve">0-28 cm lejtésképző kavicsbeton (4 cm vastagság alatt műanyag adalékkal (pl. Mapei Planitop 400 ) javított cementsimítás), 1 cm széles EPS szalagokkal ellátott, tervezett dilatációval (dilatációs szalag a felmenő falszerkezetek mentén is) , Rétegrendi előfordulás: PF-02.2; PF-02.3; </t>
  </si>
  <si>
    <t>Teherhordó és kitöltő falazat készítése,
beton, könnyűbeton falazóblokk vagy zsaluzóelem termékekből,
200 mm falvastagságban,
200x500x230-235 mm-es méretű
beton zsaluzóelemből,
kitöltő betonnal, betonacél beépítéssel
LEIER zsaluzóelem ZS 20, 20/50/23 cm, Cikkszám: HUTGO4348Bordás betonacél, szálban, B 60.50 10 mmC16/20 - X0v(H) - 16 - F2 - CEM 32,5, m = 6,6 finomsági modulussal</t>
  </si>
  <si>
    <t>33-001-1.3.2.4.1.1-0010208</t>
  </si>
  <si>
    <t>48-021-1.63.3.3-0120109</t>
  </si>
  <si>
    <t xml:space="preserve">1 rtg  0,1 mm vastag PE fólia technológiai elválasztó réteg 20 cm-es átfedéssel lazán fektetve (pl.: Mapei Mapeplan PE 0.1 mm, vagy műszakilag egyenértékű), 
Rétegrendi előfordulás: PF-02.1; </t>
  </si>
  <si>
    <t>48-007-35.1-0120119</t>
  </si>
  <si>
    <t>M48-021-1.51.2.2.1-0500021</t>
  </si>
  <si>
    <t>M48-004-1.41.1-0094721</t>
  </si>
  <si>
    <t>M48-014-7.2-0313001</t>
  </si>
  <si>
    <t>M48-014-4.4-0313001</t>
  </si>
  <si>
    <t>2 rtg  üzemi víz elleni bevonatszigetelés (pl.: Mapei Mapelastic) két rétegben fölhordva, rétegenként 3,4 kg/m2 anyagfelhasználással, a hajlatoknál rendszersaját rugalmas hajlaterősítő szalaggal erősítve (csak vizes funkciójú helyiségekben)</t>
  </si>
  <si>
    <t>Hőszigetelő és hangelnyelő táblák ragasztásos rögzítése,
külső fal belső oldalán,
ásványi ragasztó vagy ágyazóhabarccsal
Multipor ásványi ragasztó habarcs;
Rétegrendi előfordulás: F-01.1; F-01.2; F-02.1; HF-01</t>
  </si>
  <si>
    <t>Külső fal belső oldali hang- és hőszigetelése, (rögzítési segédanyag külön tételben),
ásványi hőszigetelő lappal
Multipor ásványi hőszigetelő lap, 600x400x150 mm, Cikkszám: 10018252;
Rétegrendi előfordulás: F-01.1; F-01.2; F-02.1; HF-01</t>
  </si>
  <si>
    <t>Gipszkarton válaszfalak</t>
  </si>
  <si>
    <r>
      <rPr>
        <b/>
        <sz val="10"/>
        <color theme="1"/>
        <rFont val="Aptos Narrow"/>
        <family val="2"/>
      </rPr>
      <t>VF-01</t>
    </r>
    <r>
      <rPr>
        <sz val="10"/>
        <color theme="1"/>
        <rFont val="Aptos Narrow"/>
        <family val="2"/>
      </rPr>
      <t xml:space="preserve"> jelű Szerelt fal, színháztér lezárására (RwR=66 dB) elnevezésű gipszkarton válaszfal készítése az alábbi rétegfelépítéssel: 
2,5 cm 2x 12,5 mm vastag akusztikus gipszkarton lemez (pl.: KNAUF SILENTBOARD, vagy ezzel műszakilag egyenértékű) 
7,5 cm UW75/CW75 profilváz (pl.: KNAUF, vagy ezzel műszakilag egyenértékű), max. 62,5 cm profiltávolság közte 6 cm vastag hangszigetelő tábla, műgyanta kötésű, teljes keresztmetszetében víztaszító, csupasz kőzetgyapot lemez (pl.: Rockwool Airrock XD) 
2,5 cm 2x 12,5 mm vastag akusztikus gipszkarton lemez (pl.: KNAUF SILENTBOARD, vagy ezzel műszakilag egyenértékű)</t>
    </r>
  </si>
  <si>
    <r>
      <rPr>
        <b/>
        <sz val="10"/>
        <color theme="1"/>
        <rFont val="Aptos Narrow"/>
        <family val="2"/>
      </rPr>
      <t>VF-03</t>
    </r>
    <r>
      <rPr>
        <sz val="10"/>
        <color theme="1"/>
        <rFont val="Aptos Narrow"/>
        <family val="2"/>
      </rPr>
      <t xml:space="preserve"> jelű Szerelt fal, általános kialakítás (4 m falmagasságig) erősített, terhelhető fal, elnevezésű gipszkarton válaszfal készítése az alábbi rétegfelépítéssel: 
2,5 cm 2x 12,5 mm vastag normál gipszkarton lemez (pl.: KNAUF A 13, vagy ezzel műszakilag egyenértékű) 
5 cm UW50/UA50 profilváz (pl.: KNAUF, vagy ezzel műszakilag egyenértékű), max. 62,5 cm profiltávolság 
2,5 cm 2x 12,5 mm vastag normál gipszkarton lemez (pl.: KNAUF A 13, vagy ezzel műszakilag egyenértékű)</t>
    </r>
  </si>
  <si>
    <r>
      <rPr>
        <b/>
        <sz val="10"/>
        <color theme="1"/>
        <rFont val="Aptos Narrow"/>
        <family val="2"/>
      </rPr>
      <t>VF-02</t>
    </r>
    <r>
      <rPr>
        <sz val="10"/>
        <color theme="1"/>
        <rFont val="Aptos Narrow"/>
        <family val="2"/>
      </rPr>
      <t xml:space="preserve"> jelű Szerelt fal, általános kialakítás (4 m falmagasságig) elnevezésű gipszkarton válaszfal készítése az alábbi rétegfelépítéssel: 
2,5 cm 2x 12,5 mm vastag normál gipszkarton lemez (pl.: KNAUF A 13, vagy ezzel műszakilag egyenértékű) 
5 cm UW50/CW50 profilváz (pl.: KNAUF, vagy ezzel műszakilag egyenértékű), max. 62,5 cm profiltávolság 
2,5 cm 2x 12,5 mm vastag normál gipszkarton lemez (pl.: KNAUF A 13, vagy ezzel műszakilag egyenértékű)</t>
    </r>
  </si>
  <si>
    <r>
      <rPr>
        <b/>
        <sz val="10"/>
        <color theme="1"/>
        <rFont val="Aptos Narrow"/>
        <family val="2"/>
      </rPr>
      <t>VF-06</t>
    </r>
    <r>
      <rPr>
        <sz val="10"/>
        <color theme="1"/>
        <rFont val="Aptos Narrow"/>
        <family val="2"/>
      </rPr>
      <t xml:space="preserve"> jelű Szerelt fal vizeshelyiségben (4 m falmagasságig) elnevezésű gipszkarton válaszfal készítése az alábbi rétegfelépítéssel: 
2,5 cm 2x 12,5 mm vastag impregnált gipszkarton lemez (pl.: KNAUF HA, vagy ezzel műszakilag egyenértékű) 
5 cm UW50/CW50 profilváz (pl.: KNAUF, vagy ezzel műszakilag egyenértékű), max. 62,5 cm profiltávolság 
2,5 cm 2x 12,5 mm vastag impregnált gipszkarton lemez (pl.: KNAUF HA, vagy ezzel műszakilag egyenértékű)</t>
    </r>
  </si>
  <si>
    <r>
      <rPr>
        <b/>
        <sz val="10"/>
        <color theme="1"/>
        <rFont val="Aptos Narrow"/>
        <family val="2"/>
      </rPr>
      <t>VF-05</t>
    </r>
    <r>
      <rPr>
        <sz val="10"/>
        <color theme="1"/>
        <rFont val="Aptos Narrow"/>
        <family val="2"/>
      </rPr>
      <t xml:space="preserve"> jelű Szerelt fal vizeshelyiség mentén (4 m falmagasságig) elnevezésű gipszkarton válaszfal készítése az alábbi rétegfelépítéssel: 
2,5 cm 2x 12,5 mm vastag normál gipszkarton lemez (pl.: KNAUF A 13, vagy ezzel műszakilag egyenértékű) 
5 cm UW50/CW50 profilváz (pl.: KNAUF, vagy ezzel műszakilag egyenértékű), max. 62,5 cm profiltávolság 
2,5 cm 2x 12,5 mm vastag impregnált gipszkarton lemez (pl.: KNAUF HA, vagy ezzel műszakilag egyenértékű)</t>
    </r>
  </si>
  <si>
    <t>Gipszkarton előtétfalak</t>
  </si>
  <si>
    <t>Gipszkarton álmennyezetek</t>
  </si>
  <si>
    <t>Aljzatkiegyenlítés</t>
  </si>
  <si>
    <t>Meglévő aljzat kiegyenlítése,
ragasztott parketta, valamint rugalmas burkolat alá (nagy igénybevétel)
tömör, nem szívó aljzat (pl. kerámia burkolat) felület előkészítése,
3 mm vastagságban
MAPEI Ultraplan Eco önterülő aljzatkiegyenlítő, szürke, Csz: 149523MAPEI Primer G műgyanta bázisú, diszperziós alapozó, Csz: 020110</t>
  </si>
  <si>
    <t>42-041-3.2.3.1-0313031</t>
  </si>
  <si>
    <t>Ragasztók</t>
  </si>
  <si>
    <t>Lábazatburkolatok</t>
  </si>
  <si>
    <t xml:space="preserve">Meglévő - megmaradó, természetes mészkő lábazat burkolat, a sérült elemek azonos anyagú új elemekkel cserélve, az esetleges hibák fagyálló, természetes kő javító anyagokkal javítva, 
Rétegrendi előfordulás: F-02.1; </t>
  </si>
  <si>
    <t>Belső nyílászárók gyártása és elhelyezése, terv szerinti kivitelben kompletten</t>
  </si>
  <si>
    <t>Ablakpárkány</t>
  </si>
  <si>
    <t>Egyéb asztalosszerkezetek elhelyezése</t>
  </si>
  <si>
    <r>
      <t xml:space="preserve">Vakolatjavítás
oldalfalon, tégla-, beton-, kőfelületen vagy építőlemezen, a meglazult, sérült vakolat előzetes leverésével,
hiánypótlás 5-25% között
Hvb8-mc, beltéri, vakoló cementes mészhabarcs mészpéppel
</t>
    </r>
    <r>
      <rPr>
        <i/>
        <sz val="10"/>
        <color theme="1"/>
        <rFont val="Aptos Narrow"/>
        <family val="2"/>
      </rPr>
      <t>ELŐIRÁNYZAT</t>
    </r>
  </si>
  <si>
    <r>
      <t xml:space="preserve">Vakolatok pótlása, keskenyvakolatok pótlása
oldalfalon,
11-20 cm szélesség között
</t>
    </r>
    <r>
      <rPr>
        <i/>
        <sz val="10"/>
        <color theme="1"/>
        <rFont val="Aptos Narrow"/>
        <family val="2"/>
      </rPr>
      <t>ELŐIRÁNYZAT</t>
    </r>
  </si>
  <si>
    <t>ÉPÍTŐMESTERI ÉS SZAKIPARI MUNKÁK</t>
  </si>
  <si>
    <t>Falburkolatok</t>
  </si>
  <si>
    <t>M44-030-2.3-0122192</t>
  </si>
  <si>
    <t>M44-030-11.3-0122103</t>
  </si>
  <si>
    <t>33-091-1.1.1-3128108</t>
  </si>
  <si>
    <t>Teherhordó és kitöltő falazat,égetett agyag-kerámia termékekből, nyílásbefalazás, nyílásszűkítés vagy kisebb falpótlások,
250 mm és ennél vastagabb falban csorbázatvéséssel,
nyílásbefalazás, nyílásszűkítés vagy kisebb falpótlások,
Kisméretű tömör tégla, 250×120×65 mm, I.o.,KERAKOLL Biocalce Muratura falazóhabarcs, M5, falazatok nagyon áteresztőágyazatához és törmelékes feltöltéséhez, baktérium és gombaálló hatású, B+ F+</t>
  </si>
  <si>
    <t>Válaszfal, égetett agyag-kerámia termékekből,erősítő pillérrel vagy erősítő pillér nélkül falazva,nyílásbefalazás, nyílásszűkítés vagy kisebb falpótlások,
12 cm vastagsággal, tömör kisméretű téglából,
falazó, cementes mészhabarcsból falazva
BAKONYTHERM kisméretű tömör tégla, 250×120×65 mm, I.o., Cikkszám: TEG001Hf5-mc, falazó cementes mészhabarcs, mészpéppel</t>
  </si>
  <si>
    <t>33-091-11.4.1-1128108</t>
  </si>
  <si>
    <t>M39-001-3.2.1-0210200</t>
  </si>
  <si>
    <t>M39-001-29.1.1-0210211</t>
  </si>
  <si>
    <t>M39-001-4.1.1-0120012</t>
  </si>
  <si>
    <t>K39-005-009.2-0000001</t>
  </si>
  <si>
    <t>M39-005-9.2-0120031</t>
  </si>
  <si>
    <t>M39-005-2.2.1-0123002</t>
  </si>
  <si>
    <t>M39-003-1.1.2.1.1-1210200</t>
  </si>
  <si>
    <t>K39-003-1.1.2.1.1-0000001</t>
  </si>
  <si>
    <t>TARTALÉKKERETTEL NÖVELT MINDÖSSZESEN NETTÓ</t>
  </si>
  <si>
    <t>ÖSSZESEN BRUTTÓ</t>
  </si>
  <si>
    <t>ÖSSZESEN NETTÓ</t>
  </si>
  <si>
    <t>a</t>
  </si>
  <si>
    <t>Burkolatváltók</t>
  </si>
  <si>
    <t>44-006-3-0210002</t>
  </si>
  <si>
    <t>M42-042-4.4.2.9-0313893</t>
  </si>
  <si>
    <t>M42-042-24.9.1-0313851</t>
  </si>
  <si>
    <t xml:space="preserve">1 rtg egykomponensű, izocianát és oldószermentes szilanizált polimer bázisú parkettaragasztó 
(pl.: MAPEI ULTRABOND S955 1K), 
Rétegrendi előfordulás: PF-01.1; PF-02.1; PF-03.1; </t>
  </si>
  <si>
    <t xml:space="preserve">1 rtg egykomponensű, oldószermentes, különösen alacsony illékony szerves anyag (VOC) kibocsátású, nagyon erős kezdeti tapadószilárdságú vizes diszperziós ragasztó (pl.: MAPEI MAPECRYL ECO), 
Rétegrendi előfordulás: PF-01.3; PE-01.1; </t>
  </si>
  <si>
    <t>Hőszigetelő táblák pontszerű mechanikai rögzítése,
műanyag vagy fém beütőszeges/csavaros műanyag beütődübelekkel
EJOT ejotherm, acél csavaros THR dübel, önsüllyesztő vagy felületszerelt alkalmazásra, minden szigetelőanyaghoz, Cikkszám: 8719215400</t>
  </si>
  <si>
    <t>M42-022-2.1.2.1.2-0313116</t>
  </si>
  <si>
    <t>Utánvilágító táblák</t>
  </si>
  <si>
    <t>2x1 tűzjelző kábel</t>
  </si>
  <si>
    <t>2x1 tűzálló kábel</t>
  </si>
  <si>
    <t>Tűzálló kábelrögzítés (30cm/db)</t>
  </si>
  <si>
    <t>Kábelcsatorna falra rögzítéssel</t>
  </si>
  <si>
    <t>Szerelési segéd anyagok, rögzítő elemek, stb</t>
  </si>
  <si>
    <t>Engedélyeztetési eljárások</t>
  </si>
  <si>
    <t>Üzembe helyezések, mérések, programozás, tesztüzem, oktatás</t>
  </si>
  <si>
    <t>Átalakítás, bontás</t>
  </si>
  <si>
    <t>Védőcsövek, kábeltálcák, csatornák</t>
  </si>
  <si>
    <t>Vezetékek, kábelek</t>
  </si>
  <si>
    <t>Világítótestek, lámpatestek</t>
  </si>
  <si>
    <t>Kapcsolók, szerelvények</t>
  </si>
  <si>
    <t>Elosztó berendezések</t>
  </si>
  <si>
    <t>Kiegészítő tételek</t>
  </si>
  <si>
    <t>klt</t>
  </si>
  <si>
    <t>Előirányzat</t>
  </si>
  <si>
    <t>NYM-J kábel kábeltálcán, kábellétrán elhelyezve, vagy védőcsőbe húzva, 
5x2,5 mm2</t>
  </si>
  <si>
    <t>NYM-J kábel kábeltálcán, kábellétrán elhelyezve, vagy védőcsőbe húzva, 
3x2,5 mm2</t>
  </si>
  <si>
    <t>NYM-J kábel kábeltálcán, kábellétrán elhelyezve, vagy védőcsőbe húzva, 
3x1,5 mm2</t>
  </si>
  <si>
    <t>KAPCSOLÓK, NYOMÓGOMBOK</t>
  </si>
  <si>
    <t>DUGASZOLÓ ALJZATOK</t>
  </si>
  <si>
    <t>Installációs kapcsolók és dugaszolóaljzatok (szegélycsatornában, szerelt falban, téglafalban elhelyezett szerelvénydobozokba egyedileg, vagy  csoportosan elhelyezve, bekötéssel)</t>
  </si>
  <si>
    <t xml:space="preserve">SIEMENS; SCHRACK; SCHNEIDER gyártmányú önhordó acéllemeztokozott  elosztószekrények és készülékek, maszkos kivitelben, műhelyben előregyártva, helyszínre szállítva, felállítva, összeállítva, szerelési segédanyagokkal (jelölők, csavarok, sínezési elemek stb.), bekötve. Az elosztó berendezések gyártásba adása előtt a pontos beépíthetőségi adatokat a helyszínen ellenőrizni kell, a műhelyterveket ennek megfelelően kell elkészíteni és jóváhagyásra benyújtani. </t>
  </si>
  <si>
    <t xml:space="preserve">klt    </t>
  </si>
  <si>
    <t>DALI KÖZPONTI VILÁGÍTÁS VEZÉRLÉS</t>
  </si>
  <si>
    <t>EGYÉB TÉTELEK</t>
  </si>
  <si>
    <t>MÉRÉSEK, JEGYZŐKÖNYVEK</t>
  </si>
  <si>
    <t>Átadási és megvalósulási dokumentáció készítése
 - Villamos biztonsági felülvizsgálat mérés és jegyzőkönyv
 - Első felülvizsgálat MSZ HD 60364-6:2019 szerinti mérés és jegyzőkönyv
 - Elkészült kábelhálózati szigetelési ellenállás mérése és jegyzőkönyv
 - Megvilágítás mérés és jegyzőkönyv
 - Megvalósulási dokumentáció készítése</t>
  </si>
  <si>
    <t>óra</t>
  </si>
  <si>
    <t>Munkaidőelőirányzat
Villanyszerelés utáni  építőipari szakmunkákra (építőipari szak anyagaiból)</t>
  </si>
  <si>
    <t xml:space="preserve">Költségelőirányzat
Hulladékok szelektív gyűjtésére és elszállítására
</t>
  </si>
  <si>
    <t>Légtechnika, szellőzés</t>
  </si>
  <si>
    <t>Légtechnikai rendszerek tartózási terveinek megrendelése és elkészítése</t>
  </si>
  <si>
    <t>Felirati tábla, légtechnika vezetékekre, felszerelve.</t>
  </si>
  <si>
    <t>Kiszállási díjak</t>
  </si>
  <si>
    <t>Meglévő radiátor le és a falszigetelés utáni felszerelése, új bekötéssel és termosztatikus radiátorszelep felszerelése.</t>
  </si>
  <si>
    <t>Meglévő radiátor le és áthelyezése, felszerelése, új fűtési bekötés készítése, termosztatikus radiátorszelep felszerelése.</t>
  </si>
  <si>
    <t>Fűtési rendszer vízkezelése</t>
  </si>
  <si>
    <t>Berendezések gyártói beüzemelése</t>
  </si>
  <si>
    <t>Próbafűtés, rendszerek beüzemelése</t>
  </si>
  <si>
    <t>Meglévő radiátor, és hozzá tartozó bekötővezeték leszerelése, elbontása</t>
  </si>
  <si>
    <t>Egy medencés mosogató, csepptálcával, minden gyári tartozékával, kompletten.</t>
  </si>
  <si>
    <t>Egy medencés mosogató, minden gyári tartozékával, kompletten.</t>
  </si>
  <si>
    <t>KWC WB440COP fali kiöntő falra szerelhető, krómnikkelacélból készült, matt selyemfényű felület, anyagvastagság 0,9 mm, hézagmentesen hegesztett medence, lekerekített peremek, G 1 1/2 B szűrős leeresztőszelep lefolyó hátul középen, fröccsenő víz ellen védő hátfal és krómnikkelacél lehajtható rács, rögzítőanyagokkal együtt. Méret (SZ x M x Mé): 436 × 525 × 310 mm, két csaplyukkal, 2 db ½” tömlővéges, légbeszívós kifolyószeleppel, 2 db ½” csempeszeleppel, 2 db ½” falikoronggal, NA 50 mm bűzelzáróval, felszerelve, bekötve, kompletten, minden gyári tartozékával együtt.</t>
  </si>
  <si>
    <t>Áttörés fúrása, illetve készítése födémben 250 mm átmérőig</t>
  </si>
  <si>
    <t>Tervengedélyeztetés, a Vízművek, A Csatornázási Művek, a tűzoltóság illetékes osztályaival ill. vízjogi engedély beszerzése.</t>
  </si>
  <si>
    <t>Gépészeti vezetékek tűzvédelmi lezárása, ETA bevizsgálással rendelkező tűzvédelmi bevonattal, masszával, habbal karmantyúval vagy szalaggal, szükség esetén bandázzsal.</t>
  </si>
  <si>
    <t>Előre nem látható munkák plusz költségei</t>
  </si>
  <si>
    <t>Műszaki átadás lefolytatása</t>
  </si>
  <si>
    <t>Lámpatestek</t>
  </si>
  <si>
    <t>Asztalok</t>
  </si>
  <si>
    <r>
      <t>A03 jelű, Étkezőasztal</t>
    </r>
    <r>
      <rPr>
        <sz val="10"/>
        <color rgb="FF000000"/>
        <rFont val="Aptos Narrow"/>
        <family val="2"/>
      </rPr>
      <t xml:space="preserve">
Termék: Adam, szürke MDF dekor asztallap melaminbevonattal, fekete fém láb,</t>
    </r>
    <r>
      <rPr>
        <b/>
        <sz val="10"/>
        <color indexed="8"/>
        <rFont val="Aptos Narrow"/>
        <family val="2"/>
      </rPr>
      <t xml:space="preserve">
</t>
    </r>
    <r>
      <rPr>
        <sz val="10"/>
        <color rgb="FF000000"/>
        <rFont val="Aptos Narrow"/>
        <family val="2"/>
      </rPr>
      <t>Szé/Ma/Mé: kb. 120/75/80 cm</t>
    </r>
  </si>
  <si>
    <t>Székek és fotelek</t>
  </si>
  <si>
    <r>
      <t>B01 jelű, Karfás szék</t>
    </r>
    <r>
      <rPr>
        <sz val="10"/>
        <color rgb="FF000000"/>
        <rFont val="Aptos Narrow"/>
        <family val="2"/>
      </rPr>
      <t xml:space="preserve">
Termék: SI Cherry Black</t>
    </r>
    <r>
      <rPr>
        <b/>
        <sz val="10"/>
        <color indexed="8"/>
        <rFont val="Aptos Narrow"/>
        <family val="2"/>
      </rPr>
      <t xml:space="preserve">
</t>
    </r>
    <r>
      <rPr>
        <sz val="10"/>
        <color rgb="FF000000"/>
        <rFont val="Aptos Narrow"/>
        <family val="2"/>
      </rPr>
      <t>Ma/Mé/Szé: 83/44/45 cm</t>
    </r>
  </si>
  <si>
    <r>
      <t>B02 jelű, Bárszék</t>
    </r>
    <r>
      <rPr>
        <sz val="10"/>
        <color rgb="FF000000"/>
        <rFont val="Aptos Narrow"/>
        <family val="2"/>
      </rPr>
      <t xml:space="preserve">
Termék: Kamari bárszék bársony huzattal, fekete</t>
    </r>
    <r>
      <rPr>
        <b/>
        <sz val="10"/>
        <color indexed="8"/>
        <rFont val="Aptos Narrow"/>
        <family val="2"/>
      </rPr>
      <t xml:space="preserve">
</t>
    </r>
    <r>
      <rPr>
        <sz val="10"/>
        <color rgb="FF000000"/>
        <rFont val="Aptos Narrow"/>
        <family val="2"/>
      </rPr>
      <t>Ma/Mé/Szé: 78/41/41 cm</t>
    </r>
  </si>
  <si>
    <r>
      <t>B03 jelű, Fotel</t>
    </r>
    <r>
      <rPr>
        <sz val="10"/>
        <color rgb="FF000000"/>
        <rFont val="Aptos Narrow"/>
        <family val="2"/>
      </rPr>
      <t xml:space="preserve">
Termék: HERRÅKRASI, fekete</t>
    </r>
  </si>
  <si>
    <r>
      <t>B04 jelű, Étkezőasztali szék</t>
    </r>
    <r>
      <rPr>
        <sz val="10"/>
        <color rgb="FF000000"/>
        <rFont val="Aptos Narrow"/>
        <family val="2"/>
      </rPr>
      <t xml:space="preserve">
Termék: Szék "Dani", porszórt fekete fém váz, steppelt, szürke bőr hatású textil szövet huzat, Szé/Ma/Mé: kb. 42/96/40 cm</t>
    </r>
  </si>
  <si>
    <t>Kerti bútorok</t>
  </si>
  <si>
    <r>
      <t>A04 jelű, Kerti asztal és 2 db szék</t>
    </r>
    <r>
      <rPr>
        <sz val="10"/>
        <color rgb="FF000000"/>
        <rFont val="Aptos Narrow"/>
        <family val="2"/>
      </rPr>
      <t xml:space="preserve">
Termék: Fejan, Asztal+2 összecsukh. szék, kültéri, fehér/fehér</t>
    </r>
  </si>
  <si>
    <r>
      <t>LM-01 jelű, Fali lámpa Grant dugóval, sárgaréz</t>
    </r>
    <r>
      <rPr>
        <sz val="10"/>
        <color rgb="FF000000"/>
        <rFont val="Aptos Narrow"/>
        <family val="2"/>
      </rPr>
      <t xml:space="preserve">
Ma/Mé/Szé: 16,4/20,7/14,5 cm</t>
    </r>
  </si>
  <si>
    <r>
      <t>LM-02 jelű, Dyberg Larsen Valencia asztali lámpa</t>
    </r>
    <r>
      <rPr>
        <sz val="10"/>
        <color rgb="FF000000"/>
        <rFont val="Aptos Narrow"/>
        <family val="2"/>
      </rPr>
      <t xml:space="preserve">
Ma/Szé: 30/19,5 cm</t>
    </r>
  </si>
  <si>
    <r>
      <t>LM-03 jelű, Lindby Nalani LED-es újratölthető asztali lámpa, fekete</t>
    </r>
    <r>
      <rPr>
        <sz val="10"/>
        <color rgb="FF000000"/>
        <rFont val="Aptos Narrow"/>
        <family val="2"/>
      </rPr>
      <t xml:space="preserve">
Ma/Szé: 10/11 cm</t>
    </r>
  </si>
  <si>
    <r>
      <t xml:space="preserve">LM-04 jelű, Tomelilla I 804.504.14 asztali lámpa
</t>
    </r>
    <r>
      <rPr>
        <sz val="10"/>
        <color rgb="FF000000"/>
        <rFont val="Aptos Narrow"/>
        <family val="2"/>
      </rPr>
      <t>Búra: 100% poliészter, Polisztirén műanyag (min. 20% újrahasznosított anyag)
Ma/36 cm</t>
    </r>
  </si>
  <si>
    <r>
      <t>LM-05 jelű, Arcchio LED-es függesztett mennyezeti lámpa-Franka</t>
    </r>
    <r>
      <rPr>
        <sz val="10"/>
        <color rgb="FF000000"/>
        <rFont val="Aptos Narrow"/>
        <family val="2"/>
      </rPr>
      <t xml:space="preserve">
Ma/140,5 cm</t>
    </r>
  </si>
  <si>
    <t>LM-06 jelű, Függesztett mennyezeti lámpa</t>
  </si>
  <si>
    <t>LM-07 jelű, Mennyezeti spotlámpa-fekete</t>
  </si>
  <si>
    <t>LM-09 jelű, Mennyezeti lámpa</t>
  </si>
  <si>
    <t>Felület előkészítések, részmunkák
Belső festéseknél felület előkészítése, részmunkák;
felület glettelése zsákos kiszerelésű anyagból (alapozóval, sarokvédelemmel),
bármilyen padozatú helyiségben,
vakolt felületen,
1,5 mm vastagságban
tagolatlan felületen
StoLevell In Sil szilikát  glett</t>
  </si>
  <si>
    <t>M47-000-1.99.1.2.1.1-0154080</t>
  </si>
  <si>
    <t>M47-011-3.1.1.1.1-0154032</t>
  </si>
  <si>
    <r>
      <t xml:space="preserve">Belsőfestések
Szilikátfestések,
kálivízüveg kötőanyagú, nagy vízgőzáteresztő képességű,fehér vagy színes szilikát falfestés,
új vagy régi lekapart ásványi előkészített alapfelületen,
vakolaton, két rétegben,
tagolatlan sima felületen
StoColor Sil Premium fehér, konzerválószer-mentes, ellenálló, beltéri szilikátfesték, EN 13300 szerinti 1. nedves dörzsállóságú, Cikkszám: 00199-xxx
</t>
    </r>
    <r>
      <rPr>
        <b/>
        <i/>
        <sz val="10"/>
        <color rgb="FF000000"/>
        <rFont val="Aptos Narrow"/>
        <family val="2"/>
      </rPr>
      <t>Álmennyezeti terek tisztasági festése</t>
    </r>
  </si>
  <si>
    <t>Költségtérítések</t>
  </si>
  <si>
    <t>19-010-1.21.1</t>
  </si>
  <si>
    <t>Általános teendők, befejezés szakaszában, átadás - átvétel, jegyzőkönyv elkészítése</t>
  </si>
  <si>
    <t>kvt</t>
  </si>
  <si>
    <t>19-010-1.21.2</t>
  </si>
  <si>
    <t>Általános teendők, befejezés szakaszában, megvalósulási tervdokumentáció elkészítése</t>
  </si>
  <si>
    <t>19-081-11-0001037</t>
  </si>
  <si>
    <t>Kezelési utasítások készítése</t>
  </si>
  <si>
    <t>19-083-1-0001028</t>
  </si>
  <si>
    <t>Légcsatorna hálózat és tartozékainak üzempróbái és beszabályozása, vezetékrendszer tömörségi vizsgálata</t>
  </si>
  <si>
    <t>19-083-11-0001031</t>
  </si>
  <si>
    <t>19-083-11-0001032</t>
  </si>
  <si>
    <t>Üzembehelyezéshez kapcsolódó kiszállási díjak (előirányzat)</t>
  </si>
  <si>
    <t>19-083-11-0001033</t>
  </si>
  <si>
    <t>A légtechnikai rendszerek beszabályozása és próbaüzeme</t>
  </si>
  <si>
    <t>19-083-11.1</t>
  </si>
  <si>
    <t>Légtechnikai berendezések, zajszint mérése és jegyzőkönyv készítése</t>
  </si>
  <si>
    <t>19-083-11.1-0001030</t>
  </si>
  <si>
    <t>Falazás és egyéb kőművesmunka</t>
  </si>
  <si>
    <t>33-063-22-0001034</t>
  </si>
  <si>
    <t>Áttörés fúrása, illetve készítése gipszkarton és téglafalban 150 mm átmérőig, helyreállítással</t>
  </si>
  <si>
    <t>33-063-22-0001035</t>
  </si>
  <si>
    <t>Áttörés fúrása, illetve készítése vasbeton falban és vasbeton födémben 150 mm átmérőig, helyreállítással, tűzvédelmi tömítéssel</t>
  </si>
  <si>
    <t>Épületgépészeti szerelvények és berendezések szerelése</t>
  </si>
  <si>
    <t>82-016-6.1-0001027</t>
  </si>
  <si>
    <t>Szellőztetőberendezések</t>
  </si>
  <si>
    <t>83-001-2.1.1-0830604</t>
  </si>
  <si>
    <t>Kör keresztmetszetű légcsatorna és idomaik szerelése,  tartószerkezet nélkül, spirálkorcolt lemezcső, horganyzott acéllemezből, NÁ 63-150 mm között LINDAB SR spirálkorcolt lemezcső, horganyzott acéllemezből, lemez vtg. 0,45 mm, DN 125, SR-125</t>
  </si>
  <si>
    <t>83-001-2.3.1.8-0868004</t>
  </si>
  <si>
    <t>Kör keresztmetszetű légcsatorna és idomaik szerelése,  tartószerkezet nélkül, horganyzott acéllemez idomok, spirálkorcolt vagy hajlítható lemezcsőhöz, NÁ 80-150 mm között, ív, könyök idom LINDAB SAFE BU 90° -os préselt könyökidom, gumitömítéssel, horganyzott acéllemezből, DN 125, BU-125-90</t>
  </si>
  <si>
    <t>83-001-3</t>
  </si>
  <si>
    <t>Tisztítóidomok elhelyezése szakcég által meghatározott helyeken és mennyiségben.</t>
  </si>
  <si>
    <t>83-002-2.7.1.1-0313033</t>
  </si>
  <si>
    <t>Kör keresztmetszetű fixzsalu, túlnyomást kibocsátó zsalu felszerelése falnyílásba, NÁ 350 mm-ig LINDAB COMFORT YGC külső fali rács, köralakú, dróthálóval, alumínium, YGC-160</t>
  </si>
  <si>
    <t>83-006-6-0152106</t>
  </si>
  <si>
    <t>Különböző típusú kisventilátor elhelyezése HELIOS M1-120 N/C MiniVent kisventilátor ütemadó relés, ~1, 230 V, 13/10 W, NÁ 120, Cikksz.:6361</t>
  </si>
  <si>
    <t>83-011-2-0001026</t>
  </si>
  <si>
    <t>83-001-2.3.2.2-0001019</t>
  </si>
  <si>
    <t>Kör keresztmetszetű légcsatorna és idomaik szerelése,  tartószerkezet nélkül, horganyzott acéllemez idomok, spirálkorcolt vagy hajlítható lemezcsőhöz, NÁ 160-250 mm között, szűkítő idom LINDAB SAFE RCLU préselt koncentrikus szűkítő idom, idomkapcsolós végződéssel, horganyzott acéllemezből, DN 160/125, RCFU-160-125</t>
  </si>
  <si>
    <t>19-010-1.1.2</t>
  </si>
  <si>
    <t>19-010-1.11-0010115</t>
  </si>
  <si>
    <t>Általános teendők, befejezés szakaszában, átadás - átvételi dokumentáció készítése</t>
  </si>
  <si>
    <t>19-010-1.21.1-0010113</t>
  </si>
  <si>
    <t>Használatba vételi eljáráson való részvétel, átadás átvételi jegyzőkönyv elkészítése.</t>
  </si>
  <si>
    <t>19-010-1.21.1-0010117</t>
  </si>
  <si>
    <t>Általános teendők, befejezés szakaszában, Műszaki átadás lefolytatása</t>
  </si>
  <si>
    <t>19-010-1.21.4</t>
  </si>
  <si>
    <t>Általános teendők, befejezés szakaszában, kezelő személyzet oktatása</t>
  </si>
  <si>
    <t>19-081-11-0001108</t>
  </si>
  <si>
    <t>19-081-11.1-0001106</t>
  </si>
  <si>
    <t>Ellenőrző próbák készítése belső vízvezeték hálózatra,</t>
  </si>
  <si>
    <t>19-081-11.1.1</t>
  </si>
  <si>
    <t>Ellenőrző próbák készítése belső vízvezeték hálózatra, hatósági víznyomáspróba (Vízmű számla)</t>
  </si>
  <si>
    <t>19-081-11.1.1-0001104</t>
  </si>
  <si>
    <t>Ellenőrző próbák készítése Csatorna hálózat hatósági átvétele</t>
  </si>
  <si>
    <t>19-081-11.1.2-0001105</t>
  </si>
  <si>
    <t>Ellenőrző próbák készítése belső vízvezeték hálózatra, Negatív vízminta beszerzése</t>
  </si>
  <si>
    <t>33-062-1.1-1128108</t>
  </si>
  <si>
    <t>Áttörés vezetékek részére, helyreállítással, 0,1 m²/db méretig, tégla válaszfalban</t>
  </si>
  <si>
    <t>33-063-3.2.4</t>
  </si>
  <si>
    <t>Horonyvésés, téglafalban, 25 cm² keresztmetszet között</t>
  </si>
  <si>
    <t>33-063-2-0010118</t>
  </si>
  <si>
    <t>alk</t>
  </si>
  <si>
    <t>33-063-22-0001098</t>
  </si>
  <si>
    <t>Közműcsatorna-építés</t>
  </si>
  <si>
    <t>53-009-1.1</t>
  </si>
  <si>
    <t>Vízzárósági vizsgálat elfalazással, csatorna belmérete: 30 cm</t>
  </si>
  <si>
    <t>Közműcsővezetékek és -szerelvények szerelése</t>
  </si>
  <si>
    <t>54-016-6.1</t>
  </si>
  <si>
    <t>Fűtési és vízvezeték szakaszos és hálózati nyomáspróbája vízzel, 200 mm külső Ø-ig</t>
  </si>
  <si>
    <t>54-016-7.1</t>
  </si>
  <si>
    <t>Csővezetékek fertőtlenítése, DN 200 méretig</t>
  </si>
  <si>
    <t>Épületgépészeti csővezeték szerelése</t>
  </si>
  <si>
    <t>81-000-1.1.1</t>
  </si>
  <si>
    <t>Csővezetékek bontása, horganyzott vagy fekete acélcsövek tartószerkezetről, vagy padlócsatornából lángvágással, deponálással, DN 50 méretig</t>
  </si>
  <si>
    <t>81-002-2.1.1.1.3-0111003</t>
  </si>
  <si>
    <t>Geberit PE rendszercső, szennyvízgyűjtő és esővíz hálózat kialakítása UV álló, 80°C tartós, 100°C rövid ideig tartó hőmérséklet tűréssel, GEBERIT szabvány szerint temperált PE-HD vastag falú polietilén lefolyócsőrendszerrel, idomokkal, szabadon vagy padlócsatornában elektromosan hegesztett oldhatatlan kötésekkel szerelve, a födémátvezetéseknél csőhüvelyekkel, a szükséges csőtartókkal és idomokkal, segédanyagokkal, szakaszos nyomáspróbával, szivárgásvizsgálattal, tömörségi próbával, szükséges szigeteléssel. 50 mmø</t>
  </si>
  <si>
    <t>81-002-2.1.1.1.6-0111006</t>
  </si>
  <si>
    <t>Geberit PE rendszercső, szennyvízgyűjtő és esővíz hálózat kialakítása UV álló, 80°C tartós, 100°C rövid ideig tartó hőmérséklet tűréssel, GEBERIT szabvány szerint temperált PE-HD vastag falú polietilén lefolyócsőrendszerrel, idomokkal, szabadon vagy padlócsatornában elektromosan hegesztett oldhatatlan kötésekkel szerelve, a födémátvezetéseknél csőhüvelyekkel, a szükséges csőtartókkal és idomokkal, segédanyagokkal, szakaszos nyomáspróbával, szivárgásvizsgálattal, tömörségi próbával, szükséges szigeteléssel. 70 mmø</t>
  </si>
  <si>
    <t>81-001-1.3.1.1.1.1.1-0001045</t>
  </si>
  <si>
    <t>GEBERIT Mepla ML alumíniumbetétes oxigéndiffúzió mentes csővezeték, körkörösen látható betolási mélység jelzővel, PVDF anyagú idomokkal, EPDM fekete gumigyűrűvel szerelt rögzítőhüvely nélküli préskötéses idomokkal, ivóvíz és HMV hálózatok részére, külön tételben kiírt tartószerkezettel, szabadon, falhoronyban, vagy padlócsatornában szerelve, szakaszos nyomáspróbával (a szerelőkőműves munkák nélkül) 15 mmø</t>
  </si>
  <si>
    <t>81-001-1.3.1.1.1.1.2-0001046</t>
  </si>
  <si>
    <t>GEBERIT Mepla ML alumíniumbetétes oxigéndiffúzió mentes csővezeték, körkörösen látható betolási mélység jelzővel, PVDF anyagú idomokkal, EPDM fekete gumigyűrűvel szerelt rögzítőhüvely nélküli préskötéses idomokkal, ivóvíz és HMV hálózatok részére, külön tételben kiírt tartószerkezettel, szabadon, falhoronyban, vagy padlócsatornában szerelve, szakaszos nyomáspróbával (a szerelőkőműves munkák nélkül) 20 mmø</t>
  </si>
  <si>
    <t>81-001-1.3.1.1.1.1.2-0001049</t>
  </si>
  <si>
    <t>Ivóvíz vezeték, Ötrétegű cső szerelése, PE-Xa/Al/PE-HD anyagból, toldóhüvelyes kötésekkel, cső elhelyezése csőidomok nélkül, szakaszos nyomáspróbával, falhoronyba vagy padlószerkezetbe szerelve (horonyvésés külön tételben), DN 15 REHAU univerzális RAUTITAN stabil cső, ötrétegű 20x2,9 mm, szál, 130081-005</t>
  </si>
  <si>
    <t>81-001-1.3.1.1.1.1.3-0001047</t>
  </si>
  <si>
    <t>GEBERIT Mepla ML alumíniumbetétes oxigéndiffúzió mentes csővezeték, körkörösen látható betolási mélység jelzővel, PVDF anyagú idomokkal, EPDM fekete gumigyűrűvel szerelt rögzítőhüvely nélküli préskötéses idomokkal, ivóvíz és HMV hálózatok részére, külön tételben kiírt tartószerkezettel, szabadon, falhoronyban, vagy padlócsatornában szerelve, szakaszos nyomáspróbával (a szerelőkőműves munkák nélkül) 25 mmø</t>
  </si>
  <si>
    <t>81-001-1.3.1.1.1.1.3-0311005</t>
  </si>
  <si>
    <t>GEBERIT Volex ML idomokkal alumíniumbetétes oxigéndiffúzió mentes csővezeték, körkörösen átlátszó grilamid betolási mélység jelzővel, CW617N sárgaréz idommokkal, EPDM kettős fekete gumigyűrűvel szerelt 1.4301rozsdamentes rögzítőhüvelyű préskötéses idomokkal, ivóvíz és HMV hálózatok részére, tartószerkezettel, segédanyagokkal, zártcellás hőszigeteléssel, szabadon, falhoronyban, vagy padlócsatornában szerelve, szakaszos nyomáspróbával, szivárgásvizsgálattal (a szerelőkőműves munkák nélkül) DN20</t>
  </si>
  <si>
    <t>81-002-2.1.1.1.7-0001054</t>
  </si>
  <si>
    <t>Geberit PE rendszercső, szennyvízgyűjtő és esővíz hálózat kialakítása UV álló, 80°C tartós, 100°C rövid ideig tartó hőmérséklet tűréssel, GEBERIT szabvány szerint temperált PE-HD vastag falú polietilén lefolyócsőrendszerrel, idomokkal, szabadon vagy padlócsatornában elektromosan hegesztett oldhatatlan kötésekkel szerelve, a födémátvezetéseknél csőhüvelyekkel, a szükséges csőtartókkal és idomokkal, segédanyagokkal, szakaszos nyomáspróbával, szivárgásvizsgálattal, tömörségi próbával, szükséges szigeteléssel. 90 mmø</t>
  </si>
  <si>
    <t>81-002-2.1.1.2.1-0001055</t>
  </si>
  <si>
    <t>Geberit PE rendszercső, szennyvízgyűjtő és esővíz hálózat kialakítása UV álló, 80°C tartós, 100°C rövid ideig tartó hőmérséklet tűréssel, GEBERIT szabvány szerint temperált PE-HD vastag falú polietilén lefolyócsőrendszerrel, idomokkal, szabadon vagy padlócsatornában elektromosan hegesztett oldhatatlan kötésekkel szerelve, a födémátvezetéseknél csőhüvelyekkel, a szükséges csőtartókkal és idomokkal, segédanyagokkal, szakaszos nyomáspróbával, szivárgásvizsgálattal, tömörségi próbával, szükséges szigeteléssel. 100 mmø</t>
  </si>
  <si>
    <t>82-000-1.2.1</t>
  </si>
  <si>
    <t>Szerelvények leszerelése, menetes szerelvények, DN 50 méretig</t>
  </si>
  <si>
    <t>82-000-3.2</t>
  </si>
  <si>
    <t>Vízellátás berendezési tárgyak leszerelése, falikutak, mosdók</t>
  </si>
  <si>
    <t>82-000-3.3</t>
  </si>
  <si>
    <t>Vízellátás berendezési tárgyak leszerelése, mosogatók</t>
  </si>
  <si>
    <t>82-000-3.5</t>
  </si>
  <si>
    <t>Vízellátás berendezési tárgyak leszerelése, vizelde tartozékokkal</t>
  </si>
  <si>
    <t>82-000-3.6</t>
  </si>
  <si>
    <t>Vízellátás berendezési tárgyak leszerelése, öblítőtartály tartozékokkal</t>
  </si>
  <si>
    <t>82-000-3.11.1</t>
  </si>
  <si>
    <t>Vízellátás berendezési tárgyak leszerelése, elektromos hőtároló, 50 literig</t>
  </si>
  <si>
    <t>82-001-7.2.2-0118681</t>
  </si>
  <si>
    <t>Kétoldalon menetes, szorító- vagy roppantógyűrűs szerelvény elhelyezése, külső vagy belső menettel, illetve hollandival csatlakoztatva DN 15 gömbcsap, víz- és gázfőcsap Heimeier Globo D gömbcsap ivóvízre 1/2", 0670-02.000</t>
  </si>
  <si>
    <t>82-001-7.3.2-0118682</t>
  </si>
  <si>
    <t>Kétoldalon menetes, szorító- vagy roppantógyűrűs szerelvény elhelyezése, külső vagy belső menettel, illetve hollandival csatlakoztatva DN 20 gömbcsap, víz- és gázfőcsap Heimeier Globo D gömbcsap ivóvízre 3/4", 0670-03.000</t>
  </si>
  <si>
    <t>82-001-7.4.2-0118683</t>
  </si>
  <si>
    <t>Kétoldalon menetes, szorító- vagy roppantógyűrűs szerelvény elhelyezése, külső vagy belső menettel, illetve hollandival csatlakoztatva DN 25 gömbcsap, víz- és gázfőcsap Heimeier Globo D gömbcsap ivóvízre 1", 0670-04.000</t>
  </si>
  <si>
    <t>82-009-5.1-0337799</t>
  </si>
  <si>
    <t>Mosdó vagy mosómedence berendezés elhelyezése és bekötése, falra szerelhető porcelán kivitelben (komplett) GEBERIT Selnova Square mosdó, 60 cm x 18 cm x 46 cm, csaplyuk középen, túlfolyóval, Cikkszám: 500.300.01.7</t>
  </si>
  <si>
    <t>82-009-5.1-0337809</t>
  </si>
  <si>
    <t>Mosdó vagy mosómedence berendezés elhelyezése és bekötése, falra szerelhető porcelán kivitelben (komplett) GEBERIT Selnova Comfort mosdó akadálymentes, 65 cm x 15 cm x 55 cm, Cikkszám: 500.188.01.7</t>
  </si>
  <si>
    <t>82-009-11.1.3.2-0337573</t>
  </si>
  <si>
    <t>WC csésze elhelyezése és bekötése, sarokszelep, nyomógomb nélkül, porcelánból, fali WC csésze, mélyöblítésű kivitelben GEBERIT Selnova Comfort fali WC, mélyöblítésű, hosszabb kivitel, mozgáskorlátozottak részére, Rimfree, 35,5 cm x 34 cm x 70 cm, Csz: 501.046.00.7</t>
  </si>
  <si>
    <t>82-009-11.1.3.2-0337801</t>
  </si>
  <si>
    <t>WC csésze elhelyezése és bekötése, sarokszelep, nyomógomb nélkül, porcelánból, fali WC csésze, mélyöblítésű kivitelben GEBERIT Selnova Square fali WC mélyöblítésű, Rimfree, 35 cm x 34 cm x 53 cm, Cikkszám: 501.458.00.7</t>
  </si>
  <si>
    <t>82-009-12.1-0337574</t>
  </si>
  <si>
    <t>WC-csésze kiegészítő szerelvényeinek elhelyezése, WC-ülőke GEBERIT Selnova Comfort WC-ülőke akadálymentes, Cikkszám: 500.133.00.1</t>
  </si>
  <si>
    <t>82-009-12.1-0337798</t>
  </si>
  <si>
    <t>WC-csésze kiegészítő szerelvényeinek elhelyezése, WC-ülőke GEBERIT Selnova Square WC-ülőke, gyorskioldós zsanérral, Cikkszám: 500.336.01.1</t>
  </si>
  <si>
    <t>82-009-12.5-0337676</t>
  </si>
  <si>
    <t>WC-csésze kiegészítő szerelvényeinek elhelyezése, WC nyomólapok és tartozékai GEBERIT Sigma10 működtetőlap, öblítés-stop működtetésű: fehér, fényes króm, Cikkszám: 115.758.KJ.5</t>
  </si>
  <si>
    <t>82-009-13.6.1-0337622</t>
  </si>
  <si>
    <t>WC öblítőtartály felszerelése és bekötése, szerelőelemes (működtető elem nélkül) falsík előtti GEBERIT Duofix WC szerelőelem fali WC részére Sigma 12 cm öblítőtartállyal, Cikkszám: 111.300.00.5</t>
  </si>
  <si>
    <t>82-009-13.6.1-0337623</t>
  </si>
  <si>
    <t>WC öblítőtartály felszerelése és bekötése, szerelőelemes (működtető elem nélkül) falsík előtti GEBERIT Duofix WC szerelőelem fali WC részére Sigma 12 cm öblítőtartállyal, mozgássérült kivitel, Cikkszám: 111.350.00.5</t>
  </si>
  <si>
    <t>82-009-15.1.1-0337637</t>
  </si>
  <si>
    <t>Vizelde vagy piszoár berendezés elhelyezése, öblítőszelep, sarokszelep és bűzelzáró nélkül, porcelán, falra szerelhető vizelde GEBERIT Preda vizelde, vízmentes, Cikkszám: 116.071.00.1</t>
  </si>
  <si>
    <t>82-009-16.2.2-0337824</t>
  </si>
  <si>
    <t>Vizelde kiegészítő elemei, öblítőszelep, szenzoros vagy infravezérlésű GEBERIT infrás vizeldevezérlés, elemes működtetés, falon kívüli szerelés, Cikkszám: 115.805.21.3</t>
  </si>
  <si>
    <t>82-009-16.3.1-0321412</t>
  </si>
  <si>
    <t>Vizelde kiegészítő elemei, szerelőelem vizeldéhez (működtető elemmel), falsík előtti GEBERIT Duofix szerelőelem vizeldéhez, Universal, 111.616.00.1</t>
  </si>
  <si>
    <t>82-009-17.1-0110162</t>
  </si>
  <si>
    <t>Berendezési tárgyak szerelvényeinek felszerelése, sarokszelep szerelés MOFÉM sárgaréz sarokszelep 1/2"-3/8" sárgaréz, krómozott, 10 bar, Csz: 163-0006-00</t>
  </si>
  <si>
    <t>82-009-18.2-0326171</t>
  </si>
  <si>
    <t>Berendezési tárgyak szerelvényeinek felszerelése, fali kifolyószelep szerelés SCHELL kifolyószelep 1/2", kereszt fogantyúval, visszafolyásgátlóval, légbeszívóval, tömlővéggel, króm, Csz.: 03 417 06 99</t>
  </si>
  <si>
    <t>82-009-19.3.8-0337766</t>
  </si>
  <si>
    <t>Csaptelepek és szerelvényeinek felszerelése, mosdócsaptelepek, elektronikus vagy infravezérlésű mosdócsaptelep GEBERIT Piave álló mosdócsaptelep, hálózati üzemű, keverő csaptelep/keverővel, falsík alatti vezérlődobozhoz/mosdó szerelőelemhez, Cikkszám: 116.182.21.1 + GEBERIT falsík alatti beépítődoboz Piave/Brenta álló mosdócsaptelephez, Cikkszám: 116.130.00.1</t>
  </si>
  <si>
    <t>82-009-21.1-0135301</t>
  </si>
  <si>
    <t>Padló alatti, feletti illetve falba süllyeszthető bűzelzáró, padló alatti 1, 2, 3 ágú elhelyezése HL510Prblue, Padlólefolyó DN40/50 vízszintes csatlakozóval, szigetelő karimával, "Primus blue" kombinált bűzzárral, 123x123 mm műanyag rácstartóval, 115x115 mm nemesacél ráccsal, a csempézés idejére merevítő védőfedéllel (a Primus blue szifonbetét vákuum esetén -400Pa, túlnyomás esetén 800Pa-ig zár és visszaáramláskor 50cm vízoszlop nyomást visszatart), terhelhetőség: 300kg, (HL510NPr utóda)</t>
  </si>
  <si>
    <t>82-009-21.2-0135112</t>
  </si>
  <si>
    <t>Padló alatti, feletti illetve falba süllyeszthető bűzelzáró, padló feletti vagy falba süllyeszthető elhelyezése HL405, Mosógép-szifon falba süllyesztve DN40/50, HL19.C tömlőcsatlakozóval, beépítő házzal, egybeépített nyomócső-csonkkal, HL42B vakdugóval, 110x180 nemesacél fedéllel</t>
  </si>
  <si>
    <t>82-009-21.2-0135120</t>
  </si>
  <si>
    <t>Padló alatti, feletti illetve falba süllyeszthető bűzelzáró, padló feletti vagy falba süllyeszthető elhelyezése HL21, Csepegtető tölcsér DN32 víz- és golyós bűzzárral</t>
  </si>
  <si>
    <t>82-009-31.2-0110915</t>
  </si>
  <si>
    <t>Vizes berendezési tárgyak bűzelzáróinak felszerelése, mosdóhoz, bidéhez, vízlágyítóhoz MOFÉM búraszifon leeresztőszeleppel, krómozott, Csz: 165-0027-00</t>
  </si>
  <si>
    <t>82-009-31.2-0313982</t>
  </si>
  <si>
    <t>Vizes berendezési tárgyak bűzelzáróinak felszerelése, mosdóhoz, bidéhez, vízlágyítóhoz B&amp;K helytakarékos szifon mosdóhoz, Cikkszám: BK13800000000003</t>
  </si>
  <si>
    <t>82-031-1.1.1.1.2-0557121</t>
  </si>
  <si>
    <t>Vízszűrő elhelyezése és bekötése, visszamosható szűrőbetéttel, kézi visszaöblítéssel, kétoldalon menetes csatlakozással, DN 25 BWT Infinity M 1" nagyteljesítményű visszaöblíthető központi védőszűrő 4,5 m3/h</t>
  </si>
  <si>
    <t>82-001-7.1.2-0001070</t>
  </si>
  <si>
    <t>Kétoldalon menetes, szorító- vagy roppantógyűrűs szerelvény elhelyezése, külső vagy belső menettel, illetve hollandival csatlakoztatva DN 12-ig Viega Easytop mintavételi szelep DN10</t>
  </si>
  <si>
    <t>82-001-7.3.8-0001089</t>
  </si>
  <si>
    <t>Kétoldalon menetes, szorító- vagy roppantógyűrűs szerelvény elhelyezése, külső vagy belső menettel, illetve hollandival csatlakoztatva DN 20 Caleffi kombinált biztonsági szelep DN20, melegvíztartály védelemre</t>
  </si>
  <si>
    <t>82-004-1.1-0001087</t>
  </si>
  <si>
    <t>Elektromos melegvíztermelő (átfolyós vagy tárolós) berendezés elhelyezése, tartozékokkal, szerelvényekkel, vízoldali bekötéssel,elektromos bekötés nélkül, MCX 6 E-mini elektromos vezérlési elvű átfolyós vízmelegítő, perlátorral, minden gyári tartozékával, kompletten.</t>
  </si>
  <si>
    <t>Szerelvények leszerelése, Vízmérőóra leszerelése</t>
  </si>
  <si>
    <t>82-001-7.2.1-0001068</t>
  </si>
  <si>
    <t>Kétoldalon menetes, szorító- vagy roppantógyűrűs szerelvény elhelyezése, külső vagy belső menettel, illetve hollandival csatlakoztatva DN 15 szelepek, csappantyúk (szabályzó, fojtó-elzáró, beavatkozó) Viega Easytop csempeszelep (szabadáramlású szelep), hengeres G-menet, vörösöntvény, PN 16, NA 15 (3/4"), Csz.: 756 932</t>
  </si>
  <si>
    <t>82-002-2.1.2.1.1.1.3-0001066</t>
  </si>
  <si>
    <t>Zenner MTWD-CC Vízmérő, alkalmas 90°C-ig terjedő hőmérsékletig. 8 számjegyű üveg/réz regiszterrel (IP68) és modulátortárcsával felszerelt, használati melegvíz rendszerekhez, kompletten, minden gyári tartozékával együtt DN25 - Qn = 6 m3/h</t>
  </si>
  <si>
    <t>82-009-1.2-0344201</t>
  </si>
  <si>
    <t>82-009-2.1.1.1-0001076</t>
  </si>
  <si>
    <t>82-009-2.1.1.2-0001075</t>
  </si>
  <si>
    <t>82-011-1.1.1.1.2-0001057</t>
  </si>
  <si>
    <t>Flexibilis csővezeték, átfolyós vízmelegítő bekötéséhez és csapoló bekötéséhez. DN 15</t>
  </si>
  <si>
    <t>82-016-6.1-0001107</t>
  </si>
  <si>
    <t>Felirati tábla, víz vezetékekre, felszerelve.</t>
  </si>
  <si>
    <t>Rögzítések, tömítések</t>
  </si>
  <si>
    <t>88-013-1-0010112</t>
  </si>
  <si>
    <t>19-081-11-0010162</t>
  </si>
  <si>
    <t>19-081-11-0010163</t>
  </si>
  <si>
    <t>Ellenőrző próbák készítése</t>
  </si>
  <si>
    <t>19-081-11-0010164</t>
  </si>
  <si>
    <t>19-081-11-0010168</t>
  </si>
  <si>
    <t>19-081-11-0010169</t>
  </si>
  <si>
    <t>33-063-22.1.3-0010166</t>
  </si>
  <si>
    <t>Áttörés fúrása, illetve készítése gipszkarton és téglafalban 50 mm átmérőig, helyreállítással</t>
  </si>
  <si>
    <t>33-063-22.1.3-0010167</t>
  </si>
  <si>
    <t>Áttörés fúrása, illetve készítése vasbeton falban és vasbeton födémben 50 mm átmérőig, helyreállítással, tűzvédelmi tömítéssel</t>
  </si>
  <si>
    <t>Felületképzés</t>
  </si>
  <si>
    <t>47-000-4.4.5.1-0136106</t>
  </si>
  <si>
    <t>Acélfelületek mázolásának előkészítő és részmunkái; kézi rozsdamentesítés, cső és regisztercső felületén, (80 NÁ-ig), függesztő és tartószerkezeten, állványzaton, könnyű rozsdásodás esetén Trinát szintetikus hígító 1002, EAN: 5995061571956</t>
  </si>
  <si>
    <t>47-021-12.4.1-0419523</t>
  </si>
  <si>
    <t>Korróziógátló alapozás cső és regisztercső felületén (NÁ 80-ig), függesztőn és tartóvason, sormosdó állványzaton, műgyanta kötőanyagú, oldószertartalmú festékkel POLI-FARBE Cellkolor univerzális korróziógátló alapozó fehér, szürke, oxid-vörös</t>
  </si>
  <si>
    <t>47-021-21.4.1-0130461</t>
  </si>
  <si>
    <t>Acélfelületek közbenső festése cső és regisztercső felületén (NÁ 80-ig), függesztőn és tartóvason, sormosdó állványzaton műgyanta kötőanyagú, oldószeres festékkel Termol radiátor zománc, fehér 100, EAN: 5995061606023</t>
  </si>
  <si>
    <t>47-021-31.4.1-0130361</t>
  </si>
  <si>
    <t>Acélfelületek átvonó festése cső és regisztercső felületén (NÁ 80-ig), függesztőn és tartóvason, sormosdó állványzaton műgyanta kötőanyagú, oldószeres festékkel Trinát zománc, magasfényű, fehér 100, EAN: 5995061119035</t>
  </si>
  <si>
    <t>81-004-1.4.1.1.1.2-0110107</t>
  </si>
  <si>
    <t>Fűtési vezeték, Fekete acélcső szerelése, hegesztett kötésekkel, tartószerkezettel, szakaszos nyomáspróbával, szabadon, horonyba vagy padlócsatornába, irányváltozás csőhajlítással, DN 15 Normálfalú, varratnélküli fekete acélcső, sima, A 37X, 1/2", 21,3x2,6mm</t>
  </si>
  <si>
    <t>82-000-4.11.1</t>
  </si>
  <si>
    <t>82-001-6.2.2-0114742</t>
  </si>
  <si>
    <t>Egyoldalon menetes szerelvény elhelyezése, külső vagy belső menettel, illetve hollandival csatlakoztatva DN 15 gömbcsap OVENTROP Optiflex töltő-ürítő golyóscsap, PN16, DN15, 1/2" km., max. 120°C, sárgarézből, müa. tömlővéges csatlakozóval, menetes véglezáró kupakkal, nyers kivitelben, 1033314 pontos mennyiség meghatározása a kivitelezett csővezeték nyomvonalak függvényében.</t>
  </si>
  <si>
    <t>82-001-6.2.8-0722154</t>
  </si>
  <si>
    <t>Egyoldalon menetes szerelvény elhelyezése, külső vagy belső menettel, illetve hollandival csatlakoztatva DN 15 légtelenítőszelep, kifolyó- és locsolószelep, töltőszelep Flamco Flexvent H 1/2" úszós légtelenítő max. 120 °C, 10 bar, elzáróelem nélkül, nikkelezett, Rendelési szám: 27710  pontos mennyiség meghatározása a kivitelezett csővezeték nyomvonalak függvényében.</t>
  </si>
  <si>
    <t>82-001-7.2.2-0118671</t>
  </si>
  <si>
    <t>Kétoldalon menetes, szorító- vagy roppantógyűrűs szerelvény elhelyezése, külső vagy belső menettel, illetve hollandival csatlakoztatva DN 15 gömbcsap, víz- és gázfőcsap Heimeier Globo H fűtési gömbcsap 1/2", 0600-02.000</t>
  </si>
  <si>
    <t>82-001-7.3.2-0118672</t>
  </si>
  <si>
    <t>Kétoldalon menetes, szorító- vagy roppantógyűrűs szerelvény elhelyezése, külső vagy belső menettel, illetve hollandival csatlakoztatva DN 20 gömbcsap, víz- és gázfőcsap Heimeier Globo H fűtési gömbcsap 3/4", 0600-03.000</t>
  </si>
  <si>
    <t>82-001-16.2.6-0118721</t>
  </si>
  <si>
    <t>Fűtőtest szerelvény elhelyezése külső vagy belső menettel, illetve hollandival csatlakoztatva DN 15 Meglévő radiátorhoz, termosztatikus radiátorszelep felszerelése</t>
  </si>
  <si>
    <t>82-001-17.1.1-0118372</t>
  </si>
  <si>
    <t>Termosztatikus szelepfej felszerelése radiátorszelepre, KLAPP csatlakozóval rögzítve Heimeier D termosztátfej közvetlen csatlakozás V&amp;N beépített szelepes radiátorhoz 6-28℃, 9720-24.500</t>
  </si>
  <si>
    <t>82-001-29.5-0115044</t>
  </si>
  <si>
    <t>Csatlakozó szerelvények felszerelése, 1/2" belső menetes (középső csatlakozású fürdőszobai törölközőszárítós radiátorokhoz) OVENTROP Multiblock T többfunkciós termosztatikus fűtőtestszelep, egyenes, egy- és kétcsöves, Rp1/2 belső-menetes közép-csatl. fürdőszoba-radiátorokhoz, PN10, 3/4" hollandi x 3/4" km, kv=0.52, kvs=0.75, M30x1,5 mm, (2...120)°C, AV 6 szelepbetéttel, 50 mm-es csőtengelytávolság, felcserélhető előremenő / visszatérő, funkciók: elzárás, előbeállítás, szabályozás, töltés, ürítés. Sr. nikkelezett, 1184033</t>
  </si>
  <si>
    <t>82-012-4.1.1.4-0423923</t>
  </si>
  <si>
    <t>Acéllemez kompakt lapradiátor elhelyezése, széthordással, tartókkal, bekötéssel,  beépített szeleptesttel, 1 soros, 1600 mm-ig, 600 mm VOGEL &amp; NOOT beépített szelepes lapradiátor T6 11 VM típus, 1-soros, 600x 600 mm, fűtőteljesítmény: 563 W</t>
  </si>
  <si>
    <t>82-012-4.2.1.4-0423733</t>
  </si>
  <si>
    <t>Acéllemez kompakt lapradiátor elhelyezése, széthordással, tartókkal, bekötéssel,  beépített szeleptesttel, 2 soros, 1600 mm-ig, 600 mm VOGEL &amp; NOOT beépített szelepes lapradiátor T6 21 VM-S típus, 2-soros, 600x 1000 mm, fűtőteljesítmény: 1357 W</t>
  </si>
  <si>
    <t>82-016-13.1</t>
  </si>
  <si>
    <t>82-012-61-0010154</t>
  </si>
  <si>
    <t>82-012-4.1.2-0010142</t>
  </si>
  <si>
    <t>Vogel&amp;Noot vertikális radiátor, középcsatlakozású lapradiátor. MSZ EN 442-1 szerint, hidegen hengerelt acéllemezből, szilárd profilírozással, 50 mm-es bordaosztással készülnek. A felszereltsége: Hátoldalra felhegesztett felfüggesztő fül és három részes fali sín csavarokkal és tiplikkel; 3 öntömítő záródugó; légtelenítő szelep 22VM-2100-300</t>
  </si>
  <si>
    <t>82-012-61.5.1</t>
  </si>
  <si>
    <t>82-016-6.1-0010161</t>
  </si>
  <si>
    <t>Felirati táblák elhelyezése zománcozott egysoros</t>
  </si>
  <si>
    <t>Fészekvésés,
téglafalban,
0,0151-0,030 m3 között</t>
  </si>
  <si>
    <t>33-063-21.1.2</t>
  </si>
  <si>
    <t>Felbeton készítése trapézlemezen 10 cm vastagságban;
C20/25-16-F2 betonminőségben</t>
  </si>
  <si>
    <r>
      <t>A01 jelű, Asztal</t>
    </r>
    <r>
      <rPr>
        <sz val="10"/>
        <color rgb="FF000000"/>
        <rFont val="Aptos Narrow"/>
        <family val="2"/>
      </rPr>
      <t xml:space="preserve">
Termék: Asztallap és acélláb: Porfestett acél asztalláb, félgömb alakú bázissal, 73 cm magas
+ RAL színkód alapján egyedi szín</t>
    </r>
  </si>
  <si>
    <r>
      <t xml:space="preserve">A02 jelű, Klasszikus Sötétbarna és Arany Dohányzóasztal Fekete Lábakkal RAMONA
</t>
    </r>
    <r>
      <rPr>
        <sz val="10"/>
        <color rgb="FF000000"/>
        <rFont val="Aptos Narrow"/>
        <family val="2"/>
      </rPr>
      <t>Magasság: 73 cm</t>
    </r>
  </si>
  <si>
    <t>Egyéb</t>
  </si>
  <si>
    <r>
      <t>FÜ01 jelű, Függöny</t>
    </r>
    <r>
      <rPr>
        <sz val="10"/>
        <color rgb="FF000000"/>
        <rFont val="Aptos Narrow"/>
        <family val="2"/>
      </rPr>
      <t xml:space="preserve">
Termék: Dekor sötétítő függöny Titusz bíbor </t>
    </r>
  </si>
  <si>
    <r>
      <t>N01 jelű, Műnövény</t>
    </r>
    <r>
      <rPr>
        <sz val="10"/>
        <color rgb="FF000000"/>
        <rFont val="Aptos Narrow"/>
        <family val="2"/>
      </rPr>
      <t xml:space="preserve">
Termék: Szobapáfrány</t>
    </r>
    <r>
      <rPr>
        <b/>
        <sz val="10"/>
        <color indexed="8"/>
        <rFont val="Aptos Narrow"/>
        <family val="2"/>
      </rPr>
      <t xml:space="preserve">
</t>
    </r>
    <r>
      <rPr>
        <sz val="10"/>
        <color rgb="FF000000"/>
        <rFont val="Aptos Narrow"/>
        <family val="2"/>
      </rPr>
      <t>Névleges méret: magasság kb. 350 mm, Ø kb. 500 mm</t>
    </r>
  </si>
  <si>
    <r>
      <t>N02 jelű, Műnövény</t>
    </r>
    <r>
      <rPr>
        <sz val="10"/>
        <color rgb="FF000000"/>
        <rFont val="Aptos Narrow"/>
        <family val="2"/>
      </rPr>
      <t xml:space="preserve">
Termék: Bordapáfrány, műanyag edény virágfölddel zöld levelek</t>
    </r>
    <r>
      <rPr>
        <b/>
        <sz val="10"/>
        <color indexed="8"/>
        <rFont val="Aptos Narrow"/>
        <family val="2"/>
      </rPr>
      <t xml:space="preserve">
</t>
    </r>
    <r>
      <rPr>
        <sz val="10"/>
        <color rgb="FF000000"/>
        <rFont val="Aptos Narrow"/>
        <family val="2"/>
      </rPr>
      <t>Névleges méret: magasság 800 mm</t>
    </r>
  </si>
  <si>
    <r>
      <t xml:space="preserve">LM-08 jelű, Mennyezeti spotlámpa
</t>
    </r>
    <r>
      <rPr>
        <sz val="10"/>
        <color rgb="FF000000"/>
        <rFont val="Aptos Narrow"/>
        <family val="2"/>
      </rPr>
      <t>Eglo Seras csiszolt réz - arany LED spot lámpa (EG-900173) GU10 4 izzós IP20
Sz/H/77*6,5 cm</t>
    </r>
  </si>
  <si>
    <r>
      <t xml:space="preserve">AB-01 jelű, Főhomlokzati kiadóablak </t>
    </r>
    <r>
      <rPr>
        <sz val="10"/>
        <color rgb="FF000000"/>
        <rFont val="Aptos Narrow"/>
        <family val="2"/>
      </rPr>
      <t xml:space="preserve">gyártása és elhelyezése, konszignáció szerinti kivitelben, kompletten
Névleges méret: 202*193 cm
Típus: egyedileg gyártott fa </t>
    </r>
    <r>
      <rPr>
        <b/>
        <sz val="10"/>
        <color indexed="8"/>
        <rFont val="Aptos Narrow"/>
        <family val="2"/>
      </rPr>
      <t xml:space="preserve">
</t>
    </r>
    <r>
      <rPr>
        <sz val="10"/>
        <color rgb="FF000000"/>
        <rFont val="Aptos Narrow"/>
        <family val="2"/>
      </rPr>
      <t>Tok, szárny: Borovi fenyő vagy azzal egyenértékű, a főhomlokzati nyílászárókkal azonos színben</t>
    </r>
    <r>
      <rPr>
        <b/>
        <sz val="10"/>
        <color indexed="8"/>
        <rFont val="Aptos Narrow"/>
        <family val="2"/>
      </rPr>
      <t xml:space="preserve">
</t>
    </r>
    <r>
      <rPr>
        <sz val="10"/>
        <color rgb="FF000000"/>
        <rFont val="Aptos Narrow"/>
        <family val="2"/>
      </rPr>
      <t>Megjegyzés: Tokszerkezettől indulva 4cm vastag xps habbal csatlakozva a belső oldali multipor hőszigeteléshez</t>
    </r>
  </si>
  <si>
    <r>
      <t xml:space="preserve">AB-02 jelű, Egyszárnyú ablak felülvilágítóval, felülvilágító mezőjében rozsdamentes acél madárhálóval </t>
    </r>
    <r>
      <rPr>
        <sz val="10"/>
        <color indexed="8"/>
        <rFont val="Aptos Narrow"/>
        <family val="2"/>
      </rPr>
      <t xml:space="preserve"> gyártása és elhelyezése, konszignáció szerinti kivitelben, kompletten
</t>
    </r>
    <r>
      <rPr>
        <sz val="10"/>
        <color rgb="FF000000"/>
        <rFont val="Aptos Narrow"/>
        <family val="2"/>
      </rPr>
      <t xml:space="preserve">Névleges méret: 70*180 cm
Típus: egyedileg gyártott fa </t>
    </r>
    <r>
      <rPr>
        <b/>
        <sz val="10"/>
        <color indexed="8"/>
        <rFont val="Aptos Narrow"/>
        <family val="2"/>
      </rPr>
      <t xml:space="preserve">
</t>
    </r>
    <r>
      <rPr>
        <sz val="10"/>
        <color rgb="FF000000"/>
        <rFont val="Aptos Narrow"/>
        <family val="2"/>
      </rPr>
      <t>Tok, szárny: Borovi fenyő vagy azzal egyenértékű, RAL 7005 színben</t>
    </r>
    <r>
      <rPr>
        <b/>
        <sz val="10"/>
        <color indexed="8"/>
        <rFont val="Aptos Narrow"/>
        <family val="2"/>
      </rPr>
      <t xml:space="preserve">
</t>
    </r>
    <r>
      <rPr>
        <sz val="10"/>
        <color rgb="FF000000"/>
        <rFont val="Aptos Narrow"/>
        <family val="2"/>
      </rPr>
      <t>Megjegyzés: Tokszerkezettől indulva 4cm vastag xps habbal csatlakozva a belső oldali multipor hőszigeteléshez</t>
    </r>
  </si>
  <si>
    <r>
      <t>AB-03 jelű, Háromszárnyú ablak felülvilágítóval</t>
    </r>
    <r>
      <rPr>
        <sz val="10"/>
        <color indexed="8"/>
        <rFont val="Aptos Narrow"/>
        <family val="2"/>
      </rPr>
      <t xml:space="preserve"> gyártása és elhelyezése, konszignáció szerinti kivitelben, kompletten</t>
    </r>
    <r>
      <rPr>
        <b/>
        <sz val="10"/>
        <color indexed="8"/>
        <rFont val="Aptos Narrow"/>
        <family val="2"/>
      </rPr>
      <t xml:space="preserve">
</t>
    </r>
    <r>
      <rPr>
        <sz val="10"/>
        <color rgb="FF000000"/>
        <rFont val="Aptos Narrow"/>
        <family val="2"/>
      </rPr>
      <t>Névleges méret: 200*180 cm 
Típus: egyedileg gyártott fa</t>
    </r>
    <r>
      <rPr>
        <b/>
        <sz val="10"/>
        <color indexed="8"/>
        <rFont val="Aptos Narrow"/>
        <family val="2"/>
      </rPr>
      <t xml:space="preserve">
</t>
    </r>
    <r>
      <rPr>
        <sz val="10"/>
        <color rgb="FF000000"/>
        <rFont val="Aptos Narrow"/>
        <family val="2"/>
      </rPr>
      <t>Tok, szárny: Borovi fenyő vagy azzal egyenértékű, RAL 7005 színben
Megjegyzés: Tokszerkezettől indulva 4cm vastag xps habbal csatlakozva a belső oldali multipor hőszigeteléshez</t>
    </r>
  </si>
  <si>
    <r>
      <t>AJK-01 jelű, Kétszárnyú kerti ajtó</t>
    </r>
    <r>
      <rPr>
        <sz val="10"/>
        <color indexed="8"/>
        <rFont val="Aptos Narrow"/>
        <family val="2"/>
      </rPr>
      <t xml:space="preserve"> gyártása és elhelyezése, konszignáció szerinti kivitelben, kompletten
</t>
    </r>
    <r>
      <rPr>
        <sz val="10"/>
        <color rgb="FF000000"/>
        <rFont val="Aptos Narrow"/>
        <family val="2"/>
      </rPr>
      <t xml:space="preserve">Névleges méret: 140,5*220 cm
Típus: Domoferm prestige UT602 vagy azzal egyenértékű
Tok: Blokktok, horgnyazott acél, RAL 1001 színben
Szárny: Hőszigetelt acéllemez vértezetű ajtólap, RAL 1001 színben </t>
    </r>
    <r>
      <rPr>
        <b/>
        <sz val="10"/>
        <color indexed="8"/>
        <rFont val="Aptos Narrow"/>
        <family val="2"/>
      </rPr>
      <t xml:space="preserve">
</t>
    </r>
    <r>
      <rPr>
        <sz val="10"/>
        <color rgb="FF000000"/>
        <rFont val="Aptos Narrow"/>
        <family val="2"/>
      </rPr>
      <t>Megjegyzés: Tokszerkezettől indulva 4cm vastag xps habbal csatlakozva a belső oldali multipor hőszigeteléshez</t>
    </r>
  </si>
  <si>
    <r>
      <t xml:space="preserve">AJK-02 jelű, Kétszárnyú üzemi ajtó </t>
    </r>
    <r>
      <rPr>
        <sz val="10"/>
        <color rgb="FF000000"/>
        <rFont val="Aptos Narrow"/>
        <family val="2"/>
      </rPr>
      <t>gyártása és elhelyezése, konszignáció szerinti kivitelben, kompletten</t>
    </r>
    <r>
      <rPr>
        <sz val="10"/>
        <color indexed="8"/>
        <rFont val="Aptos Narrow"/>
        <family val="2"/>
      </rPr>
      <t xml:space="preserve">
Névleges méret: 150*200 cm
Típus: Domoferm prestige UT602 vagy azzal egyenértékű 
Tok: Blokktok, horgnyazott acél, RAL 1001 színben
Szárny: Hőszigetelt acéllemez vértezetű ajtólap, RAL 1001 színben 
Megjegyzés: Tokszerkezettől indulva 4cm vastag xps habbal csatlakozva a belső oldali multipor hőszigeteléshez  </t>
    </r>
  </si>
  <si>
    <r>
      <t xml:space="preserve">AJB-01 jelű, Szélfogó ajtó </t>
    </r>
    <r>
      <rPr>
        <sz val="10"/>
        <color rgb="FF000000"/>
        <rFont val="Aptos Narrow"/>
        <family val="2"/>
      </rPr>
      <t>gyártása és elhelyezése, konszignáció szerinti kivitelben kompletten
Névleges méret: 110*212,5 cm</t>
    </r>
    <r>
      <rPr>
        <b/>
        <sz val="10"/>
        <color indexed="8"/>
        <rFont val="Aptos Narrow"/>
        <family val="2"/>
      </rPr>
      <t xml:space="preserve">
</t>
    </r>
    <r>
      <rPr>
        <sz val="10"/>
        <color rgb="FF000000"/>
        <rFont val="Aptos Narrow"/>
        <family val="2"/>
      </rPr>
      <t>Típus: Domoferm vagy azzal egyenértékű</t>
    </r>
    <r>
      <rPr>
        <b/>
        <sz val="10"/>
        <color indexed="8"/>
        <rFont val="Aptos Narrow"/>
        <family val="2"/>
      </rPr>
      <t xml:space="preserve">
</t>
    </r>
    <r>
      <rPr>
        <sz val="10"/>
        <color rgb="FF000000"/>
        <rFont val="Aptos Narrow"/>
        <family val="2"/>
      </rPr>
      <t>Tok: Átfogótok, horganyzott acél, porszórt RAL 1005 mézsárga színben
Szárny: Fém ajtólap ragasztott HPL dekorlemezzel, meglévő főhomlokzati fa nyílászárókhoz hasonló megjelenéssel, javasolt: Fundermax 0160 Dark Akro</t>
    </r>
  </si>
  <si>
    <r>
      <t xml:space="preserve">AJB-02 jelű, Mosdó ajtó </t>
    </r>
    <r>
      <rPr>
        <sz val="10"/>
        <color rgb="FF000000"/>
        <rFont val="Aptos Narrow"/>
        <family val="2"/>
      </rPr>
      <t>gyártása és elhelyezése, konszignáció szerinti kivitelben kompletten
Névleges méret: 110*212,5 cm</t>
    </r>
    <r>
      <rPr>
        <b/>
        <sz val="10"/>
        <color indexed="8"/>
        <rFont val="Aptos Narrow"/>
        <family val="2"/>
      </rPr>
      <t xml:space="preserve">
</t>
    </r>
    <r>
      <rPr>
        <sz val="10"/>
        <color rgb="FF000000"/>
        <rFont val="Aptos Narrow"/>
        <family val="2"/>
      </rPr>
      <t>Típus: Domoferm vagy azzal egyenértékű
Tok: Saroktok, horganyzott acél, porszórt RAL 1005 mézsárga színben
Szárny: Fém ajtólap, porszórt RAL 1005 mézsárga színben</t>
    </r>
  </si>
  <si>
    <r>
      <t xml:space="preserve">AJB-03 jelű, Takarítószertár ajtó </t>
    </r>
    <r>
      <rPr>
        <sz val="10"/>
        <color rgb="FF000000"/>
        <rFont val="Aptos Narrow"/>
        <family val="2"/>
      </rPr>
      <t>gyártása és elhelyezése, konszignáció szerinti kivitelben kompletten
Névleges méret: 70*212,5 cm</t>
    </r>
    <r>
      <rPr>
        <b/>
        <sz val="10"/>
        <color indexed="8"/>
        <rFont val="Aptos Narrow"/>
        <family val="2"/>
      </rPr>
      <t xml:space="preserve">
</t>
    </r>
    <r>
      <rPr>
        <sz val="10"/>
        <color rgb="FF000000"/>
        <rFont val="Aptos Narrow"/>
        <family val="2"/>
      </rPr>
      <t>Típus: Domoferm vagy azzal egyenértékű
Tok: Saroktok, horganyzott acél, standard RAL 7035 színben
Szárny: Fém vértezetű ajtólap, standard RAL 7035 színben</t>
    </r>
  </si>
  <si>
    <r>
      <t xml:space="preserve">AJB-04 jelű, Meglévő áthelyezett ajtó </t>
    </r>
    <r>
      <rPr>
        <sz val="10"/>
        <color rgb="FF000000"/>
        <rFont val="Aptos Narrow"/>
        <family val="2"/>
      </rPr>
      <t>áthelyezése, konszignáció szerinti kivitelben, kompletten
Névleges méret: 154*280 cm</t>
    </r>
    <r>
      <rPr>
        <b/>
        <sz val="10"/>
        <color indexed="8"/>
        <rFont val="Aptos Narrow"/>
        <family val="2"/>
      </rPr>
      <t xml:space="preserve">
</t>
    </r>
    <r>
      <rPr>
        <sz val="10"/>
        <color rgb="FF000000"/>
        <rFont val="Aptos Narrow"/>
        <family val="2"/>
      </rPr>
      <t>Tok, szárny: meglévő</t>
    </r>
  </si>
  <si>
    <r>
      <t xml:space="preserve">AJB-05 jelű, Meglévő áthelyezett ajtó </t>
    </r>
    <r>
      <rPr>
        <sz val="10"/>
        <color rgb="FF000000"/>
        <rFont val="Aptos Narrow"/>
        <family val="2"/>
      </rPr>
      <t>áthelyezése, konszignáció szerinti kivitelben, kompletten
Névleges méret: 154*280 cm</t>
    </r>
    <r>
      <rPr>
        <b/>
        <sz val="10"/>
        <color indexed="8"/>
        <rFont val="Aptos Narrow"/>
        <family val="2"/>
      </rPr>
      <t xml:space="preserve">
</t>
    </r>
    <r>
      <rPr>
        <sz val="10"/>
        <color rgb="FF000000"/>
        <rFont val="Aptos Narrow"/>
        <family val="2"/>
      </rPr>
      <t>Tok, szárny: meglévő</t>
    </r>
  </si>
  <si>
    <r>
      <t xml:space="preserve">AJB-06 jelű, Raktár ajtó </t>
    </r>
    <r>
      <rPr>
        <sz val="10"/>
        <color rgb="FF000000"/>
        <rFont val="Aptos Narrow"/>
        <family val="2"/>
      </rPr>
      <t>gyártása és elhelyezése, konszignáció szerinti kivitelben kompletten
Névleges méret: 100*212,5 cm</t>
    </r>
    <r>
      <rPr>
        <b/>
        <sz val="10"/>
        <color indexed="8"/>
        <rFont val="Aptos Narrow"/>
        <family val="2"/>
      </rPr>
      <t xml:space="preserve">
</t>
    </r>
    <r>
      <rPr>
        <sz val="10"/>
        <color rgb="FF000000"/>
        <rFont val="Aptos Narrow"/>
        <family val="2"/>
      </rPr>
      <t>Típus: Domoferm vagy azzal egyenértékű
Tok: Átfogótok, horganyzott acél, porszórt RAL 1005 mézsárga színben
Szárny: Fém ajtólap ragasztott HPL dekorlemezzel, meglévő főhomlokzati fa nyílászárókhoz hasonló megjelenéssel, javasolt: Fundermax 0160 Dark Akro</t>
    </r>
  </si>
  <si>
    <r>
      <t xml:space="preserve">AJB-07 jelű, Háttér ajtó </t>
    </r>
    <r>
      <rPr>
        <sz val="10"/>
        <color rgb="FF000000"/>
        <rFont val="Aptos Narrow"/>
        <family val="2"/>
      </rPr>
      <t>gyártása és elhelyezése, konszignáció szerinti kivitelben kompletten
Névleges méret: 80*212,5 cm</t>
    </r>
    <r>
      <rPr>
        <b/>
        <sz val="10"/>
        <color indexed="8"/>
        <rFont val="Aptos Narrow"/>
        <family val="2"/>
      </rPr>
      <t xml:space="preserve">
</t>
    </r>
    <r>
      <rPr>
        <sz val="10"/>
        <color rgb="FF000000"/>
        <rFont val="Aptos Narrow"/>
        <family val="2"/>
      </rPr>
      <t>Típus: Domoferm vagy azzal egyenértékű
Tok: Átfogótok, horganyzott acél, porszórt RAL 1005 mézsárga színben
Szárny: Fém ajtólap ragasztott HPL dekorlemezzel, meglévő főhomlokzati fa nyílászárókhoz hasonló megjelenéssel, javasolt: Fundermax 0160 Dark Akro</t>
    </r>
  </si>
  <si>
    <r>
      <t xml:space="preserve">AJB-08 jelű, Színháztér ajtó </t>
    </r>
    <r>
      <rPr>
        <sz val="10"/>
        <color rgb="FF000000"/>
        <rFont val="Aptos Narrow"/>
        <family val="2"/>
      </rPr>
      <t>gyártása és elhelyezése, konszignáció szerinti kivitelben kompletten
Névleges méret: 170*210 cm</t>
    </r>
    <r>
      <rPr>
        <b/>
        <sz val="10"/>
        <color indexed="8"/>
        <rFont val="Aptos Narrow"/>
        <family val="2"/>
      </rPr>
      <t xml:space="preserve">
</t>
    </r>
    <r>
      <rPr>
        <sz val="10"/>
        <color rgb="FF000000"/>
        <rFont val="Aptos Narrow"/>
        <family val="2"/>
      </rPr>
      <t>Típus: Domoferm vagy azzal egyenértékű
Tok: Átfogótok, horganyzott acél, porszórt RAL 1005 mézsárga színben
Szárny: Fém ajtólap ragasztott HPL dekorlemezzel,  javasolt: Fundermax 0269 Tosca Walnut</t>
    </r>
    <r>
      <rPr>
        <b/>
        <sz val="10"/>
        <color indexed="8"/>
        <rFont val="Aptos Narrow"/>
        <family val="2"/>
      </rPr>
      <t xml:space="preserve">
</t>
    </r>
    <r>
      <rPr>
        <sz val="10"/>
        <color rgb="FF000000"/>
        <rFont val="Aptos Narrow"/>
        <family val="2"/>
      </rPr>
      <t>Akusztika: 38 dB</t>
    </r>
  </si>
  <si>
    <r>
      <t xml:space="preserve">AJB-09 jelű, Színháztér ajtó </t>
    </r>
    <r>
      <rPr>
        <sz val="10"/>
        <color rgb="FF000000"/>
        <rFont val="Aptos Narrow"/>
        <family val="2"/>
      </rPr>
      <t>gyártása és elhelyezése, konszignáció szerinti kivitelben kompletten
Névleges méret: 170*210 cm</t>
    </r>
    <r>
      <rPr>
        <b/>
        <sz val="10"/>
        <color indexed="8"/>
        <rFont val="Aptos Narrow"/>
        <family val="2"/>
      </rPr>
      <t xml:space="preserve">
</t>
    </r>
    <r>
      <rPr>
        <sz val="10"/>
        <color rgb="FF000000"/>
        <rFont val="Aptos Narrow"/>
        <family val="2"/>
      </rPr>
      <t>Típus: Domoferm vagy azzal egyenértékű
Tok: Átfogótok, horganyzott acél, porszórt RAL 1005 mézsárga színben
Szárny: Fém ajtólap ragasztott HPL dekorlemezzel,  javasolt: Fundermax 0269 Tosca Walnut</t>
    </r>
    <r>
      <rPr>
        <b/>
        <sz val="10"/>
        <color indexed="8"/>
        <rFont val="Aptos Narrow"/>
        <family val="2"/>
      </rPr>
      <t xml:space="preserve">
</t>
    </r>
    <r>
      <rPr>
        <sz val="10"/>
        <color rgb="FF000000"/>
        <rFont val="Aptos Narrow"/>
        <family val="2"/>
      </rPr>
      <t>Akusztika: 38 dB</t>
    </r>
  </si>
  <si>
    <r>
      <t xml:space="preserve">AJB-10 jelű, Mosdó bejárati ajtó </t>
    </r>
    <r>
      <rPr>
        <sz val="10"/>
        <color rgb="FF000000"/>
        <rFont val="Aptos Narrow"/>
        <family val="2"/>
      </rPr>
      <t>gyártása és elhelyezése, konszignáció szerinti kivitelben kompletten
Névleges méret: 90*212,5 cm</t>
    </r>
    <r>
      <rPr>
        <b/>
        <sz val="10"/>
        <color indexed="8"/>
        <rFont val="Aptos Narrow"/>
        <family val="2"/>
      </rPr>
      <t xml:space="preserve">
</t>
    </r>
    <r>
      <rPr>
        <sz val="10"/>
        <color rgb="FF000000"/>
        <rFont val="Aptos Narrow"/>
        <family val="2"/>
      </rPr>
      <t>Típus: Domoferm vagy azzal egyenértékű
Tok: Átfogótok, horganyzott acél, porszórt RAL 1005 mézsárga színben
Szárny: Fém ajtólap, porszórt felülettel RAL 6003 olivazöld színben</t>
    </r>
  </si>
  <si>
    <r>
      <t xml:space="preserve">AJB-11 jelű, Férfi WC  tolóajtó </t>
    </r>
    <r>
      <rPr>
        <sz val="10"/>
        <color rgb="FF000000"/>
        <rFont val="Aptos Narrow"/>
        <family val="2"/>
      </rPr>
      <t>gyártása és elhelyezése, konszignáció szerinti kivitelben kompletten
Névleges méret: 90*212,5 cm</t>
    </r>
    <r>
      <rPr>
        <b/>
        <sz val="10"/>
        <color indexed="8"/>
        <rFont val="Aptos Narrow"/>
        <family val="2"/>
      </rPr>
      <t xml:space="preserve">
</t>
    </r>
    <r>
      <rPr>
        <sz val="10"/>
        <color rgb="FF000000"/>
        <rFont val="Aptos Narrow"/>
        <family val="2"/>
      </rPr>
      <t>Típus: Eclisse falon kívül futó vagy azzal egyenértékű
Szárny: Fém ajtólap, porszórt felülettel, férfi wc felőli oldalán RAL 5000 violetblue színre, mosdó előtér
felőli oldalán RAL 6003 olívzöld színre festve</t>
    </r>
  </si>
  <si>
    <r>
      <t xml:space="preserve">AJB-12 jelű, Női WC  tolóajtó </t>
    </r>
    <r>
      <rPr>
        <sz val="10"/>
        <color rgb="FF000000"/>
        <rFont val="Aptos Narrow"/>
        <family val="2"/>
      </rPr>
      <t>gyártása és elhelyezése, konszignáció szerinti kivitelben kompletten
Névleges méret: 90*212,5 cm</t>
    </r>
    <r>
      <rPr>
        <b/>
        <sz val="10"/>
        <color indexed="8"/>
        <rFont val="Aptos Narrow"/>
        <family val="2"/>
      </rPr>
      <t xml:space="preserve">
</t>
    </r>
    <r>
      <rPr>
        <sz val="10"/>
        <color rgb="FF000000"/>
        <rFont val="Aptos Narrow"/>
        <family val="2"/>
      </rPr>
      <t>Típus: Eclisse falon kívül futó vagy azzal egyenértékű
Szárny: Fém ajtólap, porszórt felülettel, női wc felőli oldalán RAL 5018 türkizkék színre, mosdó előtér
felőli oldalán RAL 6003 olívzöld színre festve</t>
    </r>
  </si>
  <si>
    <r>
      <t xml:space="preserve">AJB-13 jelű, WC ajtó </t>
    </r>
    <r>
      <rPr>
        <sz val="10"/>
        <color rgb="FF000000"/>
        <rFont val="Aptos Narrow"/>
        <family val="2"/>
      </rPr>
      <t>gyártása és elhelyezése, konszignáció szerinti kivitelben kompletten
Névleges méret: 75*212,5 cm</t>
    </r>
    <r>
      <rPr>
        <b/>
        <sz val="10"/>
        <color indexed="8"/>
        <rFont val="Aptos Narrow"/>
        <family val="2"/>
      </rPr>
      <t xml:space="preserve">
</t>
    </r>
    <r>
      <rPr>
        <sz val="10"/>
        <color rgb="FF000000"/>
        <rFont val="Aptos Narrow"/>
        <family val="2"/>
      </rPr>
      <t>Típus: Domoferm vagy azzal egyenértékű
Tok: Átfogótok, horganyzott acél, porszórt RAL 1005 mézsárga színben
Szárny: Fém ajtólap, porszórt RAL 5000 violetblue színre festve</t>
    </r>
  </si>
  <si>
    <r>
      <rPr>
        <b/>
        <sz val="10"/>
        <rFont val="Aptos Narrow"/>
        <family val="2"/>
      </rPr>
      <t>E-PA-01 jelű, LH25 25 mm-es laminált lapos WC válaszfal gyártása</t>
    </r>
    <r>
      <rPr>
        <sz val="10"/>
        <rFont val="Aptos Narrow"/>
        <family val="2"/>
      </rPr>
      <t xml:space="preserve"> és elhelyezése, konszignáció szerinti kivitelben, kompletten
Névleges méret: 332,2+240*210 cm
Ajtóméret: 75*210 cm
Anyag: 25 mm vastag melamin bevonatú laminált faforgácslap, RAL 5018 türkizkék színben</t>
    </r>
  </si>
  <si>
    <r>
      <rPr>
        <b/>
        <sz val="10"/>
        <rFont val="Aptos Narrow"/>
        <family val="2"/>
      </rPr>
      <t>E-PA-02 jelű, Piszoár elválasztó fal</t>
    </r>
    <r>
      <rPr>
        <sz val="10"/>
        <rFont val="Aptos Narrow"/>
        <family val="2"/>
      </rPr>
      <t xml:space="preserve"> gyártása és elhelyezése, konszignáció szerinti kivitelben, kompletten
Névleges méret: 40*68 cm
Típus: Cersanit Piszoár elválasztófal K11-0031</t>
    </r>
  </si>
  <si>
    <r>
      <t xml:space="preserve">LAK-KO-01 jelű, Lépcsőkorlát </t>
    </r>
    <r>
      <rPr>
        <sz val="10"/>
        <color rgb="FF000000"/>
        <rFont val="Aptos Narrow"/>
        <family val="2"/>
      </rPr>
      <t xml:space="preserve">gyártása és elhelyezése, konszignáció szerinti kivitelben, kompletten
Hossz: 170 cm
Anyag: polírozott sárgaréz korlát, d=3 cm </t>
    </r>
  </si>
  <si>
    <r>
      <t xml:space="preserve">LAK-MV-01 jelű, Mellvéd </t>
    </r>
    <r>
      <rPr>
        <sz val="10"/>
        <color rgb="FF000000"/>
        <rFont val="Aptos Narrow"/>
        <family val="2"/>
      </rPr>
      <t>gyártása és elhelyezése, konszignáció szerinti kivitelben, kompletten
Névleges méret: 772*500*75 mm
Anyag: 50/50/3 horganyzott acél zártszelvény,</t>
    </r>
    <r>
      <rPr>
        <b/>
        <sz val="10"/>
        <color indexed="8"/>
        <rFont val="Aptos Narrow"/>
        <family val="2"/>
      </rPr>
      <t xml:space="preserve">
</t>
    </r>
    <r>
      <rPr>
        <sz val="10"/>
        <color rgb="FF000000"/>
        <rFont val="Aptos Narrow"/>
        <family val="2"/>
      </rPr>
      <t>1 rtg Diamant gipszkarton építőlemez élvédő profilozva, glettelve és belsőépítész tervek szerinti anyaggal és RAL színben festve</t>
    </r>
  </si>
  <si>
    <r>
      <t xml:space="preserve">LAK-MV-02 jelű, Mellvéd </t>
    </r>
    <r>
      <rPr>
        <sz val="10"/>
        <color rgb="FF000000"/>
        <rFont val="Aptos Narrow"/>
        <family val="2"/>
      </rPr>
      <t>gyártása és elhelyezése, konszignáció szerinti kivitelben, kompletten
Névleges méret: 2250*500*75 mm
Anyag: 50/50/3 horganyzott acél zártszelvény</t>
    </r>
    <r>
      <rPr>
        <b/>
        <sz val="10"/>
        <color indexed="8"/>
        <rFont val="Aptos Narrow"/>
        <family val="2"/>
      </rPr>
      <t xml:space="preserve">,
</t>
    </r>
    <r>
      <rPr>
        <sz val="10"/>
        <color rgb="FF000000"/>
        <rFont val="Aptos Narrow"/>
        <family val="2"/>
      </rPr>
      <t>1 rtg Diamant gipszkarton építőlemez élvédő profilozva, glettelve és belsőépítész tervek szerinti anyaggal és RAL színben festve</t>
    </r>
  </si>
  <si>
    <r>
      <t xml:space="preserve">LAK-MV-03 jelű, Mellvéd </t>
    </r>
    <r>
      <rPr>
        <sz val="10"/>
        <color rgb="FF000000"/>
        <rFont val="Aptos Narrow"/>
        <family val="2"/>
      </rPr>
      <t>gyártása és elhelyezése, konszignáció szerinti kivitelben, kompletten
Névleges méret: 1124*500*75 mm
Anyag: 50/50/3 horganyzott acél zártszelvény,</t>
    </r>
    <r>
      <rPr>
        <b/>
        <sz val="10"/>
        <color indexed="8"/>
        <rFont val="Aptos Narrow"/>
        <family val="2"/>
      </rPr>
      <t xml:space="preserve">
</t>
    </r>
    <r>
      <rPr>
        <sz val="10"/>
        <color rgb="FF000000"/>
        <rFont val="Aptos Narrow"/>
        <family val="2"/>
      </rPr>
      <t>1 rtg Diamant gipszkarton építőlemez élvédő profilozva, glettelve és belsőépítész tervek szerinti anyaggal és RAL színben festve</t>
    </r>
  </si>
  <si>
    <r>
      <t xml:space="preserve">LAK-MV-04 jelű, Mellvéd  </t>
    </r>
    <r>
      <rPr>
        <sz val="10"/>
        <color rgb="FF000000"/>
        <rFont val="Aptos Narrow"/>
        <family val="2"/>
      </rPr>
      <t>gyártása és elhelyezése, konszignáció szerinti kivitelben, kompletten
Névleges méret: 506*500*75 mm
Anyag: 50/50/3 horganyzott acél zártszelvény,</t>
    </r>
    <r>
      <rPr>
        <b/>
        <sz val="10"/>
        <color indexed="8"/>
        <rFont val="Aptos Narrow"/>
        <family val="2"/>
      </rPr>
      <t xml:space="preserve">
</t>
    </r>
    <r>
      <rPr>
        <sz val="10"/>
        <color rgb="FF000000"/>
        <rFont val="Aptos Narrow"/>
        <family val="2"/>
      </rPr>
      <t>1 rtg Diamant gipszkarton építőlemez élvédő profilozva, glettelve és belsőépítész tervek szerinti anyaggal és RAL színben festve</t>
    </r>
  </si>
  <si>
    <r>
      <t xml:space="preserve">LAK-MV-05 jelű, Mellvéd  </t>
    </r>
    <r>
      <rPr>
        <sz val="10"/>
        <color rgb="FF000000"/>
        <rFont val="Aptos Narrow"/>
        <family val="2"/>
      </rPr>
      <t>gyártása és elhelyezése, konszignáció szerinti kivitelben, kompletten
Névleges méret: 4785*512,5*100 mm
Anyag: 50/50/3 horganyzott acél zártszelvény,</t>
    </r>
    <r>
      <rPr>
        <b/>
        <sz val="10"/>
        <color indexed="8"/>
        <rFont val="Aptos Narrow"/>
        <family val="2"/>
      </rPr>
      <t xml:space="preserve">
</t>
    </r>
    <r>
      <rPr>
        <sz val="10"/>
        <color rgb="FF000000"/>
        <rFont val="Aptos Narrow"/>
        <family val="2"/>
      </rPr>
      <t>2 rtg Diamant gipszkarton építőlemez élvédő profilozva, glettelve és belsőépítész tervek szerinti anyaggal és RAL színben festve</t>
    </r>
  </si>
  <si>
    <r>
      <t xml:space="preserve">LAK-RF-01 jelű, Ruhatár fal </t>
    </r>
    <r>
      <rPr>
        <sz val="10"/>
        <color rgb="FF000000"/>
        <rFont val="Aptos Narrow"/>
        <family val="2"/>
      </rPr>
      <t>gyártása és elhelyezése, konszignáció szerinti kivitelben, kompletten
Névleges méret: 1669,5*970*600 mm
Anyag: 50/50/3 horganyzott acél zártszelvény, 
2 rtg Diamant gipszkarton építőlemez glettelve és belsőépítész tervek szerinti anyaggal és RAL színben festve</t>
    </r>
  </si>
  <si>
    <r>
      <t xml:space="preserve">LAK-PU-01 jelű, Pult (keret) </t>
    </r>
    <r>
      <rPr>
        <sz val="10"/>
        <color rgb="FF000000"/>
        <rFont val="Aptos Narrow"/>
        <family val="2"/>
      </rPr>
      <t xml:space="preserve">gyártása és elhelyezése, konszignáció szerinti kivitelben, kompletten
Hossz: 6107 mm
Anyag: 50/50/3 horganyzott acél zártszelvény, 
60/40/3 horganyzott acél zártszelvény, 
</t>
    </r>
  </si>
  <si>
    <r>
      <t xml:space="preserve">LAK-PU-02 jelű, Pult (lábtartó) </t>
    </r>
    <r>
      <rPr>
        <sz val="10"/>
        <color rgb="FF000000"/>
        <rFont val="Aptos Narrow"/>
        <family val="2"/>
      </rPr>
      <t xml:space="preserve">gyártása és elhelyezése, konszignáció szerinti kivitelben, kompletten
Hossz: 5874 mm
d=40mm polírozott sárgaréz lábtartó
</t>
    </r>
  </si>
  <si>
    <r>
      <t xml:space="preserve">LAK-KA-01 jelű, Új horganyzott acélkapu RAL 7016 antracitszürke színben mázolva, </t>
    </r>
    <r>
      <rPr>
        <sz val="10"/>
        <color rgb="FF000000"/>
        <rFont val="Aptos Narrow"/>
        <family val="2"/>
      </rPr>
      <t xml:space="preserve">gyártása és elhelyezése, terv szerinti kivitelben, kompletten
Névleges méret: 106,5*186,5 cm </t>
    </r>
    <r>
      <rPr>
        <b/>
        <sz val="10"/>
        <color indexed="8"/>
        <rFont val="Aptos Narrow"/>
        <family val="2"/>
      </rPr>
      <t xml:space="preserve">
</t>
    </r>
    <r>
      <rPr>
        <sz val="10"/>
        <color rgb="FF000000"/>
        <rFont val="Aptos Narrow"/>
        <family val="2"/>
      </rPr>
      <t>Anyag: 10/10 horganyzott acél rúd RAL 7016 színben mázolva, 10 mm vastag horganyzott acél lemez RAL 7016 színben mázolva</t>
    </r>
  </si>
  <si>
    <r>
      <t xml:space="preserve">LAK-KA-02 jelű, Új horganyzott acélkapu RAL 7016 antracitszürke színben mázolva, </t>
    </r>
    <r>
      <rPr>
        <sz val="10"/>
        <color rgb="FF000000"/>
        <rFont val="Aptos Narrow"/>
        <family val="2"/>
      </rPr>
      <t xml:space="preserve">gyártása és elhelyezése, terv szerinti kivitelben, kompletten
Névleges méret: 238*186,5 cm </t>
    </r>
    <r>
      <rPr>
        <b/>
        <sz val="10"/>
        <color indexed="8"/>
        <rFont val="Aptos Narrow"/>
        <family val="2"/>
      </rPr>
      <t xml:space="preserve">
</t>
    </r>
    <r>
      <rPr>
        <sz val="10"/>
        <color rgb="FF000000"/>
        <rFont val="Aptos Narrow"/>
        <family val="2"/>
      </rPr>
      <t>Anyag: 10/10 horganyzott acél rúd RAL 7016 színben mázolva, 10 mm vastag horganyzott acél lemez RAL 7016 színben mázolva</t>
    </r>
  </si>
  <si>
    <r>
      <t xml:space="preserve">LAK-KE-01 jelű, Új horganyzott acélkerítés RAL 7016 antracitszürke színben mázolva, </t>
    </r>
    <r>
      <rPr>
        <sz val="10"/>
        <color rgb="FF000000"/>
        <rFont val="Aptos Narrow"/>
        <family val="2"/>
      </rPr>
      <t xml:space="preserve">gyártása és elhelyezése, terv szerinti kivitelben, kompletten
Névleges méret: 373*121 cm
Anyag: 10/10 horganyzott acél rúd RAL 7016 színben mázolva, 10 mm vastag horganyzott acél lemez RAL 7016 színben mázolva </t>
    </r>
  </si>
  <si>
    <r>
      <t xml:space="preserve">LAK-KE-02 jelű, Új horganyzott acélkerítés RAL 7016 antracitszürke színben mázolva, </t>
    </r>
    <r>
      <rPr>
        <sz val="10"/>
        <color rgb="FF000000"/>
        <rFont val="Aptos Narrow"/>
        <family val="2"/>
      </rPr>
      <t xml:space="preserve">gyártása és elhelyezése, terv szerinti kivitelben, kompletten
Névleges méret: 373*121 cm </t>
    </r>
    <r>
      <rPr>
        <b/>
        <sz val="10"/>
        <color indexed="8"/>
        <rFont val="Aptos Narrow"/>
        <family val="2"/>
      </rPr>
      <t xml:space="preserve">
</t>
    </r>
    <r>
      <rPr>
        <sz val="10"/>
        <color rgb="FF000000"/>
        <rFont val="Aptos Narrow"/>
        <family val="2"/>
      </rPr>
      <t xml:space="preserve">Anyag: 10/10 horganyzott acél rúd RAL 7016 színben mázolva, 10 mm vastag horganyzott acél lemez RAL 7016 színben mázolva </t>
    </r>
  </si>
  <si>
    <r>
      <rPr>
        <b/>
        <sz val="10"/>
        <color rgb="FF000000"/>
        <rFont val="Aptos Narrow"/>
        <family val="2"/>
      </rPr>
      <t>LAK-KE-03 jelű, Új horganyzott acélkerítés RAL 7016 antracitszürke színben mázolva</t>
    </r>
    <r>
      <rPr>
        <sz val="10"/>
        <color indexed="8"/>
        <rFont val="Aptos Narrow"/>
        <family val="2"/>
      </rPr>
      <t xml:space="preserve">, </t>
    </r>
    <r>
      <rPr>
        <sz val="10"/>
        <color rgb="FF000000"/>
        <rFont val="Aptos Narrow"/>
        <family val="2"/>
      </rPr>
      <t xml:space="preserve">gyártása és elhelyezése, terv szerinti kivitelben, kompletten
Névleges méret: 133*121 cm
Anyag: 10/10 horganyzott acél rúd RAL 7016 színben mázolva, 10 mm vastag horganyzott acél lemez RAL 7016 színben mázolva  </t>
    </r>
  </si>
  <si>
    <r>
      <t xml:space="preserve">LAK-MO-01 jelű, Mosdó konzol </t>
    </r>
    <r>
      <rPr>
        <sz val="10"/>
        <color rgb="FF000000"/>
        <rFont val="Aptos Narrow"/>
        <family val="2"/>
      </rPr>
      <t xml:space="preserve">gyártása és elhelyezése, konszignáció szerinti kivitelben, kompletten
Névleges méret: terv szerint
Anyag: 50/50/3 horganyzott acél zártszelvény, </t>
    </r>
  </si>
  <si>
    <r>
      <t xml:space="preserve">LAK-A-01 jelű, Asztal </t>
    </r>
    <r>
      <rPr>
        <sz val="10"/>
        <color rgb="FF000000"/>
        <rFont val="Aptos Narrow"/>
        <family val="2"/>
      </rPr>
      <t>gyártása és elhelyezése, konszignáció szerinti kivitelben, kompletten
Névleges méret: 460*924,5 mm
Anyag: 30/20/3 horganyzott acél 'L' profil hegesztve belsőépítész tervek szerinti RAL színben festve, 30/3 horganyzott laposacél hegesztve belsőépítész tervek szerinti RAL színben festve, EA5 műkő asztallap, d=40mm horganyzott acél körprofil belsőépítész tervek szerinti RAL színben festve</t>
    </r>
  </si>
  <si>
    <r>
      <t xml:space="preserve">LAK-A-02 jelű, Asztal </t>
    </r>
    <r>
      <rPr>
        <sz val="10"/>
        <color rgb="FF000000"/>
        <rFont val="Aptos Narrow"/>
        <family val="2"/>
      </rPr>
      <t>gyártása és elhelyezése, konszignáció szerinti kivitelben, kompletten
Névleges méret: 460*924,5 mm
Anyag: 30/20/3 horganyzott acél 'L' profil hegesztve belsőépítész tervek szerinti RAL színben festve, 30/3 horganyzott laposacél hegesztve belsőépítész tervek szerinti RAL színben festve, EA5 műkő asztallap, d=40mm horganyzott acél körprofil belsőépítész tervek szerinti RAL színben festve</t>
    </r>
  </si>
  <si>
    <r>
      <rPr>
        <b/>
        <sz val="10"/>
        <color rgb="FF000000"/>
        <rFont val="Times New Roman CE"/>
        <charset val="238"/>
      </rPr>
      <t>VF-07</t>
    </r>
    <r>
      <rPr>
        <sz val="10"/>
        <color indexed="8"/>
        <rFont val="Times New Roman CE"/>
        <charset val="238"/>
      </rPr>
      <t xml:space="preserve"> jelű Szerelt fal általános 15 cm falvastagság (4 m falmagasságig) elnevezésű gipszkarton válaszfal készítése az alábbi rétegfelépítéssel: 
2,5 cm 2x 12,5 mm vastag normál gipszkarton lemez (pl.: KNAUF A 13, vagy ezzel műszakilag egyenértékű)
10 cm UW100/CW100 profilváz (pl.: KNAUF, vagy ezzel műszakilag egyenértékű), max. 62,5 cm profiltávolság 
2,5 cm 2x 12,5 mm vastag normál gipszkarton lemez (pl.: KNAUF A 13, vagy ezzel műszakilag egyenértékű)</t>
    </r>
  </si>
  <si>
    <r>
      <rPr>
        <b/>
        <sz val="10"/>
        <color rgb="FF000000"/>
        <rFont val="Aptos Narrow"/>
        <family val="2"/>
      </rPr>
      <t>VF-04</t>
    </r>
    <r>
      <rPr>
        <sz val="10"/>
        <color indexed="8"/>
        <rFont val="Aptos Narrow"/>
        <family val="2"/>
      </rPr>
      <t xml:space="preserve"> jelű Szerelt fal egyoldalt üzemi szigeteléssel (4 m falmagasságig) elnevezésű gipszkarton válaszfal készítése az alábbi rétegfelépítéssel: 
2,5 cm 2x 12,5 mm vastag normál gipszkarton lemez (pl.: KNAUF A 13, vagy ezzel műszakilag egyenértékű) 
5 cm UW50/CW50 profilváz (pl.: KNAUF, vagy ezzel műszakilag egyenértékű), max. 62,5 cm profiltávolság, konyhabútor rögzítése szerelt fal alkalmazástechnika szerint, rögzítés lehetőleg profil vázba, teherelosztó sínnel szerelve 
2,5 cm 2x 12,5 mm vastag impregnált gipszkarton lemez (pl.: KNAUF HA, vagy ezzel műszakilag egyenértékű)</t>
    </r>
  </si>
  <si>
    <r>
      <rPr>
        <b/>
        <sz val="10"/>
        <color rgb="FF000000"/>
        <rFont val="Aptos Narrow"/>
        <family val="2"/>
      </rPr>
      <t>EF-01</t>
    </r>
    <r>
      <rPr>
        <sz val="10"/>
        <color indexed="8"/>
        <rFont val="Aptos Narrow"/>
        <family val="2"/>
      </rPr>
      <t xml:space="preserve"> jelű Szerelt előtétfal vizes helyiségben elnevezésű gipszkarton előtétfal készítése az alábbi rétegfelépítéssel: 
5 cm UW50/kettőzött CW50 profilváz (pl.: KNAUF, vagy ezzel műszakilag egyenértékű), max. 62,5 cm profiltávolság, szaniterek rögzítése csak önhordó tartóállványokkal 
2,5 cm 2x 12,5 mm vastag impregnált gipszkarton lemez (pl.: KNAUF HA, vagy ezzel műszakilag egyenértékű)</t>
    </r>
  </si>
  <si>
    <r>
      <rPr>
        <b/>
        <sz val="10"/>
        <color rgb="FF000000"/>
        <rFont val="Aptos Narrow"/>
        <family val="2"/>
      </rPr>
      <t>EF-02</t>
    </r>
    <r>
      <rPr>
        <sz val="10"/>
        <color indexed="8"/>
        <rFont val="Aptos Narrow"/>
        <family val="2"/>
      </rPr>
      <t xml:space="preserve"> jelű Szerelt előtétfal 10 cm falvastagság (Knauf W626) 4 m falmagasságig, elnevezésű gipszkarton előtétfal készítése az alábbi rétegfelépítéssel: 
7,5 cm UW75/CW75 profilváz (pl.: KNAUF, vagy ezzel műszakilag egyenértékű), max. 41,5 cm profiltávolság
2,5 cm 2x 12,5 mm vastag normál gipszkarton lemez (pl.: KNAUF A 13, vagy ezzel műszakilag egyenértékű)</t>
    </r>
  </si>
  <si>
    <t>M39-003-1.1.2.1.1-1210201</t>
  </si>
  <si>
    <r>
      <t xml:space="preserve">A-01.1 </t>
    </r>
    <r>
      <rPr>
        <sz val="10"/>
        <color rgb="FF000000"/>
        <rFont val="Aptos Narrow"/>
        <family val="2"/>
      </rPr>
      <t>jelű monolit gipszkarton álmennyezet egyszeres váz meglévő megmaradó födémszerkezetnél elnevezésű álmennyezet készítése az alábbi rétegfelépítéssel: 
≥4 cm változó vastagságú légrés, közte - közvetlen függesztő (5-20 cm) / nóniuszos függesztő ( ≥20 cm ) - CD 60/27 egyszeres bordaváz (pl.: Knauf D113) 
1,25 cm 1×12,5 mm vastag normál gipszkarton lemez (pl.: KNAUF A 13, vagy ezzel műszakilag egyenértékű)</t>
    </r>
  </si>
  <si>
    <r>
      <t xml:space="preserve">A-01.2 </t>
    </r>
    <r>
      <rPr>
        <sz val="10"/>
        <color rgb="FF000000"/>
        <rFont val="Aptos Narrow"/>
        <family val="2"/>
      </rPr>
      <t>jelű monolit gipszkarton álmennyezet kettős váz meglévő megmaradó födémszerkezetnél elnevezésű álmennyezet készítése az alábbi rétegfelépítéssel: 
≥7 cm változó vastagságú légrés, közte
- közvetlen függesztő (8-20 cm) / nóniuszos függesztő ( ≥20 cm ) - CD 60/27 kétszeres bordaváz (pl.: Knauf D112)
1,25 cm 1×12,5 mm vastag normál gipszkarton lemez (pl.: KNAUF A 13, vagy ezzel műszakilag egyenértékű)</t>
    </r>
  </si>
  <si>
    <r>
      <t xml:space="preserve">A-02 </t>
    </r>
    <r>
      <rPr>
        <sz val="10"/>
        <color rgb="FF000000"/>
        <rFont val="Aptos Narrow"/>
        <family val="2"/>
      </rPr>
      <t>jelű íves monolit gipszkarton álmennyezet meglévő megmaradó födémszerkezetnél elnevezésű álmennyezet készítése az alábbi rétegfelépítéssel: 
≥4 cm változó vastagságú légrés, közte - közvetlen függesztő (5-20 cm) / nóniuszos függesztő ( ≥20 cm ) - egyedi ívesített bordaváz (pl.: Knauf) 
1,25 cm 2×6,5 mm formalap gipszkarton lemez (pl.: KNAUF, vagy ezzel műszakilag egyenértékű)</t>
    </r>
  </si>
  <si>
    <t>Egyedi bútorok</t>
  </si>
  <si>
    <t>Növényládák</t>
  </si>
  <si>
    <t>Szaniterek</t>
  </si>
  <si>
    <t>Piperék</t>
  </si>
  <si>
    <r>
      <t xml:space="preserve">EP01 jelű, Egyedi 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120*108*30 cm</t>
    </r>
    <r>
      <rPr>
        <b/>
        <sz val="10"/>
        <color indexed="8"/>
        <rFont val="Aptos Narrow"/>
        <family val="2"/>
      </rPr>
      <t xml:space="preserve">
</t>
    </r>
    <r>
      <rPr>
        <sz val="10"/>
        <color rgb="FF000000"/>
        <rFont val="Aptos Narrow"/>
        <family val="2"/>
      </rPr>
      <t>Anyag: Egger H3702-ST10-18 Dohány Pacific Dió bútorlap</t>
    </r>
  </si>
  <si>
    <r>
      <t xml:space="preserve">EP02 jelű, Egyedi 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120*108*30 cm</t>
    </r>
    <r>
      <rPr>
        <b/>
        <sz val="10"/>
        <color indexed="8"/>
        <rFont val="Aptos Narrow"/>
        <family val="2"/>
      </rPr>
      <t xml:space="preserve">
</t>
    </r>
    <r>
      <rPr>
        <sz val="10"/>
        <color rgb="FF000000"/>
        <rFont val="Aptos Narrow"/>
        <family val="2"/>
      </rPr>
      <t>Anyag: Egger H3702-ST10-18 Dohány Pacific Dió bútorlap</t>
    </r>
  </si>
  <si>
    <r>
      <t xml:space="preserve">EP03 jelű, Egyedi 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120*84*30 cm</t>
    </r>
    <r>
      <rPr>
        <b/>
        <sz val="10"/>
        <color indexed="8"/>
        <rFont val="Aptos Narrow"/>
        <family val="2"/>
      </rPr>
      <t xml:space="preserve">
</t>
    </r>
    <r>
      <rPr>
        <sz val="10"/>
        <color rgb="FF000000"/>
        <rFont val="Aptos Narrow"/>
        <family val="2"/>
      </rPr>
      <t>Anyag: Egger H3702-ST10-18 Dohány Pacific Dió bútorlap</t>
    </r>
  </si>
  <si>
    <r>
      <t xml:space="preserve">EP04 jelű, Egyedi 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326,5*303*30 cm</t>
    </r>
    <r>
      <rPr>
        <b/>
        <sz val="10"/>
        <color indexed="8"/>
        <rFont val="Aptos Narrow"/>
        <family val="2"/>
      </rPr>
      <t xml:space="preserve">
</t>
    </r>
    <r>
      <rPr>
        <sz val="10"/>
        <color rgb="FF000000"/>
        <rFont val="Aptos Narrow"/>
        <family val="2"/>
      </rPr>
      <t>Anyag: Egger H3702-ST10-18 Dohány Pacific Dió bútorlap, Egger H3702-ST10-30 Dohány Pacific Dió bútorlap</t>
    </r>
  </si>
  <si>
    <r>
      <t xml:space="preserve">EP05 jelű, Egyedi 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129*303*30 cm</t>
    </r>
    <r>
      <rPr>
        <b/>
        <sz val="10"/>
        <color indexed="8"/>
        <rFont val="Aptos Narrow"/>
        <family val="2"/>
      </rPr>
      <t xml:space="preserve">
</t>
    </r>
    <r>
      <rPr>
        <sz val="10"/>
        <color rgb="FF000000"/>
        <rFont val="Aptos Narrow"/>
        <family val="2"/>
      </rPr>
      <t>Anyag: Egger H3702-ST10-18 Dohány Pacific Dió bútorlap, Egger H3702-ST10-30 Dohány Pacific Dió bútorlap, Egger H3702-ST10-10 Dohány Pacific Dió bútorlap</t>
    </r>
  </si>
  <si>
    <r>
      <t xml:space="preserve">EP06/1 jelű, Egyedi üvegezett bútor,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185,5*293*30 cm</t>
    </r>
    <r>
      <rPr>
        <b/>
        <sz val="10"/>
        <color indexed="8"/>
        <rFont val="Aptos Narrow"/>
        <family val="2"/>
      </rPr>
      <t xml:space="preserve">
</t>
    </r>
    <r>
      <rPr>
        <sz val="10"/>
        <color rgb="FF000000"/>
        <rFont val="Aptos Narrow"/>
        <family val="2"/>
      </rPr>
      <t>Anyag: Egger H3702-ST10-18 Dohány Pacific Dió bútorlap, Egger H3702-ST10-30 Dohány Pacific Dió bútorlap</t>
    </r>
    <r>
      <rPr>
        <b/>
        <sz val="10"/>
        <color indexed="8"/>
        <rFont val="Aptos Narrow"/>
        <family val="2"/>
      </rPr>
      <t xml:space="preserve">
</t>
    </r>
    <r>
      <rPr>
        <sz val="10"/>
        <color rgb="FF000000"/>
        <rFont val="Aptos Narrow"/>
        <family val="2"/>
      </rPr>
      <t>Üveg: 4mm vastag ESG biztonsági üveglap</t>
    </r>
  </si>
  <si>
    <r>
      <t xml:space="preserve">EP06/2 jelű, Egyedi bútor,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122*280*43,5 cm</t>
    </r>
    <r>
      <rPr>
        <b/>
        <sz val="10"/>
        <color indexed="8"/>
        <rFont val="Aptos Narrow"/>
        <family val="2"/>
      </rPr>
      <t xml:space="preserve">
</t>
    </r>
    <r>
      <rPr>
        <sz val="10"/>
        <color rgb="FF000000"/>
        <rFont val="Aptos Narrow"/>
        <family val="2"/>
      </rPr>
      <t>Anyag: Egger H3702-ST10-18 Dohány Pacific Dió bútorlap, Egger H3702-ST10-30 Dohány Pacific Dió bútorlap</t>
    </r>
  </si>
  <si>
    <r>
      <t xml:space="preserve">EP07 jelű, Egyedi 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129*303*30 cm</t>
    </r>
    <r>
      <rPr>
        <b/>
        <sz val="10"/>
        <color indexed="8"/>
        <rFont val="Aptos Narrow"/>
        <family val="2"/>
      </rPr>
      <t xml:space="preserve">
</t>
    </r>
    <r>
      <rPr>
        <sz val="10"/>
        <color rgb="FF000000"/>
        <rFont val="Aptos Narrow"/>
        <family val="2"/>
      </rPr>
      <t>Anyag: Egger H3702-ST10-18 Dohány Pacific Dió bútorlap</t>
    </r>
    <r>
      <rPr>
        <b/>
        <sz val="10"/>
        <color indexed="8"/>
        <rFont val="Aptos Narrow"/>
        <family val="2"/>
      </rPr>
      <t xml:space="preserve">, </t>
    </r>
    <r>
      <rPr>
        <sz val="10"/>
        <color rgb="FF000000"/>
        <rFont val="Aptos Narrow"/>
        <family val="2"/>
      </rPr>
      <t>Egger H3702-ST10-30</t>
    </r>
    <r>
      <rPr>
        <b/>
        <sz val="10"/>
        <color indexed="8"/>
        <rFont val="Aptos Narrow"/>
        <family val="2"/>
      </rPr>
      <t xml:space="preserve"> </t>
    </r>
    <r>
      <rPr>
        <sz val="10"/>
        <color rgb="FF000000"/>
        <rFont val="Aptos Narrow"/>
        <family val="2"/>
      </rPr>
      <t>Dohány Pacific Dió bútorlap, Egger H3702-ST10-10 Dohány Pacific Dió bútorlap</t>
    </r>
  </si>
  <si>
    <r>
      <t xml:space="preserve">EP08 jelű, Egyedi bútor,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129,5*280*60 cm</t>
    </r>
    <r>
      <rPr>
        <b/>
        <sz val="10"/>
        <color indexed="8"/>
        <rFont val="Aptos Narrow"/>
        <family val="2"/>
      </rPr>
      <t xml:space="preserve">
</t>
    </r>
    <r>
      <rPr>
        <sz val="10"/>
        <color rgb="FF000000"/>
        <rFont val="Aptos Narrow"/>
        <family val="2"/>
      </rPr>
      <t>Anyag: Egger H3702-ST10-18 Dohány Pacific Dió bútorlap</t>
    </r>
    <r>
      <rPr>
        <b/>
        <sz val="10"/>
        <color indexed="8"/>
        <rFont val="Aptos Narrow"/>
        <family val="2"/>
      </rPr>
      <t xml:space="preserve">, </t>
    </r>
    <r>
      <rPr>
        <sz val="10"/>
        <color rgb="FF000000"/>
        <rFont val="Aptos Narrow"/>
        <family val="2"/>
      </rPr>
      <t>Egger H3702-ST10-30</t>
    </r>
    <r>
      <rPr>
        <b/>
        <sz val="10"/>
        <color indexed="8"/>
        <rFont val="Aptos Narrow"/>
        <family val="2"/>
      </rPr>
      <t xml:space="preserve"> </t>
    </r>
    <r>
      <rPr>
        <sz val="10"/>
        <color rgb="FF000000"/>
        <rFont val="Aptos Narrow"/>
        <family val="2"/>
      </rPr>
      <t>Dohány Pacific Dió bútorlap</t>
    </r>
  </si>
  <si>
    <r>
      <t xml:space="preserve">EP09 jelű, Egyedi bútor,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129,5*132*30 cm</t>
    </r>
    <r>
      <rPr>
        <b/>
        <sz val="10"/>
        <color indexed="8"/>
        <rFont val="Aptos Narrow"/>
        <family val="2"/>
      </rPr>
      <t xml:space="preserve">
</t>
    </r>
    <r>
      <rPr>
        <sz val="10"/>
        <color rgb="FF000000"/>
        <rFont val="Aptos Narrow"/>
        <family val="2"/>
      </rPr>
      <t>Anyag: Egger H3702-ST10-18 Dohány Pacific Dió bútorlap</t>
    </r>
    <r>
      <rPr>
        <b/>
        <sz val="10"/>
        <color indexed="8"/>
        <rFont val="Aptos Narrow"/>
        <family val="2"/>
      </rPr>
      <t xml:space="preserve">, </t>
    </r>
    <r>
      <rPr>
        <sz val="10"/>
        <color rgb="FF000000"/>
        <rFont val="Aptos Narrow"/>
        <family val="2"/>
      </rPr>
      <t>Egger H3702-ST10-30</t>
    </r>
    <r>
      <rPr>
        <b/>
        <sz val="10"/>
        <color indexed="8"/>
        <rFont val="Aptos Narrow"/>
        <family val="2"/>
      </rPr>
      <t xml:space="preserve"> </t>
    </r>
    <r>
      <rPr>
        <sz val="10"/>
        <color rgb="FF000000"/>
        <rFont val="Aptos Narrow"/>
        <family val="2"/>
      </rPr>
      <t>Dohány Pacific Dió bútorlap, Egger H3702-ST10-10 Dohány Pacific Dió bútorlap</t>
    </r>
  </si>
  <si>
    <r>
      <t xml:space="preserve">EP10 jelű, Egyedi 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317,5*303*35,5 cm</t>
    </r>
    <r>
      <rPr>
        <b/>
        <sz val="10"/>
        <color indexed="8"/>
        <rFont val="Aptos Narrow"/>
        <family val="2"/>
      </rPr>
      <t xml:space="preserve">
</t>
    </r>
    <r>
      <rPr>
        <sz val="10"/>
        <color rgb="FF000000"/>
        <rFont val="Aptos Narrow"/>
        <family val="2"/>
      </rPr>
      <t>Anyag: Egger H3702-ST10-18 Dohány Pacific Dió bútorlap</t>
    </r>
    <r>
      <rPr>
        <b/>
        <sz val="10"/>
        <color indexed="8"/>
        <rFont val="Aptos Narrow"/>
        <family val="2"/>
      </rPr>
      <t xml:space="preserve">, </t>
    </r>
    <r>
      <rPr>
        <sz val="10"/>
        <color rgb="FF000000"/>
        <rFont val="Aptos Narrow"/>
        <family val="2"/>
      </rPr>
      <t>Egger H3702-ST10-30</t>
    </r>
    <r>
      <rPr>
        <b/>
        <sz val="10"/>
        <color indexed="8"/>
        <rFont val="Aptos Narrow"/>
        <family val="2"/>
      </rPr>
      <t xml:space="preserve"> </t>
    </r>
    <r>
      <rPr>
        <sz val="10"/>
        <color rgb="FF000000"/>
        <rFont val="Aptos Narrow"/>
        <family val="2"/>
      </rPr>
      <t>Dohány Pacific Dió bútorlap, Egger H3702-ST10-10 Dohány Pacific Dió bútorlap</t>
    </r>
  </si>
  <si>
    <r>
      <t xml:space="preserve">EP11 jelű, Egyedi bútor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317,5*303*35,5 cm</t>
    </r>
    <r>
      <rPr>
        <b/>
        <sz val="10"/>
        <color indexed="8"/>
        <rFont val="Aptos Narrow"/>
        <family val="2"/>
      </rPr>
      <t xml:space="preserve">
</t>
    </r>
    <r>
      <rPr>
        <sz val="10"/>
        <color rgb="FF000000"/>
        <rFont val="Aptos Narrow"/>
        <family val="2"/>
      </rPr>
      <t>Anyag: Egger H3702-ST10-18 Dohány Pacific Dió bútorlap</t>
    </r>
    <r>
      <rPr>
        <b/>
        <sz val="10"/>
        <color indexed="8"/>
        <rFont val="Aptos Narrow"/>
        <family val="2"/>
      </rPr>
      <t xml:space="preserve">, </t>
    </r>
    <r>
      <rPr>
        <sz val="10"/>
        <color rgb="FF000000"/>
        <rFont val="Aptos Narrow"/>
        <family val="2"/>
      </rPr>
      <t>Egger H3702-ST10-30</t>
    </r>
    <r>
      <rPr>
        <b/>
        <sz val="10"/>
        <color indexed="8"/>
        <rFont val="Aptos Narrow"/>
        <family val="2"/>
      </rPr>
      <t xml:space="preserve"> </t>
    </r>
    <r>
      <rPr>
        <sz val="10"/>
        <color rgb="FF000000"/>
        <rFont val="Aptos Narrow"/>
        <family val="2"/>
      </rPr>
      <t>Dohány Pacific Dió bútorlap</t>
    </r>
  </si>
  <si>
    <r>
      <t xml:space="preserve">EÜ01 jelű, Egyedi ülőbútor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120*86*71cm</t>
    </r>
    <r>
      <rPr>
        <b/>
        <sz val="10"/>
        <color indexed="8"/>
        <rFont val="Aptos Narrow"/>
        <family val="2"/>
      </rPr>
      <t xml:space="preserve">
</t>
    </r>
    <r>
      <rPr>
        <sz val="10"/>
        <color rgb="FF000000"/>
        <rFont val="Aptos Narrow"/>
        <family val="2"/>
      </rPr>
      <t>Anyag: 20 mm vastag bútorlap</t>
    </r>
  </si>
  <si>
    <r>
      <t xml:space="preserve">PU01 jelű, Egyedi bútor (pult) beépített LED világítással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362,5*246*110 cm</t>
    </r>
    <r>
      <rPr>
        <b/>
        <sz val="10"/>
        <color indexed="8"/>
        <rFont val="Aptos Narrow"/>
        <family val="2"/>
      </rPr>
      <t xml:space="preserve">
</t>
    </r>
    <r>
      <rPr>
        <sz val="10"/>
        <color rgb="FF000000"/>
        <rFont val="Aptos Narrow"/>
        <family val="2"/>
      </rPr>
      <t>Anyag: 1 rtg hajlított gipszkarton diamant</t>
    </r>
  </si>
  <si>
    <r>
      <t xml:space="preserve">E-NL-01 jelű, Egyedileg öntött epoxi gyanta növényláda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380,7*30*20,1 cm</t>
    </r>
    <r>
      <rPr>
        <b/>
        <sz val="10"/>
        <color indexed="8"/>
        <rFont val="Aptos Narrow"/>
        <family val="2"/>
      </rPr>
      <t xml:space="preserve">
</t>
    </r>
    <r>
      <rPr>
        <sz val="10"/>
        <color rgb="FF000000"/>
        <rFont val="Aptos Narrow"/>
        <family val="2"/>
      </rPr>
      <t>Gyártmány, típus: Pl: Epodex Pro+rendszerű, 5 cm vastagságban, Perlmutt Red Metallic</t>
    </r>
  </si>
  <si>
    <r>
      <t xml:space="preserve">E-NL-02 jelű, Egyedileg öntött epoxi gyanta növényláda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379*30*20,1 cm</t>
    </r>
    <r>
      <rPr>
        <b/>
        <sz val="10"/>
        <color indexed="8"/>
        <rFont val="Aptos Narrow"/>
        <family val="2"/>
      </rPr>
      <t xml:space="preserve">
</t>
    </r>
    <r>
      <rPr>
        <sz val="10"/>
        <color rgb="FF000000"/>
        <rFont val="Aptos Narrow"/>
        <family val="2"/>
      </rPr>
      <t>Gyártmány, típus: Pl: Epodex Pro+rendszerű, 5 cm vastagságban, Perlmutt Red Metallic</t>
    </r>
  </si>
  <si>
    <r>
      <t xml:space="preserve">E-NL-03 jelű, Egyedileg öntött epoxi gyanta növényláda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139,7*30*20,1 cm</t>
    </r>
    <r>
      <rPr>
        <b/>
        <sz val="10"/>
        <color indexed="8"/>
        <rFont val="Aptos Narrow"/>
        <family val="2"/>
      </rPr>
      <t xml:space="preserve">
</t>
    </r>
    <r>
      <rPr>
        <sz val="10"/>
        <color rgb="FF000000"/>
        <rFont val="Aptos Narrow"/>
        <family val="2"/>
      </rPr>
      <t>Gyártmány, típus: Pl: Epodex Pro+rendszerű, 5 cm vastagságban, Perlmutt Red Metallic</t>
    </r>
  </si>
  <si>
    <r>
      <t xml:space="preserve">E-NL-04 jelű, Egyedileg öntött epoxi gyanta növényláda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550*42,9-4,45*25 cm</t>
    </r>
    <r>
      <rPr>
        <b/>
        <sz val="10"/>
        <color indexed="8"/>
        <rFont val="Aptos Narrow"/>
        <family val="2"/>
      </rPr>
      <t xml:space="preserve">
</t>
    </r>
    <r>
      <rPr>
        <sz val="10"/>
        <color rgb="FF000000"/>
        <rFont val="Aptos Narrow"/>
        <family val="2"/>
      </rPr>
      <t>Gyártmány, típus: Pl: Epodex Pro+rendszerű, 5 cm vastagságban, Perlmutt Red Metallic</t>
    </r>
  </si>
  <si>
    <r>
      <t xml:space="preserve">E-NL-05 jelű, Egyedileg öntött epoxi gyanta növényláda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40,4*104*50 cm</t>
    </r>
    <r>
      <rPr>
        <b/>
        <sz val="10"/>
        <color indexed="8"/>
        <rFont val="Aptos Narrow"/>
        <family val="2"/>
      </rPr>
      <t xml:space="preserve">
</t>
    </r>
    <r>
      <rPr>
        <sz val="10"/>
        <color rgb="FF000000"/>
        <rFont val="Aptos Narrow"/>
        <family val="2"/>
      </rPr>
      <t>Gyártmány, típus: Pl: Epodex Pro+rendszerű, 5 cm vastagságban, Perlmutt Red Metallic</t>
    </r>
  </si>
  <si>
    <r>
      <t xml:space="preserve">E-NL-06 jelű, Egyedileg öntött epoxi gyanta növényláda </t>
    </r>
    <r>
      <rPr>
        <sz val="10"/>
        <color rgb="FF000000"/>
        <rFont val="Aptos Narrow"/>
        <family val="2"/>
      </rPr>
      <t>gyártása és elhelyezése, konszignáció szerinti kivitelben kompletten</t>
    </r>
    <r>
      <rPr>
        <b/>
        <sz val="10"/>
        <color indexed="8"/>
        <rFont val="Aptos Narrow"/>
        <family val="2"/>
      </rPr>
      <t xml:space="preserve">
</t>
    </r>
    <r>
      <rPr>
        <sz val="10"/>
        <color rgb="FF000000"/>
        <rFont val="Aptos Narrow"/>
        <family val="2"/>
      </rPr>
      <t>Névleges méret: 110*50*60 cm</t>
    </r>
    <r>
      <rPr>
        <b/>
        <sz val="10"/>
        <color indexed="8"/>
        <rFont val="Aptos Narrow"/>
        <family val="2"/>
      </rPr>
      <t xml:space="preserve">
</t>
    </r>
    <r>
      <rPr>
        <sz val="10"/>
        <color rgb="FF000000"/>
        <rFont val="Aptos Narrow"/>
        <family val="2"/>
      </rPr>
      <t>Gyártmány, típus: Pl: Epodex Pro+rendszerű, 5 cm vastagságban, Havana Bronze Metallic</t>
    </r>
  </si>
  <si>
    <r>
      <t xml:space="preserve">S01 jelű, Kézmosó 
</t>
    </r>
    <r>
      <rPr>
        <sz val="10"/>
        <color rgb="FF000000"/>
        <rFont val="Aptos Narrow"/>
        <family val="2"/>
      </rPr>
      <t>Termék: Geberit VariForm 40 cm kerek beépíthető mosdó túlfolyóval, fehér</t>
    </r>
  </si>
  <si>
    <r>
      <t xml:space="preserve">S02 jelű, Kézmosó csaptelep
</t>
    </r>
    <r>
      <rPr>
        <sz val="10"/>
        <color rgb="FF000000"/>
        <rFont val="Aptos Narrow"/>
        <family val="2"/>
      </rPr>
      <t>Termék: Geberit Piave mosdócsaptelep, álló kivitel, hálózati működtetés, falsík alatti vezérlődobozhoz, fekete</t>
    </r>
  </si>
  <si>
    <r>
      <t xml:space="preserve">AKM01 jelű, Akadálymentes szaniter
</t>
    </r>
    <r>
      <rPr>
        <sz val="10"/>
        <color rgb="FF000000"/>
        <rFont val="Aptos Narrow"/>
        <family val="2"/>
      </rPr>
      <t>Termék: Fali, hátsó kifolyású, elől kivágott, speciális egészségügyi WC-csésze, kerámia, fehér</t>
    </r>
  </si>
  <si>
    <r>
      <t xml:space="preserve">AKM02 jelű, Akadálymentes kézmosó
</t>
    </r>
    <r>
      <rPr>
        <sz val="10"/>
        <color rgb="FF000000"/>
        <rFont val="Aptos Narrow"/>
        <family val="2"/>
      </rPr>
      <t>Termék: TH 410AI, Akadálymentes mosdó döntőberendezéssel, kerámia, acél, fehér</t>
    </r>
  </si>
  <si>
    <r>
      <t xml:space="preserve">AKP01 jelű, Ergonomikus wc ülőke
</t>
    </r>
    <r>
      <rPr>
        <sz val="10"/>
        <color rgb="FF000000"/>
        <rFont val="Aptos Narrow"/>
        <family val="2"/>
      </rPr>
      <t>Termék: Ergonómikus, elől kivágott WC-ülőke fedővel GCV21, GCV31, GCV56 akadálymentes WC-hez</t>
    </r>
  </si>
  <si>
    <r>
      <t xml:space="preserve">AKP02 jelű, Akadálymentes, felhajtható kapaszkodó wc papír tartóval
</t>
    </r>
    <r>
      <rPr>
        <sz val="10"/>
        <color rgb="FF000000"/>
        <rFont val="Aptos Narrow"/>
        <family val="2"/>
      </rPr>
      <t>Termék: fali, acél, fehér, D=32mm, L=600mm</t>
    </r>
  </si>
  <si>
    <t>Egyéb vízes berendezések</t>
  </si>
  <si>
    <r>
      <t xml:space="preserve">MG01 jelű, Mosogatógép
</t>
    </r>
    <r>
      <rPr>
        <sz val="10"/>
        <color rgb="FF000000"/>
        <rFont val="Aptos Narrow"/>
        <family val="2"/>
      </rPr>
      <t>Termék: Gorenje GV520E15</t>
    </r>
  </si>
  <si>
    <r>
      <t xml:space="preserve">P01 jelű, Wc papír tartó
</t>
    </r>
    <r>
      <rPr>
        <sz val="10"/>
        <color rgb="FF000000"/>
        <rFont val="Aptos Narrow"/>
        <family val="2"/>
      </rPr>
      <t>Termék: Orea wc-papír tartó, Öntapadós, Turbo-Loc, rozsdamentes acél, matt fekete</t>
    </r>
  </si>
  <si>
    <r>
      <t xml:space="preserve">P02 jelű, Wc kefe
</t>
    </r>
    <r>
      <rPr>
        <sz val="10"/>
        <color rgb="FF000000"/>
        <rFont val="Aptos Narrow"/>
        <family val="2"/>
      </rPr>
      <t>Termék: M-ES1002B WC-kefe tartó, fekete</t>
    </r>
  </si>
  <si>
    <r>
      <t xml:space="preserve">P03 jelű, Kis méretű szemetes
</t>
    </r>
    <r>
      <rPr>
        <sz val="10"/>
        <color rgb="FF000000"/>
        <rFont val="Aptos Narrow"/>
        <family val="2"/>
      </rPr>
      <t>Termék: Bemeta Hotel fali szemetes 6 l, fekete</t>
    </r>
  </si>
  <si>
    <r>
      <t xml:space="preserve">P04 jelű, Nagy méretű szemetes, fekete színben, fedél nélkül
</t>
    </r>
    <r>
      <rPr>
        <sz val="10"/>
        <color rgb="FF000000"/>
        <rFont val="Aptos Narrow"/>
        <family val="2"/>
      </rPr>
      <t>Termék: Billenős szemetes, 45 liter, CURVER Pacific flip bin, fekete/ezüst</t>
    </r>
  </si>
  <si>
    <r>
      <t xml:space="preserve">P05 jelű, Szappanadagoló
</t>
    </r>
    <r>
      <rPr>
        <sz val="10"/>
        <color rgb="FF000000"/>
        <rFont val="Aptos Narrow"/>
        <family val="2"/>
      </rPr>
      <t>Termék: SILVTJÄRN</t>
    </r>
  </si>
  <si>
    <r>
      <t xml:space="preserve">P06 jelű, Kéztörlőadagoló
</t>
    </r>
    <r>
      <rPr>
        <sz val="10"/>
        <color rgb="FF000000"/>
        <rFont val="Aptos Narrow"/>
        <family val="2"/>
      </rPr>
      <t>Termék: Hajtogatott kéztörlő adagoló 200/300 db C/Z papírhoz, mini, Classic, acél, matt fekete</t>
    </r>
  </si>
  <si>
    <r>
      <t xml:space="preserve">P07 jelű, Fogas
</t>
    </r>
    <r>
      <rPr>
        <sz val="10"/>
        <color rgb="FF000000"/>
        <rFont val="Aptos Narrow"/>
        <family val="2"/>
      </rPr>
      <t>Termék: M-AI1318B Fogas</t>
    </r>
  </si>
  <si>
    <r>
      <t xml:space="preserve">T01 jelű, Akadálymentes tükör
</t>
    </r>
    <r>
      <rPr>
        <sz val="10"/>
        <color rgb="FF000000"/>
        <rFont val="Aptos Narrow"/>
        <family val="2"/>
      </rPr>
      <t>Termék: M-EP0350CS</t>
    </r>
  </si>
  <si>
    <r>
      <t xml:space="preserve">T02 jelű, Egyedi tükör
</t>
    </r>
    <r>
      <rPr>
        <sz val="10"/>
        <color rgb="FF000000"/>
        <rFont val="Aptos Narrow"/>
        <family val="2"/>
      </rPr>
      <t xml:space="preserve">Termék: egyedileg készített tükör, 155x50 cm </t>
    </r>
  </si>
  <si>
    <r>
      <t xml:space="preserve">T03 jelű, Tükör
</t>
    </r>
    <r>
      <rPr>
        <sz val="10"/>
        <color rgb="FF000000"/>
        <rFont val="Aptos Narrow"/>
        <family val="2"/>
      </rPr>
      <t>Termék: Fürdőszoba tükör, Sapho AROWANA 50x80 AW5080</t>
    </r>
  </si>
  <si>
    <t>19-010-1.1.1-0010156</t>
  </si>
  <si>
    <t>Csatorna hálózat felmérése</t>
  </si>
  <si>
    <t>he</t>
  </si>
  <si>
    <t>19-010-1.1.1-0010157</t>
  </si>
  <si>
    <t>Vízhálózat felmérése</t>
  </si>
  <si>
    <t>33-063-22-0010152</t>
  </si>
  <si>
    <t>Födémáttörések fúrása 50 mmø</t>
  </si>
  <si>
    <t>33-063-3-0010158</t>
  </si>
  <si>
    <t>Padlóburkolat és aljzat felbontása az előtérben, a meglévő közműhöz csatlakozáshoz kapcsolódás miatt</t>
  </si>
  <si>
    <t>33-063-3.2.4-0010160</t>
  </si>
  <si>
    <t>Horonyvésés, téglafalban, NA50 méretig</t>
  </si>
  <si>
    <t>33-063-3.2.5-0010161</t>
  </si>
  <si>
    <t>Horonyvésés, téglafalban, Falhorony készítése csatorna vezeték részére NA150 méretig</t>
  </si>
  <si>
    <t>33-063-22-0010153</t>
  </si>
  <si>
    <t>Födémáttörések fúrása 80 mmø</t>
  </si>
  <si>
    <t>33-063-22-0010154</t>
  </si>
  <si>
    <t>Födémáttörések fúrása 120 mmø</t>
  </si>
  <si>
    <t>33-063-22-0010155</t>
  </si>
  <si>
    <t>Födémáttörések fúrása 140 mmø</t>
  </si>
  <si>
    <t>81-001-1.3.2.1.1.1.1-0001051</t>
  </si>
  <si>
    <t>GEBERIT Mepla ML alumíniumbetétes oxigéndiffúzió mentes csővezeték, körkörösen látható betolási mélység jelzővel, PVDF anyagú idomokkal, EPDM fekete gumigyűrűvel szerelt rögzítőhüvely nélküli préskötéses idomokkal, ivóvíz és HMV hálózatok részére, külön tételben kiírt tartószerkezettel, szabadon, falhoronyban, vagy padlócsatornában szerelve, szakaszos nyomáspróbával (a szerelőkőműves munkák nélkül) 12 mmø</t>
  </si>
  <si>
    <t>82-011-1.1.1.1-0010146</t>
  </si>
  <si>
    <t>Flexibilis csővezeték, átfolyós vízmelegítő bekötéséhez és csapoló bekötéséhez. DN 12</t>
  </si>
  <si>
    <t>19-081-1</t>
  </si>
  <si>
    <t>Meglévő fűtési strangok feltárása</t>
  </si>
  <si>
    <t>33-063-3.3-0001066</t>
  </si>
  <si>
    <t>Padlócsatorna készítése fűtési vezeték részére NA50 méretig</t>
  </si>
  <si>
    <t>33-063-4-0001065</t>
  </si>
  <si>
    <t>Falhorony készítése fűtési vezeték részére NA50 méretig</t>
  </si>
  <si>
    <t>33-063-22</t>
  </si>
  <si>
    <t>Födémáttörés fúrása 180 mmø</t>
  </si>
  <si>
    <t>Tűzvédelmi csappantyú kör alakú kivitelben. Kör keresztmetszetű tűzcsappantyúk tűzálló falon vagy födémen áthaladó légcsatornákhoz. A burkolat C légtömörségi osztályba sorolható az EN 1751:2014, C.3. szabvány alapján. A tűzvédelmi csappantyú beépíthető betonfalakba, beton födémbe, könnyű válaszfalakba, illetve légcsatornába. Épületfelügyeleti rendszerbe integrálható. 220V rugós, nyitott és zárt végállás jelzéssel. Motor árával együtt.
BSK-RPR-125</t>
  </si>
  <si>
    <t>88-013-1-0001043</t>
  </si>
  <si>
    <t>Tűzjelző központ min.1hurok, min.99 eszköz/hurok, tápegységgel, dobozban,  kompletten +akkumulátorok
Javasolt típus: AM8100</t>
  </si>
  <si>
    <t>Akkumulátor 12V 18Ah
Javasolt típus: Fiamm</t>
  </si>
  <si>
    <t>Címezhető optikai füstérzékelő aljzattal
Javasolt típus: 22051EI</t>
  </si>
  <si>
    <t>Címezhető hőérzékelő aljzattal
Javasolt típus: 52051E</t>
  </si>
  <si>
    <t>Címezhető kézi jelzésadó fedéllel , izolátorral
Javasolt típus: M5ARP02</t>
  </si>
  <si>
    <t>Radiós optikai füstérzékelő
Javasolt típus: 22051ERF</t>
  </si>
  <si>
    <t>Címezhető hangjelző aljzattal
Javasolt típus: BSODD</t>
  </si>
  <si>
    <t>Címezhető hang és fényjelző aljzattal
Javasolt típus: BSTDR</t>
  </si>
  <si>
    <t>Címezhető vezérlő modul 230V kimenet 
Javasolt típus: M201EA240</t>
  </si>
  <si>
    <t>Rádiós vevő modul
Javasolt típus: M200GRFGW</t>
  </si>
  <si>
    <t xml:space="preserve">Meglévő áramköri vezetékek visszabontása 1,5mm2 - 4mm2
</t>
  </si>
  <si>
    <t xml:space="preserve">Falon kívül szerelt kábeltartó műanyag védőcső szerkezetek leszerelése átm 40 mm méretig, vagy műanyag kábelcsatorna (fedlappal) 200*70mm méretig, tartószerkezetekkel együtt (tartószerkezet folyómétrenként 3 rögzítési pont), leszereléssel, építési területen belüli deponálással
</t>
  </si>
  <si>
    <t xml:space="preserve">Lámpetestek bontása álmennyezetből, mennyezetről, oldalfalról egy vagy két rögzítési pontból, fényforrás kiszereléssel, vezeték kikötéssel, leszereléssel, építési területen belüli deponálással
</t>
  </si>
  <si>
    <t xml:space="preserve">Szerelvények bontása süllyesztett dobozból, vagy falon kívüli szerelésből, két rögzítéssi pontból, vezeték kikötéssel, leszereléssel, építési területen belüli deponálással
</t>
  </si>
  <si>
    <t xml:space="preserve">Falon kívül szerelt, vagy oldalfalba süllyesztett területi elosztóberendezések bontása
</t>
  </si>
  <si>
    <t xml:space="preserve">Meglévő, bontandó területen, egyéb villamos hálózat elbontása tételes felmérés alapján műszaki ellenőri elszámolással, veszélyes hulladék elszállítással, szükség esetén kábelkiváltásokkal, kompletten.
</t>
  </si>
  <si>
    <t xml:space="preserve">Merev szigetelő védőcső PVC-ből közepes mechanikai igénybevételre, szabadon vagy álmennyezet felett falon kívül szerelve,elágazó és szerelvény dobozokkal 
Ø 25 mm
</t>
  </si>
  <si>
    <t xml:space="preserve">Merev szigetelő védőcső PVC-ből közepes mechanikai igénybevételre, szabadon vagy álmennyezet felett falon kívül szerelve,elágazó és szerelvény dobozokkal 
Ø 40 mm
</t>
  </si>
  <si>
    <t xml:space="preserve">Hajlékony szigetelő védőcső PVC-ből közepes mechanikai igénybevételre, falba vagy gipszkartonba süllyesztetten szerelve,elágazó és szerelvény dobozokkal 
Ø 25 mm
</t>
  </si>
  <si>
    <t xml:space="preserve">Hajlékony szigetelő védőcső PVC-ből közepes mechanikai igénybevételre, falba vagy gipszkartonba süllyesztetten szerelve,elágazó és szerelvény dobozokkal 
Ø 40 mm
</t>
  </si>
  <si>
    <t xml:space="preserve">Symalen hajlékony védőcső PVC-ből nagy mechanikai igénybevételre, süllyesztetten betonba, födémbe ill. aljzatba szerelve,elágazó és szerelvény dobozokkal 
Ø 25 mm
</t>
  </si>
  <si>
    <t xml:space="preserve">Tűzálló, funkciómegtartó kábelnyomvonalak egyedi tartóbilincsekkel szerelve, csavarokkal segédanyagokkal kompletten, 0,3 m-enként elhelyezve 
Kábelátmérő: 10-14mm
</t>
  </si>
  <si>
    <t xml:space="preserve">Cső- és kábelelágazó doboz előnyomott bevezetésekkel falon kívül szerelve, vagy kábeltálcához rögzítve
PGK 100 MP
</t>
  </si>
  <si>
    <t xml:space="preserve">Szerelvény doboz előnyomott bevezetésekkel vakolat alá szerelve, Ø 65 mm, 45 mm mély 71 mm-es szabvány távolsághoz csavaros szerelvény rögzítéshez
</t>
  </si>
  <si>
    <t xml:space="preserve">Kisfeszültségű kábelek szállítása, üzemkészre szerelése és üzembevétele, beleértve a kábel-tálcákon, kábeltartókon történő elhelyezést és rögzítést, valamint az összes segédanyagot, kábelvégelzárókat, végkiképzéseket, jelöléseket és csatlakoztatási munkákat. PVC szigetelésű kábelek, kerek vagy szektor formált, egy vagy többszálú csupasz rézvezetővel, PVC érszigeteléssel. Az ereket közös kitöltő burkolat veszi körül. A külső köpeny fekete PVC szabvány és méretjelzéssel. Környezeti hőmérséklet -5°C és +70°C között. A kábelekre vonatkozó szabványok: DIN VDE 0271/0276 , MSZ 1167, MSZ IEC 502.
</t>
  </si>
  <si>
    <t xml:space="preserve">NYY kábel kábeltálcán, kábellétrán elhelyezve, vagy védőcsőbe húzva,
5x25mm2
</t>
  </si>
  <si>
    <t>NYM-J kábel kábeltálcán, kábellétrán elhelyezve, vagy védőcsőbe húzva, 
3x4 mm2</t>
  </si>
  <si>
    <t xml:space="preserve">DALI vezérlő kábel kábeltálcán, kábellétrán elhelyezve, vagy védőcsőbe húzva, 
2x1,5 mm2
</t>
  </si>
  <si>
    <t xml:space="preserve">NHXH E30 kábel kábeltálcán, kábellétrán elhelyezve, vagy védőcsőbe húzva,
4x1,5mm2
</t>
  </si>
  <si>
    <t xml:space="preserve">NHXH E30 kábel kábeltálcán, kábellétrán elhelyezve, vagy védőcsőbe húzva,
2x1,5mm2
</t>
  </si>
  <si>
    <t xml:space="preserve">H07V-K szigetelt vezeték zöld/sárga szigetelés színnel védő-összekötő hálózat potenciálkiegyenlítő vezeték céljára kábeltálcára fektetve, vagy védőcsőbe húzva, 
4 mm2
</t>
  </si>
  <si>
    <t xml:space="preserve">H07V-K szigetelt vezeték zöld/sárga szigetelés színnel védő-összekötő hálózat potenciálkiegyenlítő vezeték céljára kábeltálcára fektetve, vagy védőcsőbe húzva, 
2,5 mm2
</t>
  </si>
  <si>
    <t xml:space="preserve">"3AD" jelű Álmennyezetbe süllyesztett LED lámpatest, billenthető, forgaltható, 7W, 563lm, 2700K, UGR16, Dali szabályozható, fekete
LEDS C4 AG57-P7V9S2DS60
</t>
  </si>
  <si>
    <t xml:space="preserve">"4FD" jelű Oldalfalra szerelt lámpatest, belsőépítész által választott, E14 foglalat 406lm, 2700K szabályozható fényforrással
Fali lámpa Grant dugóval, sárgaréz + Osram fényforrás
</t>
  </si>
  <si>
    <t xml:space="preserve">"5MD-SÍN" jelű Felületre szerelt világítási sín betáp elemmel, végzáróval
LEDS C4
</t>
  </si>
  <si>
    <t xml:space="preserve">"5MD" jelű Sines kiemelő lámpatest, 14W 1356lm,30 fokos optikával, 2700K, Dali szabályozható, fekete 
LEDS C4 AV21-12V9U2DS60
</t>
  </si>
  <si>
    <t xml:space="preserve">Elliptikus lencse 5MD lámpatesthez
</t>
  </si>
  <si>
    <t xml:space="preserve">"6MD" Sines kiemelő lámpatest, 14W 1356lm, 15 fokos optikával, 2700K, Dali szabályozható, fekete 
LEDS C4 AV21-12V9U2DS60
</t>
  </si>
  <si>
    <t xml:space="preserve">"8PD" jelű Pultra szerelt asztali lámpa, G9, 6W, 556lm, 2700K, szabályozható fényforrással
Dyberg Larsen Valencia asztali lámpa + Osram fényforrás
</t>
  </si>
  <si>
    <t xml:space="preserve">"9PD" jelű Asztali lámpa, belsőépítész által választott, E14 foglalat 406lm, 2700K szabályozható fényforrással
TOMELILLA I 804.504.14 + Osram fényforrással
</t>
  </si>
  <si>
    <t xml:space="preserve">"12FD" jelű Felületre szerelt LED pultvilágító lámpatest, 3000K, 2400lm, 24W, IP20 teakonyhába
Philips BNO21C LED24S/830 L1500
</t>
  </si>
  <si>
    <t xml:space="preserve">"11KD" jelű Felületre szerelt LED kültéri lámpatest, 6,5W, 403lm, 2700K, 27fokos közepesen surárzó, IP65
</t>
  </si>
  <si>
    <t xml:space="preserve">"12KD" jelű Felületre szerelt LED kültéri lámpatest 19W, 1810lm, 2700K,lefele direkten, 89 fokos szélesen sugárzó, IP65
</t>
  </si>
  <si>
    <t xml:space="preserve">"13KD" jelű Felületre szerelt LED kültéri lámpatest 24W, 126m, 2700K,  diffúzan világító, IP65
</t>
  </si>
  <si>
    <t xml:space="preserve">"L6-xyz" jelű Aluprofilba szerelt, védett LED szalag, 500lm/m, 3000K színhőmérséklet, Ra&gt;90 kiváló színvisszaadás, 3,9W/m, IP67 alu profillal, opál fedlappal
xyz: LED szalag hossza cm-ben
</t>
  </si>
  <si>
    <t xml:space="preserve">"BV01.T" jelű álmennyezetbe süllyesztett biztonsági világítási lámpatest, terület optikával, LED-es, egyedi akkumulátoros
AWEX AXPO LED 1W Self contained, 1h
</t>
  </si>
  <si>
    <t xml:space="preserve">"BV01.K" jelű álmennyezetbe süllyesztett biztonsági világítási lámpatest, közlekedő optikával, LED-es, egyedi akkumulátoros
AWEX AXPC LED 1W Self contained, 1h
</t>
  </si>
  <si>
    <t xml:space="preserve">"BV02.T" jelű mennyezetre szerelt biztonsági világítási lámpatest, terület optikával, LED-es, egyedi akkumulátoros
AWEX AXNO LED 1W Self contained, 1h
</t>
  </si>
  <si>
    <t xml:space="preserve">"BV04" jelű oldalfalra szerelt biztonsági világítási lámpatest bejárat fölött, LED-es, egyedi akkumulátoros
AWEX ODB LED 3x1W Self contained, 1h
</t>
  </si>
  <si>
    <t xml:space="preserve">"KL11F/J/B" Mennyezetre szerelhető kijáratmutató lámpatest egyoldalas kivitelben, egyedi akkumulátoros
dekoratív típus, piktogramm szett - F:felfelé / J:jobb / B:bal   
AWEX INFINITY AC Self contained, 1h
</t>
  </si>
  <si>
    <t xml:space="preserve">"KL21F/J/B" Oldalfalra szerelhető kijáratmutató lámpatest egyoldalas kivitelben, egyedi akkumulátoros
dekoratív típus, piktogramm szett - F:felfelé / J:jobb / B:bal   
AWEX INFINITY B Self contained, 1h
</t>
  </si>
  <si>
    <t xml:space="preserve">"KL31F/J/B" Álmennyzetbe süllyesztetten szerelhető kijáratmutató lámpatest egyoldalas kivitelben, egyedi akkumulátoros
dekoratív típus, piktogramm szett - F:felfelé / J:jobb / B:bal   
AWEX INFINITY AD Self contained, 1h
</t>
  </si>
  <si>
    <t xml:space="preserve">"JÉ.T.A" Jelenlétérzékelő süllyesztetten szerelve, területi optikával, 
BEG Luxomat
</t>
  </si>
  <si>
    <t xml:space="preserve">II.s. leválasztó kapcsoló falon kívül szerelve, forgócsapos, IP44
Alaprajzon feltüntetett áramerősségre (16A)
GANZ
</t>
  </si>
  <si>
    <t xml:space="preserve">II.s. leválasztó kapcsoló falon kívül szerelve, forgócsapos, IP44
Alaprajzon feltüntetett áramerősségre (25A)
GANZ
</t>
  </si>
  <si>
    <t xml:space="preserve">III.s. + F 16A egyes háromfázisú dug. alj. (16A) felületre szerelve, 
egyes kerettel, csapófedeles, IP védett
Legrand
</t>
  </si>
  <si>
    <t xml:space="preserve">Kábelkivezető aljzat, dugaljjal közös keretben, süllyesztett
Legrand
</t>
  </si>
  <si>
    <t xml:space="preserve">Plombált biztosító szekrényben kábelleágazás elhelyezése"24-071-EL-K-K-01" jelű terv szerint, plombabontással
</t>
  </si>
  <si>
    <t xml:space="preserve">TF jelű épület tűzeseti fogyasztó elosztó berendezés
"24-071-EL-K-K-01" jelű terv szerint
A kiviteli terv alapján gyártmány terv készítéssel
</t>
  </si>
  <si>
    <t xml:space="preserve">A1 jelű épület főelosztó berendezés
"24-071-EL-K-K-02" jelű terv szerint
A kiviteli terv alapján gyártmány terv készítéssel
</t>
  </si>
  <si>
    <t xml:space="preserve">"DA.T" jelű nyomógombos DALI világítás vezérlő, helyi világítás vezérlésre
HELVAR 
</t>
  </si>
  <si>
    <t xml:space="preserve">DALI mini input unit nyomógomb mögött kötődobozba szerelve, helyi világítás vezérlésre
HELVAR 
</t>
  </si>
  <si>
    <t xml:space="preserve">DALI rendszer felprogramozása, beüzemelése.
A rendszer beüzemelése tartalmazza a próba üzemet és a Megbízó által kijelölt Üzemeltetők betanítását.
</t>
  </si>
  <si>
    <t xml:space="preserve">Mozgássérült WC vészjelző készlet
- 2db húzó-nyomógomb
- 1db nyugtázó gomb
- 1db. vészjelző lámpa, hangjelzővel
- központ a helyiségben elhelyezve, köztes kábelezéssel kompletten
SCHNEIDER
</t>
  </si>
  <si>
    <t xml:space="preserve">Vezetékkiállás és bekötés egyéb készülékhez
</t>
  </si>
  <si>
    <t xml:space="preserve">Horonyvésés téglafalban, 8cm2 keresztmetszetig
</t>
  </si>
  <si>
    <t xml:space="preserve">Utólagos betonfal és betonfödém fúrások készítése, átmérő max. 100mm
</t>
  </si>
  <si>
    <t xml:space="preserve">WAGO rugós kötőelemek 1,5-2,5mm2 méretű  vezetékekhez
</t>
  </si>
  <si>
    <t xml:space="preserve">Transzformátor belsőépítész által kiírt infrás csaptelep, szappanadagoló, pissoir betáplálásához
</t>
  </si>
  <si>
    <t xml:space="preserve">Felirati táblák
1db „VIGYÁZZ! 400V! ÉLETVESZÉLYES!”
1db  „KARBANTARTÁS ALATT!”
1db  „0,4KV-OS KAPCSOLÓ HELYISÉG! IDEGENEKNEK BELÉPNI TILOS!”
</t>
  </si>
  <si>
    <t xml:space="preserve">Alkonykapcsoló elosztóberendezésben elhelyezve, alkony érzékelővel, telepítéssel, köztes kábelezéssel kompletten
</t>
  </si>
  <si>
    <t xml:space="preserve">Üzembe helyezések, próbák, üzemeltetők, kezelőszemélyzet oktatása
</t>
  </si>
  <si>
    <t xml:space="preserve">Munkaidőelőirányzat
Szerelés közbeni ideiglenes áramellátás  létesítésére  ill. a folyamatos üzem biztosítására (kábelek forgatására,  esetleges átrendezésére, kiegészítő kábelszerelvények elhelyezésére, ideiglenes kötődobozok elhelyezésére stb)  a kivitelező cég újból felhasznált(ható) anyagaiból
</t>
  </si>
  <si>
    <t xml:space="preserve">Munkaidőelőirányzat
Műszaki szükségességből adódó szakipari munkákra
</t>
  </si>
  <si>
    <t xml:space="preserve">0,2 cm kis vastagságú burkolat alatti lépéshangszigetelő lemez (pl. Mapesonic CR), rugalmas padlóburkolatok ragasztására alkalmas, alacsony illékony szerves anyag (VOC) kibocsátású, szilanizált polimer ragasztóval ragasztva (pl. Mapei Ultrabond Eco S955 1K) peremek mentén öntapadó peremszigetelő szalag (pl.: MAPESONIC STRIP), Rétegrendi előfordulás: PE-02.1; PE-02.2; </t>
  </si>
  <si>
    <r>
      <t xml:space="preserve">Csúsztatott esztrich (esztrich választórétegen)
kézi feldolgozással, cementbázisú esztrichből
C30 szilárdsági osztálynak megfelelően,
6 cm vastagságban
MAPEI Topcem Pronto szárazesztrich, Csz: 024325;
</t>
    </r>
    <r>
      <rPr>
        <i/>
        <sz val="10"/>
        <color theme="1"/>
        <rFont val="Aptos Narrow"/>
        <family val="2"/>
      </rPr>
      <t xml:space="preserve">1 cm széles EPS szalagokkal ellátott, tervezett dilatációval (dilatációs szalag a felmenő falszerkezetek mentén is) </t>
    </r>
    <r>
      <rPr>
        <sz val="10"/>
        <color theme="1"/>
        <rFont val="Aptos Narrow"/>
        <family val="2"/>
      </rPr>
      <t>;
Rétegrendi előfordulás: PF-02.1</t>
    </r>
  </si>
  <si>
    <t xml:space="preserve">0-20 cm kiegyenlítést képző kavicsbeton (4 cm vastagság alatt műanyag adalékkal (pl. Mapei Planitop 400) javított cementsimítás), 1 cm széles EPS szalagokkal ellátott, tervezett dilatációval (dilatációs szalag a felmenő falszerkezetek mentén is), Rétegrendi előfordulás: PE-02.1; </t>
  </si>
  <si>
    <r>
      <t>PB01 jelű, Terazzo hatású greslap</t>
    </r>
    <r>
      <rPr>
        <sz val="10"/>
        <color rgb="FF000000"/>
        <rFont val="Aptos Narrow"/>
        <family val="2"/>
      </rPr>
      <t xml:space="preserve"> 
fehér lapok: 31x15 cm, 
fekete lapok: 5,5x 15 cm,Impregnált felületkezeléssel</t>
    </r>
  </si>
  <si>
    <r>
      <t>PB02 jelű, Fehér és fekete 5x5 cm-es mozaik lapok</t>
    </r>
    <r>
      <rPr>
        <sz val="10"/>
        <color rgb="FF000000"/>
        <rFont val="Aptos Narrow"/>
        <family val="2"/>
      </rPr>
      <t>, padlóburkolati terv szerinti minta szerint rakva (pl: Paradyz MODERN nero taco matt 4,8x4,8)</t>
    </r>
  </si>
  <si>
    <r>
      <t xml:space="preserve">PB03 jelű, Befag Prague Cser tölgy </t>
    </r>
    <r>
      <rPr>
        <sz val="10"/>
        <color rgb="FF000000"/>
        <rFont val="Aptos Narrow"/>
        <family val="2"/>
      </rPr>
      <t>3 sávos selyemfényű-lakkozott szalagparketta</t>
    </r>
  </si>
  <si>
    <r>
      <t xml:space="preserve">PB04 jelű, Forbo Tessera Inline moduláris padlószőnyeg, </t>
    </r>
    <r>
      <rPr>
        <sz val="10"/>
        <color rgb="FF000000"/>
        <rFont val="Aptos Narrow"/>
        <family val="2"/>
      </rPr>
      <t>antracit színben</t>
    </r>
  </si>
  <si>
    <r>
      <t xml:space="preserve">PB05 jelű, Cersanit Black&amp;White Black Satin 42X42 cm Padlólap </t>
    </r>
    <r>
      <rPr>
        <sz val="10"/>
        <color rgb="FF000000"/>
        <rFont val="Aptos Narrow"/>
        <family val="2"/>
      </rPr>
      <t>(W794-021-1)</t>
    </r>
  </si>
  <si>
    <r>
      <t>PB06 jelű, Cersanit Black And White Pp420 White Satin 42X42 Padlólap</t>
    </r>
    <r>
      <rPr>
        <sz val="10"/>
        <color rgb="FF000000"/>
        <rFont val="Aptos Narrow"/>
        <family val="2"/>
      </rPr>
      <t xml:space="preserve"> (W714-017-1)</t>
    </r>
  </si>
  <si>
    <r>
      <t xml:space="preserve">PB05 jelű, Cersanit Black&amp;White Black Satin 42X42 cm Falburkolat </t>
    </r>
    <r>
      <rPr>
        <sz val="10"/>
        <color rgb="FF000000"/>
        <rFont val="Aptos Narrow"/>
        <family val="2"/>
      </rPr>
      <t>(W794-021-1)</t>
    </r>
  </si>
  <si>
    <r>
      <t>PB06 jelű, Cersanit Black And White Pp420 White Satin 42X42 Falburkolat</t>
    </r>
    <r>
      <rPr>
        <sz val="10"/>
        <color rgb="FF000000"/>
        <rFont val="Aptos Narrow"/>
        <family val="2"/>
      </rPr>
      <t xml:space="preserve"> (W714-017-1)</t>
    </r>
  </si>
  <si>
    <r>
      <t xml:space="preserve">FB07 jelű, </t>
    </r>
    <r>
      <rPr>
        <b/>
        <sz val="10"/>
        <color rgb="FF000000"/>
        <rFont val="Aptos Narrow"/>
        <family val="2"/>
      </rPr>
      <t>Dohány Pacific Dió</t>
    </r>
    <r>
      <rPr>
        <sz val="10"/>
        <color rgb="FF000000"/>
        <rFont val="Aptos Narrow"/>
        <family val="2"/>
      </rPr>
      <t xml:space="preserve"> H3702 ST10, 0,8mm vastag ragasztott </t>
    </r>
    <r>
      <rPr>
        <b/>
        <sz val="10"/>
        <color rgb="FF000000"/>
        <rFont val="Aptos Narrow"/>
        <family val="2"/>
      </rPr>
      <t>HPL dekorlemez</t>
    </r>
  </si>
  <si>
    <r>
      <rPr>
        <b/>
        <sz val="10"/>
        <color theme="1"/>
        <rFont val="Aptos Narrow"/>
        <family val="2"/>
      </rPr>
      <t>PB01 jelű</t>
    </r>
    <r>
      <rPr>
        <sz val="10"/>
        <color theme="1"/>
        <rFont val="Aptos Narrow"/>
        <family val="2"/>
      </rPr>
      <t xml:space="preserve"> burkolat lábazatának készítése 
saját anyagából 8 cm magasságban</t>
    </r>
  </si>
  <si>
    <r>
      <rPr>
        <b/>
        <sz val="10"/>
        <color theme="1"/>
        <rFont val="Aptos Narrow"/>
        <family val="2"/>
      </rPr>
      <t>PB06 jelű</t>
    </r>
    <r>
      <rPr>
        <sz val="10"/>
        <color theme="1"/>
        <rFont val="Aptos Narrow"/>
        <family val="2"/>
      </rPr>
      <t xml:space="preserve"> burkolat lábazatának készítése 
saját anyagából 8 cm magasságban</t>
    </r>
  </si>
  <si>
    <t>FB09 jelű, Függőleges sávos faburkolat</t>
  </si>
  <si>
    <r>
      <t xml:space="preserve">EA1 jelű, Egger H3702-ST10-18, </t>
    </r>
    <r>
      <rPr>
        <sz val="10"/>
        <color rgb="FF000000"/>
        <rFont val="Aptos Narrow"/>
        <family val="2"/>
      </rPr>
      <t>18 mm vastag</t>
    </r>
    <r>
      <rPr>
        <b/>
        <sz val="10"/>
        <color indexed="8"/>
        <rFont val="Aptos Narrow"/>
        <family val="2"/>
      </rPr>
      <t xml:space="preserve"> </t>
    </r>
    <r>
      <rPr>
        <sz val="10"/>
        <color rgb="FF000000"/>
        <rFont val="Aptos Narrow"/>
        <family val="2"/>
      </rPr>
      <t>Dohány Pacific Dió</t>
    </r>
    <r>
      <rPr>
        <b/>
        <sz val="10"/>
        <color indexed="8"/>
        <rFont val="Aptos Narrow"/>
        <family val="2"/>
      </rPr>
      <t xml:space="preserve"> bútorlap</t>
    </r>
  </si>
  <si>
    <r>
      <t xml:space="preserve">EA6 jelű, Burkolatváltó profil, </t>
    </r>
    <r>
      <rPr>
        <sz val="10"/>
        <color rgb="FF000000"/>
        <rFont val="Aptos Narrow"/>
        <family val="2"/>
      </rPr>
      <t>Schlüter-SCHIENE Záróproﬁl külső élekhez R / M 150, sárgaréz</t>
    </r>
  </si>
  <si>
    <r>
      <t xml:space="preserve">EA7 jelű, Élzáró profil, </t>
    </r>
    <r>
      <rPr>
        <sz val="10"/>
        <color rgb="FF000000"/>
        <rFont val="Aptos Narrow"/>
        <family val="2"/>
      </rPr>
      <t>PROFILITEC STAIRTEC SL20</t>
    </r>
  </si>
  <si>
    <r>
      <t xml:space="preserve">FB01 jelű, Minőségi falfesték </t>
    </r>
    <r>
      <rPr>
        <sz val="10"/>
        <color rgb="FF000000"/>
        <rFont val="Aptos Narrow"/>
        <family val="2"/>
      </rPr>
      <t xml:space="preserve">| Metallic Brush Effect | INTERIOR PAINT Bronzpiros színben, Lúgos ph:8 kémhatás megfelel Sd&lt;0,14 m páradiffúziós tényező megfelel a Multipor hőszigetelésen </t>
    </r>
  </si>
  <si>
    <r>
      <t xml:space="preserve">FB02 jelű, Minőségi falfesték </t>
    </r>
    <r>
      <rPr>
        <sz val="10"/>
        <color rgb="FF000000"/>
        <rFont val="Aptos Narrow"/>
        <family val="2"/>
      </rPr>
      <t xml:space="preserve">| Metallic Brush Effect | INTERIOR PAINT Bronzbarna színben, Lúgos ph:8 kémhatás megfelel Sd&lt;0,14 m páradiffúziós tényező megfelel a Multipor hőszigetelésen </t>
    </r>
  </si>
  <si>
    <r>
      <t xml:space="preserve">FB03 jelű, Minőségi falfesték </t>
    </r>
    <r>
      <rPr>
        <sz val="10"/>
        <color rgb="FF000000"/>
        <rFont val="Aptos Narrow"/>
        <family val="2"/>
      </rPr>
      <t xml:space="preserve">| Polar fehér| INTERIOR PAINT, Lúgos ph:8 kémhatás megfelel Sd&lt;0,14 m páradiffúziós tényező megfelel a Multipor hőszigetelésen </t>
    </r>
  </si>
  <si>
    <r>
      <t xml:space="preserve">FB04 jelű, Minőségi falfesték </t>
    </r>
    <r>
      <rPr>
        <sz val="10"/>
        <color rgb="FF000000"/>
        <rFont val="Aptos Narrow"/>
        <family val="2"/>
      </rPr>
      <t>| Metallic Brush Effect | INTERIOR PAINT - Dark Olive Green</t>
    </r>
  </si>
  <si>
    <r>
      <t xml:space="preserve">FB05 jelű, Minőségi falfesték </t>
    </r>
    <r>
      <rPr>
        <sz val="10"/>
        <color rgb="FF000000"/>
        <rFont val="Aptos Narrow"/>
        <family val="2"/>
      </rPr>
      <t>| Metallic Brush Effect | INTERIOR PAINT - Pacific Turquoise</t>
    </r>
  </si>
  <si>
    <r>
      <t xml:space="preserve">FB06 jelű, Minőségi falfesték </t>
    </r>
    <r>
      <rPr>
        <sz val="10"/>
        <color rgb="FF000000"/>
        <rFont val="Aptos Narrow"/>
        <family val="2"/>
      </rPr>
      <t>| Metallic Brush Effect | INTERIOR PAINT - Violet Blue</t>
    </r>
  </si>
  <si>
    <r>
      <t xml:space="preserve">FB08 jelű, Egyedi mintáztatású dekor Tapéta, </t>
    </r>
    <r>
      <rPr>
        <sz val="10"/>
        <color rgb="FF000000"/>
        <rFont val="Aptos Narrow"/>
        <family val="2"/>
      </rPr>
      <t>mosható, súrolható</t>
    </r>
  </si>
  <si>
    <t>Gipszkarton takarások eldobozolások készítése</t>
  </si>
  <si>
    <t>Nyílásbefalazás gipszkarton falszerkezetben</t>
  </si>
  <si>
    <t>Gipszkarton álmennyezetek függőleges felzárásának készítése</t>
  </si>
  <si>
    <t>Kiegészítő szálas hőszigetelések beépítése 
100 mm vastagságban</t>
  </si>
  <si>
    <t>Kiegészítő szálas hőszigetelések beépítése 
120 mm vastagságban</t>
  </si>
  <si>
    <t>Kiegészítő szálas hőszigetelések beépítése 
150 mm vastagságban</t>
  </si>
  <si>
    <t>Kiegészítő szálas hőszigetelések beépítése 
220 mm vastagságban</t>
  </si>
  <si>
    <t>Egyéb burkolatok</t>
  </si>
  <si>
    <r>
      <t xml:space="preserve">EA3 jelű, FUNDERMAX 0160 Dark Akro 
</t>
    </r>
    <r>
      <rPr>
        <sz val="10"/>
        <color rgb="FF000000"/>
        <rFont val="Aptos Narrow"/>
        <family val="2"/>
      </rPr>
      <t>8mm vastag ragasztott HPL dekorlemez
AJB-01 ajtóra ragasztva</t>
    </r>
  </si>
  <si>
    <t xml:space="preserve">EA4 jelű, Abstract Brown Quartzite
Gránit kőlap </t>
  </si>
  <si>
    <t>BELSŐÉPÍTÉSZETI MUNKÁK</t>
  </si>
  <si>
    <t>O1</t>
  </si>
  <si>
    <t>O2</t>
  </si>
  <si>
    <t>Fogadótereinek megújítása és energetikai korszerűsítése</t>
  </si>
  <si>
    <t>ker. m2</t>
  </si>
  <si>
    <t>M48-031-1.6.7.1.4-0312610</t>
  </si>
  <si>
    <t>Utólagos talajnedvesség elleni vízszintes falszigetelés készítése,
tégla vagy kő-tégla falszerkezetben, furatinjektálásos módszerrel,
magasnyomású injektálás,
egysorú furatkiosztás esetén,
háromkomponensű akrilát bázisú géllel
MAPEGEL UTT SYSTEM, injektálással történő vízszigeteléshez, Csz: 7820322+7820422+7820522</t>
  </si>
  <si>
    <t>Utólagos talajnedvesség elleni vízszintes falszigetelés készítése,
tégla vagy kő-tégla falszerkezetben, furatinjektálásos módszerrel,
kétsorú injektálási furatsor elkészítése, tisztítása sűrített levegő befúvásával,injektáló pakkerek elhelyezésével</t>
  </si>
  <si>
    <t>48-031-1.6.2</t>
  </si>
  <si>
    <t>Talajnedvesség elleni fal- vagy pillérszigetelésvízszintes felületen, bevonatszigetelésselkét rétegben,
minimum 2,0 mm száraz rétegvastagságú kétkomponensű szigetelőhabarccsal, glettvassal vagy simítóval felhordva
MAPEI Mape-Antique Ecolastic kétkomponensű, rugalmas, sóálló, cementmentes, vízszigetelő bevonat, Csz: 1899515+1899615</t>
  </si>
  <si>
    <t>48-012-4.2-0313721</t>
  </si>
  <si>
    <t>Szellőző, falszárító felújító vakolat készítése,
alacsony és közepes só és nedvességtartalom esetén,
felületelőkészítéssel (előfröcskölés vagy gúz), vakolatréteggel, kézi felhordással,
összesen 2 cm vastagságban
MAPEI Mape-Antique MC páraáteresztő, cementmentes szárítóhabarcs, Csz: 185125MAPEI Mape-Antique Rinzaffo sóálló, cementmentes, előkevert tapadásfokozó (gúzoló) habarcs, Csz: 189120</t>
  </si>
  <si>
    <t>36-012-2.1.3.1-0313714</t>
  </si>
  <si>
    <t>Falszárító, felújító vakolaton simítóvakolat készítése, 5 mm vastagságban
MAPEI Mape-Antique FC Civile páraáteresztő, cementmentes, cserépőrleménnyel kevert finom vakolóhabarcs, Csz: 187125</t>
  </si>
  <si>
    <t>36-012-3-0313717</t>
  </si>
  <si>
    <t>Belső vakolatok, előkevert gyári szárazhabarcsból
Oldalfalvakolat vagy mennyezet vakolat simítása,előkevert gyári szárazhabarcsból,5 mm vastagságig,
kézi felhordással (a gyártó által megadott kg/m2/mm rétegvastagsággal)
MAPEI Mape-Antique NHL Eco Restaura többcélú légáteresztő cementmentes simító, javító és falazóhabarcs, beltéri és kültéri falazatokhoz, 4,2 kg/m2 3 mm-es rétegvastagságnál, Csz: 2AM345225</t>
  </si>
  <si>
    <t>36-003-11.1-0313726</t>
  </si>
  <si>
    <t>OPCIÓ ÖSSZESEN NETTÓ</t>
  </si>
  <si>
    <t>OPCIÓ ÖSSZESEN BRUTTÓ</t>
  </si>
  <si>
    <t>TARTALÉKKERET (NETTÓ ÖSSZEGRE VETÍTETT 5%)</t>
  </si>
  <si>
    <t>Kültéri lámpatestek</t>
  </si>
  <si>
    <t>O3</t>
  </si>
  <si>
    <t xml:space="preserve">"1MD" jelű Rászerelt LED lámpatest, szélesen világító opálburás lezárás,  jó káprázáskorlátozás, 1700lm kilépő fényáram, 3000K színhőmérséklet, Ra&gt;80 jó színvisszaadás, kapcsolt, 17W felvett teljesítmény, IP65
Philips WL070V LED17S/830 PSU II WH IP65
</t>
  </si>
  <si>
    <t xml:space="preserve">"2FD" jelű Függesztett LED hengeres spot lámpatest, 3,5W, 285lm, 24fok,  Dali szabályozható
Agolar NET
</t>
  </si>
  <si>
    <t xml:space="preserve">"3AD.2" jelű Álmennyezetbe süllyesztett LED lámpatest, billenthető, forgaltható, 13W, 1050lm, 2700K, UGR16, Kapcsolt, fekete
LEDS C4 AG57-P7V9S2DS60
</t>
  </si>
  <si>
    <t xml:space="preserve">"7FD" jelű Felületre szerelt LED tükörvilágító lámpatest
Faro 63554
</t>
  </si>
  <si>
    <t xml:space="preserve">"10MD" jelű Mennyezetre szerelt, 8W LED mélysugárzó, 36fok szélesen világító, 650lm, 2700K, fekete
LEDS C4 AG32-P7V9F1DUWN
</t>
  </si>
  <si>
    <t xml:space="preserve">"L1-xyz" jelű Felületre szerelt LED szalag, 400lm/m, 3000K színhőmérséklet, Ra&gt;90 kiváló színvisszaadás, 3,9W/m
xyz: LED szalag hossza cm-ben
LFP500I-G1-930-24-09 L1 FS1
</t>
  </si>
  <si>
    <t xml:space="preserve">"L2-xyz" jelű Aluprofilba szerelt LED szalag, 400lm/m, 3000K színhőmérséklet, Ra&gt;90 kiváló színvisszaadás, 3,9W/m, alu profillal, átlátszó fedlappal
xyz: LED szalag hossza cm-ben
LFP500I-G1-930-24-09 L1 FS1
MICRO-PLUS Profile LED aluprofil + átlátszó fedlap
</t>
  </si>
  <si>
    <t xml:space="preserve">"L3-xyz" jelű Aluprofilba szerelt LED szalag, 500lm/m, 3000K színhőmérséklet, Ra&gt;90 kiváló színvisszaadás, 3,9W/m, alu profillal, átlátszó fedlappal
xyz: LED szalag hossza cm-ben
LFP500I-G1-930-24-09 L1 FS1
MICRO-PLUS Profile LED aluprofil + átlátszó fedlap
</t>
  </si>
  <si>
    <t xml:space="preserve">"L4-xyz" jelű Lépcsővilágítás aluprofilba szerelt LED szalag, 400lm/m, 3000K színhőmérséklet, Ra&gt;90 kiváló színvisszaadás, 3,9W/m, alu profillal, átlátszó fedlappal
xyz: LED szalag hossza cm-ben
LFP500I-G1-930-24-09 L1 FS1
MICRO-PLUS Profile LED aluprofil + átlátszó fedlap
</t>
  </si>
  <si>
    <t xml:space="preserve">Tápegység LED szalag betáplálására, DALI, 60W
OTi DALI 60/220-240/ 24 2CH DT6/8 G3
</t>
  </si>
  <si>
    <t xml:space="preserve">Tápegység LED szalag betáplálására, DALI, 160W
OTi DALI 60/220-240/ 24 2CH DT6/8 G3
</t>
  </si>
  <si>
    <t xml:space="preserve">LED szalag betáp elem
</t>
  </si>
  <si>
    <t xml:space="preserve">I.s. kapcsoló (10A) süllyesztetten szerelve, egyes kerettel, 
fekete színben, IP20
Legrand Valena
</t>
  </si>
  <si>
    <t xml:space="preserve">I.s. csillárkapcsoló (10A) süllyesztetten szerelve, egyes kerettel, 
fekete színben, IP20
Legrand Valena
</t>
  </si>
  <si>
    <t xml:space="preserve">I.s. váltókapcsoló (10A) süllyesztetten szerelve, egyes kerettel, 
fekete színben, IP20
Legrand Valena
</t>
  </si>
  <si>
    <t xml:space="preserve">I.s. nyomógomb (10A) süllyesztetten szerelve, egyes kerettel, 
fekete színben, IP20
Legrand Valena
</t>
  </si>
  <si>
    <t xml:space="preserve">II.s. + F egyes dug. alj. (16A) süllyesztetten szerelve, egyes kerettel, gyermekvédett, fekete színben, IP20
Legrand Valena
</t>
  </si>
  <si>
    <t xml:space="preserve">II.s. + F kettes dug. alj. (16A) süllyesztetten szerelve, kettes kerettel, gyermekvédett, fekete színben, IP20
Legrand Valena
</t>
  </si>
  <si>
    <t xml:space="preserve">Dupla USB csatlakozó aljzat sülyesztetten szerelve, egyes kerettel, fekete színben, IP20
Legrand Valena
</t>
  </si>
  <si>
    <t xml:space="preserve">DALI router területi elosztóban elhelyezve, 2db DALI vonal kezelésére
HELVAR DALI Router 905
</t>
  </si>
  <si>
    <t>ÉPÍTÉSZETI MUNKÁK</t>
  </si>
  <si>
    <t>OPCIÓ - GALÉRIA</t>
  </si>
  <si>
    <t>OPCIÓ - KÜLTÉRI MUNKÁK</t>
  </si>
  <si>
    <t>OPCIÓ - MOBÍLIÁK</t>
  </si>
  <si>
    <t xml:space="preserve">"11FD" jelű Függesztett LED lámpatest, 50º szélesen világító optikával, 14W, 1446lm,  2700K, kiváló színvissaadás, CRI 92, kapcsolt, perem nélküli álmennyezeti talppal, fekete
LEDS C4 AV14-12V9U3OS60 + átlátszó csőbúra
</t>
  </si>
  <si>
    <t xml:space="preserve">"L5-xyz" jelű Aluprofilba szerelt LED szalag, 1200lm/m, 3000K, Ra&gt;80, 120fokos sugárzási szög, 8,6W/m, 18fm, alu profillal, átlátszó fedlappal
xyz: LED szalag hossza cm-ben
LF1200S-G5-830-10 L2
MICRO-PLUS Profile LED aluprofil + átlátszó fedlap
</t>
  </si>
  <si>
    <t xml:space="preserve">"BV02.K" jelű mennyezetre szerelt biztonsági világítási lámpatest, közlekedő optikával, LED-es, egyedi akkumulátoros
AWEX AXNC LED 1W Self contained, 1h
</t>
  </si>
  <si>
    <t xml:space="preserve">II.s. + F hármas dug. alj. (16A) süllyesztetten szerelve, hármas kerettel, gyermekvédett, fekete színben, IP20
Legrand Valena
</t>
  </si>
  <si>
    <t xml:space="preserve">"L6-xyz" jelű Aluprofilba szerelt, védett LED szalag, 500lm/m, 3000K színhőmérséklet, Ra&gt;90 kiváló színvisszaadás, 3,9W/m, IP67 alu profillal, átlátszó fedlappal
xyz: LED szalag hossza cm-ben
LEDVANCE LS P -500/930/5/IP67
MICRO-PLUS Profile LED aluprofil + átlátszó fedlap
</t>
  </si>
  <si>
    <t xml:space="preserve">Elektromos nyomvonal kerítésbe süllyesztése:
- Horonyvésés kőfalban, 7cm2 keresztmetszetig
- Védőcső elhelyezése horonyban
- Kőfelület helyreállítása
Előirányzott hosszban, mennyiségben
</t>
  </si>
  <si>
    <t/>
  </si>
  <si>
    <t>Légkezelő üzembehelyezése (1 ventilátor)</t>
  </si>
  <si>
    <t>Víz -csatorna</t>
  </si>
  <si>
    <t>Központi fűtés</t>
  </si>
  <si>
    <t>Vogel&amp;Noot Vonova vertikális radiátor, középcsatlakozású radiátor. MSZ EN 442-1 szerint, hidegen hengerelt acéllemezből, szilárd profilírozással, 50 mm-es bordaosztással készülnek. A felszereltsége: Hátoldalra felhegesztett felfüggesztő fül és három részes fali sín csavarokkal és tiplikkel; 3 öntömítő záródugó; légtelenítő szelep 10VM-2100-750</t>
  </si>
  <si>
    <t xml:space="preserve">1 rtg meglévő padlószerkezeten használati víz elleni szigetelés és feszültségmentesítő lemez (pl.: MAPEGUARD WP 200), teljes felületű ragasztással (pl.: MAPEI ULTRALITE S2 FLEX), a hajlatoknál rendszersaját rugalmas hajlaterősítő szalaggal (pl.: MAPEGUARD ST Roll) erősítve, lemezek illesztései rendszersaját ragasztóval (pl.: MAPEGUARD WP ADHESIVE) vízhatlan módon ragasztva, Rétegrendi előfordulás: PF-02.2; </t>
  </si>
  <si>
    <t xml:space="preserve">1 rtg meglévő padlószerkezeten használati víz elleni szigetelés és feszültségmentesítő lemez (pl.: MAPEGUARD WP 200), teljes felületű ragasztással (pl.: MAPEI ULTRALITE S2 FLEX), a hajlatoknál rendszersaját rugalmas hajlaterősítő szalaggal (pl.: MAPEGUARD ST Roll) erősítve, lemezek illesztései rendszersaját ragasztóval (pl.: MAPEGUARD WP ADHESIVE) vízhatlan módon ragasztva, Rétegrendi előfordulás: PE-02.2; </t>
  </si>
  <si>
    <t>KÖLTSÉGVETÉS</t>
  </si>
  <si>
    <t>AJÁNLATTEVŐ:</t>
  </si>
  <si>
    <t>Név:</t>
  </si>
  <si>
    <t>Székhely:</t>
  </si>
  <si>
    <t>Adószám:</t>
  </si>
  <si>
    <t>Kelt:</t>
  </si>
  <si>
    <t>cégszerű aláírás</t>
  </si>
  <si>
    <t>Contirent Kft.</t>
  </si>
  <si>
    <t>2310 Szigetszentmiklós, Nyárfa utca 20.</t>
  </si>
  <si>
    <t>32191084-2-13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</si>
</sst>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Ft&quot;_-;\-* #,##0.00\ &quot;Ft&quot;_-;_-* &quot;-&quot;??\ &quot;Ft&quot;_-;_-@_-"/>
    <numFmt numFmtId="164" formatCode="_-* #,##0.00\ _F_t_-;\-* #,##0.00\ _F_t_-;_-* &quot;-&quot;??\ _F_t_-;_-@_-"/>
    <numFmt numFmtId="165" formatCode="_-* #,##0\ [$Ft-40E]_-;\-* #,##0\ [$Ft-40E]_-;_-* &quot;-&quot;??\ [$Ft-40E]_-;_-@_-"/>
    <numFmt numFmtId="166" formatCode="#,##0\ &quot;Ft&quot;"/>
    <numFmt numFmtId="167" formatCode="0.0"/>
    <numFmt numFmtId="168" formatCode="_-* #,##0\ &quot;Ft&quot;_-;\-* #,##0\ &quot;Ft&quot;_-;_-* &quot;-&quot;??\ &quot;Ft&quot;_-;_-@_-"/>
    <numFmt numFmtId="169" formatCode="0.000"/>
  </numFmts>
  <fonts count="35">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8"/>
      <name val="Calibri"/>
      <family val="2"/>
      <charset val="238"/>
      <scheme val="minor"/>
    </font>
    <font>
      <sz val="10"/>
      <color theme="1"/>
      <name val="Aptos Narrow"/>
      <family val="2"/>
    </font>
    <font>
      <b/>
      <sz val="14"/>
      <color indexed="8"/>
      <name val="Aptos Narrow"/>
      <family val="2"/>
    </font>
    <font>
      <b/>
      <sz val="14"/>
      <color theme="1"/>
      <name val="Aptos Narrow"/>
      <family val="2"/>
    </font>
    <font>
      <b/>
      <sz val="10"/>
      <color theme="1"/>
      <name val="Aptos Narrow"/>
      <family val="2"/>
    </font>
    <font>
      <sz val="10"/>
      <name val="Aptos Narrow"/>
      <family val="2"/>
    </font>
    <font>
      <b/>
      <sz val="10"/>
      <color indexed="8"/>
      <name val="Aptos Narrow"/>
      <family val="2"/>
    </font>
    <font>
      <sz val="10"/>
      <color indexed="8"/>
      <name val="Aptos Narrow"/>
      <family val="2"/>
    </font>
    <font>
      <sz val="10"/>
      <color rgb="FF000000"/>
      <name val="Aptos Narrow"/>
      <family val="2"/>
    </font>
    <font>
      <sz val="10"/>
      <color rgb="FFFFFF00"/>
      <name val="Aptos Narrow"/>
      <family val="2"/>
    </font>
    <font>
      <b/>
      <sz val="16"/>
      <name val="Aptos Narrow"/>
      <family val="2"/>
    </font>
    <font>
      <sz val="12"/>
      <name val="Aptos Narrow"/>
      <family val="2"/>
    </font>
    <font>
      <b/>
      <sz val="12"/>
      <name val="Aptos Narrow"/>
      <family val="2"/>
    </font>
    <font>
      <b/>
      <sz val="10"/>
      <name val="Aptos Narrow"/>
      <family val="2"/>
    </font>
    <font>
      <b/>
      <sz val="11"/>
      <color theme="1"/>
      <name val="Aptos Narrow"/>
      <family val="2"/>
    </font>
    <font>
      <sz val="11"/>
      <color theme="1"/>
      <name val="Aptos Narrow"/>
      <family val="2"/>
    </font>
    <font>
      <b/>
      <i/>
      <sz val="10"/>
      <name val="Aptos Narrow"/>
      <family val="2"/>
    </font>
    <font>
      <i/>
      <sz val="10"/>
      <name val="Aptos Narrow"/>
      <family val="2"/>
    </font>
    <font>
      <b/>
      <sz val="14"/>
      <color rgb="FFFF0000"/>
      <name val="Aptos Narrow"/>
      <family val="2"/>
    </font>
    <font>
      <b/>
      <sz val="14"/>
      <name val="Aptos Narrow"/>
      <family val="2"/>
    </font>
    <font>
      <sz val="14"/>
      <color theme="1"/>
      <name val="Aptos Narrow"/>
      <family val="2"/>
    </font>
    <font>
      <sz val="10"/>
      <color theme="0"/>
      <name val="Aptos Narrow"/>
      <family val="2"/>
    </font>
    <font>
      <i/>
      <sz val="10"/>
      <color theme="1"/>
      <name val="Aptos Narrow"/>
      <family val="2"/>
    </font>
    <font>
      <sz val="10"/>
      <color theme="1"/>
      <name val="Calibri"/>
      <family val="2"/>
      <charset val="238"/>
      <scheme val="minor"/>
    </font>
    <font>
      <b/>
      <i/>
      <sz val="10"/>
      <color rgb="FF000000"/>
      <name val="Aptos Narrow"/>
      <family val="2"/>
    </font>
    <font>
      <b/>
      <sz val="10"/>
      <color rgb="FF000000"/>
      <name val="Aptos Narrow"/>
      <family val="2"/>
    </font>
    <font>
      <sz val="10"/>
      <color theme="1"/>
      <name val="Times New Roman CE"/>
      <charset val="238"/>
    </font>
    <font>
      <sz val="10"/>
      <color indexed="8"/>
      <name val="Times New Roman CE"/>
      <charset val="238"/>
    </font>
    <font>
      <b/>
      <sz val="10"/>
      <color rgb="FF000000"/>
      <name val="Times New Roman CE"/>
      <charset val="238"/>
    </font>
    <font>
      <i/>
      <sz val="10"/>
      <color indexed="8"/>
      <name val="Aptos Narrow"/>
      <family val="2"/>
    </font>
    <font>
      <sz val="11"/>
      <color indexed="8"/>
      <name val="Calibri"/>
    </font>
  </fonts>
  <fills count="1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BABABA"/>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FFFF00"/>
        <bgColor indexed="64"/>
      </patternFill>
    </fill>
  </fills>
  <borders count="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0">
    <xf numFmtId="0" fontId="0" fillId="0" borderId="0"/>
    <xf numFmtId="0" fontId="1" fillId="0" borderId="0"/>
    <xf numFmtId="44" fontId="2" fillId="0" borderId="0" applyFont="0" applyFill="0" applyBorder="0" applyAlignment="0" applyProtection="0"/>
    <xf numFmtId="0" fontId="3" fillId="0" borderId="0"/>
    <xf numFmtId="164" fontId="3" fillId="0" borderId="0" applyFont="0" applyFill="0" applyBorder="0" applyAlignment="0" applyProtection="0"/>
    <xf numFmtId="0" fontId="2" fillId="0" borderId="0"/>
    <xf numFmtId="0" fontId="3" fillId="0" borderId="0"/>
    <xf numFmtId="0" fontId="2" fillId="0" borderId="0"/>
    <xf numFmtId="44" fontId="2" fillId="0" borderId="0" applyFont="0" applyFill="0" applyBorder="0" applyAlignment="0" applyProtection="0"/>
    <xf numFmtId="0" fontId="34" fillId="0" borderId="0" applyNumberFormat="0" applyFill="0" applyBorder="0" applyProtection="0"/>
  </cellStyleXfs>
  <cellXfs count="140">
    <xf numFmtId="0" fontId="0" fillId="0" borderId="0" xfId="0"/>
    <xf numFmtId="0" fontId="5" fillId="0" borderId="0" xfId="0" applyFont="1" applyAlignment="1">
      <alignment horizontal="right" vertical="top" wrapText="1"/>
    </xf>
    <xf numFmtId="0" fontId="5" fillId="0" borderId="0" xfId="0" applyFont="1" applyAlignment="1">
      <alignment vertical="top" wrapText="1"/>
    </xf>
    <xf numFmtId="0" fontId="5" fillId="0" borderId="1" xfId="0" applyFont="1" applyBorder="1" applyAlignment="1">
      <alignment horizontal="left" vertical="top" wrapText="1"/>
    </xf>
    <xf numFmtId="0" fontId="8" fillId="0" borderId="1" xfId="0" applyFont="1" applyBorder="1" applyAlignment="1">
      <alignment vertical="top"/>
    </xf>
    <xf numFmtId="0" fontId="5" fillId="0" borderId="1" xfId="0" applyFont="1" applyBorder="1" applyAlignment="1">
      <alignment horizontal="right" vertical="top" wrapText="1"/>
    </xf>
    <xf numFmtId="0" fontId="5" fillId="0" borderId="1" xfId="0" applyFont="1" applyBorder="1" applyAlignment="1">
      <alignment vertical="top" wrapText="1"/>
    </xf>
    <xf numFmtId="165" fontId="5" fillId="0" borderId="1" xfId="0" applyNumberFormat="1" applyFont="1" applyBorder="1" applyAlignment="1">
      <alignment horizontal="right" vertical="top" wrapText="1"/>
    </xf>
    <xf numFmtId="165" fontId="8" fillId="0" borderId="1" xfId="0" applyNumberFormat="1" applyFont="1" applyBorder="1" applyAlignment="1">
      <alignment horizontal="right" vertical="top" wrapText="1"/>
    </xf>
    <xf numFmtId="0" fontId="5" fillId="0" borderId="0" xfId="0" applyFont="1" applyAlignment="1">
      <alignment horizontal="left" vertical="top" wrapText="1"/>
    </xf>
    <xf numFmtId="0" fontId="5" fillId="0" borderId="0" xfId="0" applyFont="1" applyAlignment="1">
      <alignment vertical="top"/>
    </xf>
    <xf numFmtId="165" fontId="5" fillId="0" borderId="0" xfId="0" applyNumberFormat="1" applyFont="1" applyAlignment="1">
      <alignment horizontal="right" vertical="top" wrapText="1"/>
    </xf>
    <xf numFmtId="0" fontId="8" fillId="0" borderId="1" xfId="0" applyFont="1" applyBorder="1" applyAlignment="1">
      <alignment horizontal="left" vertical="top"/>
    </xf>
    <xf numFmtId="0" fontId="8" fillId="4" borderId="0" xfId="0" applyFont="1" applyFill="1" applyAlignment="1">
      <alignment horizontal="left" vertical="top"/>
    </xf>
    <xf numFmtId="0" fontId="8" fillId="0" borderId="1" xfId="0" applyFont="1" applyBorder="1" applyAlignment="1">
      <alignment horizontal="left" vertical="top" wrapText="1"/>
    </xf>
    <xf numFmtId="0" fontId="8" fillId="0" borderId="1" xfId="0" applyFont="1" applyBorder="1" applyAlignment="1">
      <alignment vertical="top" wrapText="1"/>
    </xf>
    <xf numFmtId="0" fontId="8" fillId="0" borderId="1" xfId="0" applyFont="1" applyBorder="1" applyAlignment="1">
      <alignment horizontal="right" vertical="top" wrapText="1"/>
    </xf>
    <xf numFmtId="0" fontId="9" fillId="0" borderId="0" xfId="0" applyFont="1" applyAlignment="1">
      <alignment horizontal="left" vertical="top" wrapText="1"/>
    </xf>
    <xf numFmtId="49" fontId="5" fillId="0" borderId="0" xfId="0" applyNumberFormat="1" applyFont="1" applyAlignment="1">
      <alignment vertical="top" wrapText="1"/>
    </xf>
    <xf numFmtId="167" fontId="5" fillId="0" borderId="0" xfId="0" applyNumberFormat="1" applyFont="1" applyAlignment="1">
      <alignment horizontal="right" vertical="top" wrapText="1"/>
    </xf>
    <xf numFmtId="0" fontId="8" fillId="0" borderId="0" xfId="0" applyFont="1" applyAlignment="1">
      <alignment vertical="top" wrapText="1"/>
    </xf>
    <xf numFmtId="1" fontId="5" fillId="0" borderId="0" xfId="0" applyNumberFormat="1" applyFont="1" applyAlignment="1">
      <alignment horizontal="right" vertical="top" wrapText="1"/>
    </xf>
    <xf numFmtId="0" fontId="8" fillId="0" borderId="0" xfId="0" applyFont="1" applyAlignment="1">
      <alignment horizontal="left" vertical="top" wrapText="1"/>
    </xf>
    <xf numFmtId="0" fontId="8" fillId="4" borderId="2" xfId="0" applyFont="1" applyFill="1" applyBorder="1" applyAlignment="1">
      <alignment vertical="top"/>
    </xf>
    <xf numFmtId="168" fontId="5" fillId="0" borderId="0" xfId="2" applyNumberFormat="1" applyFont="1" applyAlignment="1">
      <alignment horizontal="right" vertical="top" wrapText="1"/>
    </xf>
    <xf numFmtId="168" fontId="8" fillId="0" borderId="1" xfId="2" applyNumberFormat="1" applyFont="1" applyBorder="1" applyAlignment="1">
      <alignment horizontal="right" vertical="top" wrapText="1"/>
    </xf>
    <xf numFmtId="169" fontId="5" fillId="0" borderId="0" xfId="0" applyNumberFormat="1" applyFont="1" applyAlignment="1">
      <alignment horizontal="right" vertical="top" wrapText="1"/>
    </xf>
    <xf numFmtId="168" fontId="9" fillId="0" borderId="0" xfId="2" applyNumberFormat="1" applyFont="1" applyAlignment="1">
      <alignment horizontal="right" vertical="top" wrapText="1"/>
    </xf>
    <xf numFmtId="165" fontId="8" fillId="0" borderId="0" xfId="0" applyNumberFormat="1" applyFont="1" applyAlignment="1">
      <alignment horizontal="right" vertical="top" wrapText="1"/>
    </xf>
    <xf numFmtId="0" fontId="8" fillId="0" borderId="0" xfId="0" applyFont="1" applyAlignment="1">
      <alignment horizontal="right" vertical="top" wrapText="1"/>
    </xf>
    <xf numFmtId="0" fontId="8" fillId="3" borderId="3" xfId="3" applyFont="1" applyFill="1" applyBorder="1" applyAlignment="1">
      <alignment vertical="center"/>
    </xf>
    <xf numFmtId="0" fontId="8" fillId="3" borderId="1" xfId="3" applyFont="1" applyFill="1" applyBorder="1" applyAlignment="1">
      <alignment vertical="center"/>
    </xf>
    <xf numFmtId="0" fontId="8" fillId="3" borderId="4" xfId="3" applyFont="1" applyFill="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10" fillId="0" borderId="0" xfId="0" applyFont="1" applyAlignment="1">
      <alignment vertical="top" wrapText="1"/>
    </xf>
    <xf numFmtId="0" fontId="13" fillId="0" borderId="0" xfId="0" applyFont="1" applyAlignment="1">
      <alignment vertical="top" wrapText="1"/>
    </xf>
    <xf numFmtId="0" fontId="8" fillId="3" borderId="1" xfId="0" applyFont="1" applyFill="1" applyBorder="1" applyAlignment="1">
      <alignment horizontal="left" vertical="center" wrapText="1"/>
    </xf>
    <xf numFmtId="0" fontId="11" fillId="0" borderId="0" xfId="0" applyFont="1" applyAlignment="1">
      <alignment vertical="top" wrapText="1"/>
    </xf>
    <xf numFmtId="0" fontId="8" fillId="3" borderId="1" xfId="0" applyFont="1" applyFill="1" applyBorder="1" applyAlignment="1">
      <alignment horizontal="left" vertical="center"/>
    </xf>
    <xf numFmtId="0" fontId="8" fillId="3" borderId="4" xfId="0" applyFont="1" applyFill="1" applyBorder="1" applyAlignment="1">
      <alignment horizontal="left" vertical="center" wrapText="1"/>
    </xf>
    <xf numFmtId="0" fontId="5" fillId="0" borderId="0" xfId="0" applyFont="1" applyAlignment="1">
      <alignment horizontal="left" vertical="center" wrapText="1"/>
    </xf>
    <xf numFmtId="0" fontId="5" fillId="0" borderId="0" xfId="0" quotePrefix="1" applyFont="1" applyAlignment="1">
      <alignment horizontal="left" vertical="top" wrapText="1"/>
    </xf>
    <xf numFmtId="0" fontId="9" fillId="0" borderId="0" xfId="1" applyFont="1"/>
    <xf numFmtId="0" fontId="14" fillId="0" borderId="0" xfId="1" applyFont="1" applyAlignment="1">
      <alignment horizontal="center"/>
    </xf>
    <xf numFmtId="0" fontId="15" fillId="0" borderId="0" xfId="0" applyFont="1"/>
    <xf numFmtId="0" fontId="15" fillId="0" borderId="0" xfId="1" applyFont="1" applyAlignment="1">
      <alignment horizontal="center"/>
    </xf>
    <xf numFmtId="0" fontId="15" fillId="0" borderId="0" xfId="1" applyFont="1"/>
    <xf numFmtId="0" fontId="17" fillId="0" borderId="0" xfId="1" applyFont="1"/>
    <xf numFmtId="166" fontId="9" fillId="0" borderId="0" xfId="1" applyNumberFormat="1" applyFont="1"/>
    <xf numFmtId="0" fontId="18" fillId="7" borderId="1" xfId="0" applyFont="1" applyFill="1" applyBorder="1" applyAlignment="1">
      <alignment vertical="center"/>
    </xf>
    <xf numFmtId="0" fontId="18" fillId="7" borderId="5" xfId="0" applyFont="1" applyFill="1" applyBorder="1" applyAlignment="1">
      <alignment horizontal="right" vertical="center"/>
    </xf>
    <xf numFmtId="0" fontId="17" fillId="0" borderId="0" xfId="1" applyFont="1" applyAlignment="1">
      <alignment horizontal="left"/>
    </xf>
    <xf numFmtId="0" fontId="20" fillId="0" borderId="0" xfId="1" applyFont="1"/>
    <xf numFmtId="168" fontId="9" fillId="6" borderId="5" xfId="1" applyNumberFormat="1" applyFont="1" applyFill="1" applyBorder="1"/>
    <xf numFmtId="168" fontId="9" fillId="0" borderId="0" xfId="1" applyNumberFormat="1" applyFont="1"/>
    <xf numFmtId="0" fontId="21" fillId="0" borderId="0" xfId="1" applyFont="1"/>
    <xf numFmtId="0" fontId="21" fillId="0" borderId="0" xfId="1" applyFont="1" applyAlignment="1">
      <alignment horizontal="left" vertical="center"/>
    </xf>
    <xf numFmtId="0" fontId="9" fillId="0" borderId="2" xfId="1" applyFont="1" applyBorder="1"/>
    <xf numFmtId="168" fontId="9" fillId="0" borderId="2" xfId="1" applyNumberFormat="1" applyFont="1" applyBorder="1"/>
    <xf numFmtId="168" fontId="17" fillId="0" borderId="0" xfId="1" applyNumberFormat="1" applyFont="1"/>
    <xf numFmtId="168" fontId="17" fillId="3" borderId="5" xfId="1" applyNumberFormat="1" applyFont="1" applyFill="1" applyBorder="1"/>
    <xf numFmtId="168" fontId="9" fillId="0" borderId="5" xfId="1" applyNumberFormat="1" applyFont="1" applyBorder="1"/>
    <xf numFmtId="166" fontId="17" fillId="0" borderId="0" xfId="1" applyNumberFormat="1" applyFont="1" applyAlignment="1">
      <alignment horizontal="center"/>
    </xf>
    <xf numFmtId="0" fontId="17" fillId="0" borderId="0" xfId="1" applyFont="1" applyAlignment="1">
      <alignment horizontal="center"/>
    </xf>
    <xf numFmtId="166" fontId="17" fillId="0" borderId="0" xfId="1" applyNumberFormat="1" applyFont="1" applyAlignment="1">
      <alignment horizontal="right"/>
    </xf>
    <xf numFmtId="0" fontId="19" fillId="0" borderId="0" xfId="0" applyFont="1"/>
    <xf numFmtId="166" fontId="9" fillId="0" borderId="0" xfId="1" applyNumberFormat="1" applyFont="1" applyAlignment="1">
      <alignment horizontal="right"/>
    </xf>
    <xf numFmtId="0" fontId="16" fillId="0" borderId="0" xfId="1" applyFont="1" applyAlignment="1">
      <alignment horizontal="center"/>
    </xf>
    <xf numFmtId="0" fontId="24" fillId="0" borderId="0" xfId="0" applyFont="1"/>
    <xf numFmtId="0" fontId="9" fillId="0" borderId="0" xfId="1" applyFont="1" applyAlignment="1">
      <alignment horizontal="center"/>
    </xf>
    <xf numFmtId="0" fontId="9" fillId="0" borderId="0" xfId="0" applyFont="1" applyAlignment="1">
      <alignment vertical="top" wrapText="1"/>
    </xf>
    <xf numFmtId="0" fontId="27" fillId="0" borderId="0" xfId="0" applyFont="1"/>
    <xf numFmtId="166" fontId="9" fillId="0" borderId="2" xfId="1" applyNumberFormat="1" applyFont="1" applyBorder="1"/>
    <xf numFmtId="49" fontId="26" fillId="0" borderId="0" xfId="0" applyNumberFormat="1" applyFont="1" applyAlignment="1">
      <alignment vertical="top" wrapText="1"/>
    </xf>
    <xf numFmtId="49" fontId="8" fillId="0" borderId="0" xfId="0" applyNumberFormat="1" applyFont="1" applyAlignment="1">
      <alignment vertical="top" wrapText="1"/>
    </xf>
    <xf numFmtId="0" fontId="8" fillId="3" borderId="0" xfId="0" applyFont="1" applyFill="1" applyAlignment="1">
      <alignment horizontal="left" vertical="top" wrapText="1"/>
    </xf>
    <xf numFmtId="0" fontId="10" fillId="0" borderId="0" xfId="0" applyFont="1" applyAlignment="1">
      <alignment vertical="top"/>
    </xf>
    <xf numFmtId="49" fontId="8" fillId="0" borderId="0" xfId="0" applyNumberFormat="1" applyFont="1" applyAlignment="1">
      <alignment vertical="top"/>
    </xf>
    <xf numFmtId="0" fontId="27" fillId="0" borderId="0" xfId="0" applyFont="1" applyAlignment="1">
      <alignment vertical="top"/>
    </xf>
    <xf numFmtId="0" fontId="31" fillId="0" borderId="0" xfId="0" applyFont="1" applyAlignment="1">
      <alignment vertical="top" wrapText="1"/>
    </xf>
    <xf numFmtId="2" fontId="5" fillId="0" borderId="1" xfId="0" applyNumberFormat="1" applyFont="1" applyBorder="1" applyAlignment="1">
      <alignment horizontal="right" vertical="top" wrapText="1"/>
    </xf>
    <xf numFmtId="2" fontId="5" fillId="0" borderId="0" xfId="0" applyNumberFormat="1" applyFont="1" applyAlignment="1">
      <alignment horizontal="right" vertical="top" wrapText="1"/>
    </xf>
    <xf numFmtId="2" fontId="8" fillId="0" borderId="1" xfId="0" applyNumberFormat="1" applyFont="1" applyBorder="1" applyAlignment="1">
      <alignment horizontal="right" vertical="top" wrapText="1"/>
    </xf>
    <xf numFmtId="2" fontId="5" fillId="0" borderId="0" xfId="0" applyNumberFormat="1" applyFont="1" applyAlignment="1">
      <alignment vertical="top" wrapText="1"/>
    </xf>
    <xf numFmtId="2" fontId="11" fillId="0" borderId="0" xfId="0" applyNumberFormat="1" applyFont="1" applyAlignment="1">
      <alignment vertical="top" wrapText="1"/>
    </xf>
    <xf numFmtId="0" fontId="9" fillId="0" borderId="6" xfId="1" applyFont="1" applyBorder="1"/>
    <xf numFmtId="166" fontId="9" fillId="0" borderId="6" xfId="1" applyNumberFormat="1" applyFont="1" applyBorder="1"/>
    <xf numFmtId="0" fontId="33" fillId="0" borderId="0" xfId="0" applyFont="1" applyAlignment="1">
      <alignment vertical="top" wrapText="1"/>
    </xf>
    <xf numFmtId="0" fontId="30" fillId="0" borderId="0" xfId="0" applyFont="1" applyAlignment="1">
      <alignment vertical="top" wrapText="1"/>
    </xf>
    <xf numFmtId="49" fontId="5" fillId="0" borderId="0" xfId="0" applyNumberFormat="1" applyFont="1" applyAlignment="1">
      <alignment vertical="top"/>
    </xf>
    <xf numFmtId="167" fontId="11" fillId="0" borderId="0" xfId="0" applyNumberFormat="1" applyFont="1" applyAlignment="1">
      <alignment vertical="top" wrapText="1"/>
    </xf>
    <xf numFmtId="1" fontId="11" fillId="0" borderId="0" xfId="0" applyNumberFormat="1" applyFont="1" applyAlignment="1">
      <alignment vertical="top" wrapText="1"/>
    </xf>
    <xf numFmtId="1" fontId="5" fillId="0" borderId="0" xfId="0" applyNumberFormat="1" applyFont="1" applyAlignment="1">
      <alignment vertical="top" wrapText="1"/>
    </xf>
    <xf numFmtId="0" fontId="8" fillId="8" borderId="0" xfId="0" applyFont="1" applyFill="1" applyAlignment="1">
      <alignment horizontal="left" vertical="top"/>
    </xf>
    <xf numFmtId="0" fontId="8" fillId="9" borderId="0" xfId="0" applyFont="1" applyFill="1" applyAlignment="1">
      <alignment horizontal="left" vertical="top"/>
    </xf>
    <xf numFmtId="0" fontId="8" fillId="10" borderId="0" xfId="0" applyFont="1" applyFill="1" applyAlignment="1">
      <alignment horizontal="left" vertical="top"/>
    </xf>
    <xf numFmtId="168" fontId="9" fillId="8" borderId="5" xfId="1" applyNumberFormat="1" applyFont="1" applyFill="1" applyBorder="1"/>
    <xf numFmtId="168" fontId="9" fillId="12" borderId="5" xfId="1" applyNumberFormat="1" applyFont="1" applyFill="1" applyBorder="1"/>
    <xf numFmtId="168" fontId="9" fillId="13" borderId="5" xfId="1" applyNumberFormat="1" applyFont="1" applyFill="1" applyBorder="1"/>
    <xf numFmtId="168" fontId="9" fillId="14" borderId="5" xfId="1" applyNumberFormat="1" applyFont="1" applyFill="1" applyBorder="1"/>
    <xf numFmtId="0" fontId="8" fillId="10" borderId="2" xfId="0" applyFont="1" applyFill="1" applyBorder="1" applyAlignment="1">
      <alignment vertical="top"/>
    </xf>
    <xf numFmtId="168" fontId="9" fillId="11" borderId="5" xfId="1" applyNumberFormat="1" applyFont="1" applyFill="1" applyBorder="1"/>
    <xf numFmtId="0" fontId="9" fillId="0" borderId="0" xfId="1" applyFont="1" applyAlignment="1">
      <alignment wrapText="1"/>
    </xf>
    <xf numFmtId="0" fontId="17" fillId="15" borderId="0" xfId="1" applyFont="1" applyFill="1"/>
    <xf numFmtId="49" fontId="9" fillId="0" borderId="0" xfId="1" applyNumberFormat="1" applyFont="1"/>
    <xf numFmtId="165" fontId="5" fillId="0" borderId="0" xfId="0" applyNumberFormat="1" applyFont="1" applyFill="1" applyAlignment="1">
      <alignment horizontal="right" vertical="top" wrapText="1"/>
    </xf>
    <xf numFmtId="0" fontId="9" fillId="0" borderId="0" xfId="1" applyFont="1" applyAlignment="1">
      <alignment horizontal="center"/>
    </xf>
    <xf numFmtId="0" fontId="20" fillId="15" borderId="0" xfId="1" applyFont="1" applyFill="1" applyAlignment="1">
      <alignment horizontal="center"/>
    </xf>
    <xf numFmtId="0" fontId="14" fillId="2" borderId="3" xfId="1" applyFont="1" applyFill="1" applyBorder="1" applyAlignment="1">
      <alignment horizontal="center"/>
    </xf>
    <xf numFmtId="0" fontId="14" fillId="2" borderId="1" xfId="1" applyFont="1" applyFill="1" applyBorder="1" applyAlignment="1">
      <alignment horizontal="center"/>
    </xf>
    <xf numFmtId="0" fontId="14" fillId="2" borderId="4" xfId="1" applyFont="1" applyFill="1" applyBorder="1" applyAlignment="1">
      <alignment horizontal="center"/>
    </xf>
    <xf numFmtId="0" fontId="22" fillId="0" borderId="0" xfId="1" applyFont="1" applyAlignment="1">
      <alignment horizontal="center"/>
    </xf>
    <xf numFmtId="0" fontId="15" fillId="0" borderId="0" xfId="1" applyFont="1" applyAlignment="1">
      <alignment horizontal="center"/>
    </xf>
    <xf numFmtId="0" fontId="23" fillId="0" borderId="0" xfId="0" applyFont="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7" fillId="15" borderId="0" xfId="1" applyFont="1" applyFill="1" applyAlignment="1">
      <alignment horizontal="center"/>
    </xf>
    <xf numFmtId="14" fontId="9" fillId="0" borderId="0" xfId="1" applyNumberFormat="1" applyFont="1" applyAlignment="1">
      <alignment horizontal="center"/>
    </xf>
    <xf numFmtId="0" fontId="25" fillId="5" borderId="0" xfId="1" applyFont="1" applyFill="1" applyAlignment="1">
      <alignment horizontal="center" vertical="center" wrapText="1"/>
    </xf>
    <xf numFmtId="0" fontId="25" fillId="5" borderId="0" xfId="1" quotePrefix="1" applyFont="1" applyFill="1" applyAlignment="1">
      <alignment horizontal="center" vertical="center"/>
    </xf>
    <xf numFmtId="166" fontId="17" fillId="0" borderId="0" xfId="1" applyNumberFormat="1" applyFont="1" applyAlignment="1">
      <alignment horizontal="center"/>
    </xf>
    <xf numFmtId="0" fontId="21" fillId="0" borderId="0" xfId="1" applyFont="1" applyAlignment="1">
      <alignment horizontal="center"/>
    </xf>
    <xf numFmtId="0" fontId="9" fillId="0" borderId="0" xfId="1" applyFont="1" applyAlignment="1">
      <alignment horizontal="center" vertical="center"/>
    </xf>
    <xf numFmtId="0" fontId="15" fillId="0" borderId="0" xfId="0" applyFont="1" applyAlignment="1">
      <alignment horizontal="center" vertical="center" wrapText="1"/>
    </xf>
    <xf numFmtId="0" fontId="6" fillId="3" borderId="3" xfId="0" applyFont="1" applyFill="1" applyBorder="1" applyAlignment="1">
      <alignment horizontal="center" vertical="top" wrapText="1"/>
    </xf>
    <xf numFmtId="0" fontId="6" fillId="3" borderId="1" xfId="0" applyFont="1" applyFill="1" applyBorder="1" applyAlignment="1">
      <alignment horizontal="center" vertical="top" wrapText="1"/>
    </xf>
    <xf numFmtId="0" fontId="7" fillId="3" borderId="1" xfId="0" applyFont="1" applyFill="1" applyBorder="1" applyAlignment="1">
      <alignment horizontal="center" vertical="top" wrapText="1"/>
    </xf>
    <xf numFmtId="0" fontId="7" fillId="3" borderId="4" xfId="0" applyFont="1" applyFill="1" applyBorder="1" applyAlignment="1">
      <alignment horizontal="center" vertical="top" wrapText="1"/>
    </xf>
    <xf numFmtId="0" fontId="6" fillId="10" borderId="3" xfId="0" applyFont="1" applyFill="1" applyBorder="1" applyAlignment="1">
      <alignment horizontal="center" vertical="top" wrapText="1"/>
    </xf>
    <xf numFmtId="0" fontId="6" fillId="10" borderId="1" xfId="0" applyFont="1" applyFill="1" applyBorder="1" applyAlignment="1">
      <alignment horizontal="center" vertical="top" wrapText="1"/>
    </xf>
    <xf numFmtId="0" fontId="7" fillId="10" borderId="1" xfId="0" applyFont="1" applyFill="1" applyBorder="1" applyAlignment="1">
      <alignment horizontal="center" vertical="top" wrapText="1"/>
    </xf>
    <xf numFmtId="0" fontId="7" fillId="10" borderId="4" xfId="0" applyFont="1" applyFill="1" applyBorder="1" applyAlignment="1">
      <alignment horizontal="center" vertical="top" wrapText="1"/>
    </xf>
    <xf numFmtId="0" fontId="6" fillId="9" borderId="3" xfId="0" applyFont="1" applyFill="1" applyBorder="1" applyAlignment="1">
      <alignment horizontal="center" vertical="top" wrapText="1"/>
    </xf>
    <xf numFmtId="0" fontId="6" fillId="9" borderId="1" xfId="0" applyFont="1" applyFill="1" applyBorder="1" applyAlignment="1">
      <alignment horizontal="center" vertical="top" wrapText="1"/>
    </xf>
    <xf numFmtId="0" fontId="7" fillId="9" borderId="1" xfId="0" applyFont="1" applyFill="1" applyBorder="1" applyAlignment="1">
      <alignment horizontal="center" vertical="top" wrapText="1"/>
    </xf>
    <xf numFmtId="0" fontId="7" fillId="9" borderId="4" xfId="0" applyFont="1" applyFill="1" applyBorder="1" applyAlignment="1">
      <alignment horizontal="center" vertical="top" wrapText="1"/>
    </xf>
    <xf numFmtId="0" fontId="6" fillId="8" borderId="3" xfId="0" applyFont="1" applyFill="1" applyBorder="1" applyAlignment="1">
      <alignment horizontal="center" vertical="top" wrapText="1"/>
    </xf>
    <xf numFmtId="0" fontId="7" fillId="8" borderId="1" xfId="0" applyFont="1" applyFill="1" applyBorder="1" applyAlignment="1">
      <alignment horizontal="center" vertical="top" wrapText="1"/>
    </xf>
    <xf numFmtId="0" fontId="7" fillId="8" borderId="4" xfId="0" applyFont="1" applyFill="1" applyBorder="1" applyAlignment="1">
      <alignment horizontal="center" vertical="top" wrapText="1"/>
    </xf>
  </cellXfs>
  <cellStyles count="10">
    <cellStyle name="Ezres 2" xfId="4"/>
    <cellStyle name="Normál" xfId="0" builtinId="0"/>
    <cellStyle name="Normál 2" xfId="1"/>
    <cellStyle name="Normál 2 10 2" xfId="6"/>
    <cellStyle name="Normál 2 2" xfId="5"/>
    <cellStyle name="Normál 2 2 3" xfId="7"/>
    <cellStyle name="Normál 3" xfId="3"/>
    <cellStyle name="Normál 4" xfId="9"/>
    <cellStyle name="Pénznem" xfId="2" builtinId="4"/>
    <cellStyle name="Pénznem 2" xfId="8"/>
  </cellStyles>
  <dxfs count="0"/>
  <tableStyles count="0" defaultTableStyle="TableStyleMedium9" defaultPivotStyle="PivotStyleLight16"/>
  <colors>
    <mruColors>
      <color rgb="FFBABA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CNAS_420\BC_Munka\Users\User\Documents\Bon%20Control\2018\Budapest,%20K&#233;kgoly&#243;%20u.%20Onkol&#243;gia\K&#246;lts&#233;gvet&#233;s\Lead&#225;s_2018-12-18\Budapest_Onkol&#243;gia_k&#246;lts&#233;gvet&#233;s%20ki&#237;r&#225;s_2018-12-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CNAS_420\BC_Munka\Users\keres\Documents\Bon%20Control\2022\Balatonsz&#225;rsz&#243;,%20csal&#225;di%20h&#225;z\Balatonsz&#225;rsz&#243;_lak&#243;h&#225;z_k&#246;lts&#233;gbecsl&#233;s_2022-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CNAS_420\BC_Munka\Users\User\Downloads\Margit_korhaz_5_muto_felujitas_epitesz%20koltsegve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ímlap"/>
      <sheetName val="Kltsgvetéshez kapcs. előírások"/>
      <sheetName val="Főösszesítő"/>
      <sheetName val="I."/>
      <sheetName val="II."/>
      <sheetName val="III."/>
      <sheetName val="IV."/>
      <sheetName val="V."/>
      <sheetName val="VI."/>
      <sheetName val="VII."/>
      <sheetName val="VIII."/>
      <sheetName val="IX."/>
      <sheetName val="X."/>
      <sheetName val="XI."/>
      <sheetName val="XII."/>
      <sheetName val="XIII."/>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ímlap"/>
      <sheetName val="Főösszesítő"/>
      <sheetName val="Kltsgvetéshez kapcs. előírások"/>
      <sheetName val="II - Tartószerkezet"/>
      <sheetName val="III - Építőmester"/>
      <sheetName val="IV - Bef. Építészet"/>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ímlap"/>
      <sheetName val="Kltsgvetéshez kapcs. előírások"/>
      <sheetName val="Projekt főösszesítő"/>
      <sheetName val="Fejezet összesítő"/>
      <sheetName val="2"/>
      <sheetName val="3"/>
      <sheetName val="4.01"/>
      <sheetName val="4.02"/>
      <sheetName val="4.03"/>
      <sheetName val="4.04"/>
      <sheetName val="4.05"/>
      <sheetName val="4.06"/>
      <sheetName val="4.07"/>
      <sheetName val="4.08"/>
      <sheetName val="4.09"/>
      <sheetName val="5.01"/>
      <sheetName val="5.02"/>
      <sheetName val="5.02a"/>
      <sheetName val="5.03"/>
      <sheetName val="5.04"/>
      <sheetName val="5.05"/>
      <sheetName val="5.06"/>
      <sheetName val="5.07"/>
      <sheetName val="5.08"/>
      <sheetName val="5.09"/>
      <sheetName val="6.01"/>
      <sheetName val="6.02"/>
      <sheetName val="6.03"/>
      <sheetName val="6.03a"/>
      <sheetName val="6.04"/>
      <sheetName val="6.05"/>
      <sheetName val="6.06"/>
      <sheetName val="6.07"/>
      <sheetName val="6.08"/>
      <sheetName val="6.09"/>
      <sheetName val="6.10"/>
      <sheetName val="6.11"/>
      <sheetName val="7"/>
      <sheetName val="8"/>
      <sheetName val="9"/>
      <sheetName val="10"/>
      <sheetName val="11"/>
      <sheetName val="12"/>
      <sheetName val="13"/>
      <sheetName val="14"/>
      <sheetName val="15"/>
      <sheetName val="16"/>
      <sheetName val="iv."/>
    </sheetNames>
    <sheetDataSet>
      <sheetData sheetId="0"/>
      <sheetData sheetId="1"/>
      <sheetData sheetId="2"/>
      <sheetData sheetId="3"/>
      <sheetData sheetId="4"/>
      <sheetData sheetId="5"/>
      <sheetData sheetId="6">
        <row r="14">
          <cell r="G14">
            <v>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8">
          <cell r="G8">
            <v>0</v>
          </cell>
        </row>
      </sheetData>
      <sheetData sheetId="38">
        <row r="36">
          <cell r="M36">
            <v>0</v>
          </cell>
        </row>
      </sheetData>
      <sheetData sheetId="39"/>
      <sheetData sheetId="40"/>
      <sheetData sheetId="41"/>
      <sheetData sheetId="42"/>
      <sheetData sheetId="43">
        <row r="62">
          <cell r="B62" t="str">
            <v>I. Bontási munkák, előkészítés</v>
          </cell>
        </row>
        <row r="173">
          <cell r="B173" t="str">
            <v>II. Földszinti tetőkert</v>
          </cell>
        </row>
        <row r="273">
          <cell r="B273" t="str">
            <v>III. 1. emeleti tetőkert</v>
          </cell>
        </row>
        <row r="380">
          <cell r="B380" t="str">
            <v>IV. 3. emeleti tetőkert</v>
          </cell>
        </row>
        <row r="419">
          <cell r="B419" t="str">
            <v>V. 4. emeleti tetőkert</v>
          </cell>
        </row>
        <row r="458">
          <cell r="B458" t="str">
            <v>VI. Földszinti udvar</v>
          </cell>
        </row>
        <row r="637">
          <cell r="B637" t="str">
            <v>VII. Földszinti félintenzív zöldtető</v>
          </cell>
        </row>
        <row r="658">
          <cell r="B658" t="str">
            <v>VIII. 1. emeleti extenzív zöldtető</v>
          </cell>
        </row>
      </sheetData>
      <sheetData sheetId="44"/>
      <sheetData sheetId="45"/>
      <sheetData sheetId="46"/>
      <sheetData sheetId="47" refreshError="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3"/>
  <dimension ref="A1:J52"/>
  <sheetViews>
    <sheetView view="pageBreakPreview" topLeftCell="A12" zoomScaleNormal="100" zoomScaleSheetLayoutView="100" workbookViewId="0">
      <selection activeCell="E32" sqref="E32:H32"/>
    </sheetView>
  </sheetViews>
  <sheetFormatPr defaultColWidth="8.85546875" defaultRowHeight="14.25"/>
  <cols>
    <col min="1" max="1" width="2.28515625" style="43" customWidth="1"/>
    <col min="2" max="7" width="9.5703125" style="43" customWidth="1"/>
    <col min="8" max="8" width="14.7109375" style="49" customWidth="1"/>
    <col min="9" max="9" width="4.42578125" style="43" customWidth="1"/>
    <col min="10" max="10" width="14.7109375" style="49" customWidth="1"/>
    <col min="11" max="16384" width="8.85546875" style="66"/>
  </cols>
  <sheetData>
    <row r="1" spans="1:10">
      <c r="B1" s="43" t="s">
        <v>73</v>
      </c>
      <c r="C1" s="43" t="s">
        <v>74</v>
      </c>
      <c r="D1" s="63"/>
      <c r="E1" s="49"/>
      <c r="F1" s="49"/>
      <c r="G1" s="64"/>
      <c r="I1" s="49"/>
      <c r="J1" s="65"/>
    </row>
    <row r="2" spans="1:10">
      <c r="C2" s="43" t="s">
        <v>75</v>
      </c>
      <c r="D2" s="63"/>
      <c r="E2" s="49"/>
      <c r="F2" s="49"/>
      <c r="G2" s="64"/>
      <c r="I2" s="49"/>
      <c r="J2" s="67"/>
    </row>
    <row r="3" spans="1:10">
      <c r="D3" s="63"/>
      <c r="E3" s="49"/>
      <c r="F3" s="49"/>
      <c r="G3" s="64"/>
      <c r="I3" s="49"/>
      <c r="J3" s="67"/>
    </row>
    <row r="4" spans="1:10">
      <c r="D4" s="63"/>
      <c r="E4" s="49"/>
      <c r="F4" s="49"/>
      <c r="G4" s="64"/>
      <c r="I4" s="49"/>
      <c r="J4" s="67"/>
    </row>
    <row r="5" spans="1:10">
      <c r="D5" s="63"/>
      <c r="E5" s="49"/>
      <c r="F5" s="49"/>
      <c r="G5" s="64"/>
      <c r="I5" s="49"/>
      <c r="J5" s="67"/>
    </row>
    <row r="6" spans="1:10">
      <c r="D6" s="63"/>
      <c r="E6" s="49"/>
      <c r="F6" s="49"/>
      <c r="G6" s="64"/>
      <c r="I6" s="49"/>
      <c r="J6" s="67"/>
    </row>
    <row r="7" spans="1:10" ht="15.75">
      <c r="A7" s="68"/>
      <c r="B7" s="68"/>
      <c r="C7" s="68"/>
      <c r="D7" s="68"/>
      <c r="E7" s="68"/>
      <c r="F7" s="68"/>
      <c r="G7" s="68"/>
      <c r="H7" s="68"/>
      <c r="I7" s="68"/>
      <c r="J7" s="68"/>
    </row>
    <row r="8" spans="1:10" ht="20.25">
      <c r="A8" s="109" t="s">
        <v>772</v>
      </c>
      <c r="B8" s="110"/>
      <c r="C8" s="110"/>
      <c r="D8" s="110"/>
      <c r="E8" s="110"/>
      <c r="F8" s="110"/>
      <c r="G8" s="110"/>
      <c r="H8" s="110"/>
      <c r="I8" s="110"/>
      <c r="J8" s="111"/>
    </row>
    <row r="9" spans="1:10" ht="18">
      <c r="A9" s="112"/>
      <c r="B9" s="112"/>
      <c r="C9" s="112"/>
      <c r="D9" s="112"/>
      <c r="E9" s="112"/>
      <c r="F9" s="112"/>
      <c r="G9" s="112"/>
      <c r="H9" s="112"/>
      <c r="I9" s="112"/>
      <c r="J9" s="112"/>
    </row>
    <row r="10" spans="1:10" ht="15.6" customHeight="1">
      <c r="A10" s="113" t="s">
        <v>173</v>
      </c>
      <c r="B10" s="113"/>
      <c r="C10" s="113"/>
      <c r="D10" s="113"/>
      <c r="E10" s="113"/>
      <c r="F10" s="113"/>
      <c r="G10" s="113"/>
      <c r="H10" s="113"/>
      <c r="I10" s="113"/>
      <c r="J10" s="113"/>
    </row>
    <row r="11" spans="1:10" ht="15.6" customHeight="1">
      <c r="A11" s="46"/>
      <c r="B11" s="46"/>
      <c r="C11" s="46"/>
      <c r="D11" s="46"/>
      <c r="E11" s="46"/>
      <c r="F11" s="46"/>
      <c r="G11" s="46"/>
      <c r="H11" s="46"/>
      <c r="I11" s="46"/>
      <c r="J11" s="46"/>
    </row>
    <row r="12" spans="1:10" ht="15.6" customHeight="1">
      <c r="A12" s="113" t="s">
        <v>76</v>
      </c>
      <c r="B12" s="113"/>
      <c r="C12" s="113"/>
      <c r="D12" s="113"/>
      <c r="E12" s="113"/>
      <c r="F12" s="113"/>
      <c r="G12" s="113"/>
      <c r="H12" s="113"/>
      <c r="I12" s="113"/>
      <c r="J12" s="113"/>
    </row>
    <row r="13" spans="1:10" s="69" customFormat="1" ht="18">
      <c r="A13" s="114" t="s">
        <v>77</v>
      </c>
      <c r="B13" s="114"/>
      <c r="C13" s="114"/>
      <c r="D13" s="114"/>
      <c r="E13" s="114"/>
      <c r="F13" s="114"/>
      <c r="G13" s="114"/>
      <c r="H13" s="114"/>
      <c r="I13" s="114"/>
      <c r="J13" s="114"/>
    </row>
    <row r="14" spans="1:10" s="69" customFormat="1" ht="18">
      <c r="A14" s="115" t="s">
        <v>716</v>
      </c>
      <c r="B14" s="116"/>
      <c r="C14" s="116"/>
      <c r="D14" s="116"/>
      <c r="E14" s="116"/>
      <c r="F14" s="116"/>
      <c r="G14" s="116"/>
      <c r="H14" s="116"/>
      <c r="I14" s="116"/>
      <c r="J14" s="116"/>
    </row>
    <row r="15" spans="1:10" ht="15">
      <c r="A15" s="113" t="s">
        <v>78</v>
      </c>
      <c r="B15" s="113"/>
      <c r="C15" s="113"/>
      <c r="D15" s="113"/>
      <c r="E15" s="113"/>
      <c r="F15" s="113"/>
      <c r="G15" s="113"/>
      <c r="H15" s="113"/>
      <c r="I15" s="113"/>
      <c r="J15" s="113"/>
    </row>
    <row r="16" spans="1:10">
      <c r="B16" s="48"/>
    </row>
    <row r="17" spans="2:8">
      <c r="B17" s="48"/>
    </row>
    <row r="18" spans="2:8">
      <c r="B18" s="48"/>
    </row>
    <row r="19" spans="2:8">
      <c r="B19" s="48"/>
    </row>
    <row r="20" spans="2:8">
      <c r="B20" s="48"/>
    </row>
    <row r="21" spans="2:8">
      <c r="B21" s="48"/>
    </row>
    <row r="22" spans="2:8">
      <c r="B22" s="48"/>
    </row>
    <row r="23" spans="2:8">
      <c r="B23" s="48"/>
    </row>
    <row r="24" spans="2:8">
      <c r="B24" s="48"/>
    </row>
    <row r="25" spans="2:8">
      <c r="B25" s="48"/>
    </row>
    <row r="26" spans="2:8">
      <c r="B26" s="48"/>
    </row>
    <row r="27" spans="2:8">
      <c r="B27" s="48"/>
    </row>
    <row r="28" spans="2:8">
      <c r="B28" s="48"/>
    </row>
    <row r="29" spans="2:8">
      <c r="B29" s="48"/>
      <c r="D29" s="117" t="s">
        <v>773</v>
      </c>
      <c r="E29" s="117"/>
      <c r="F29" s="117"/>
      <c r="G29" s="117"/>
      <c r="H29" s="117"/>
    </row>
    <row r="30" spans="2:8">
      <c r="B30" s="48"/>
    </row>
    <row r="31" spans="2:8">
      <c r="B31" s="48"/>
      <c r="D31" s="104" t="s">
        <v>774</v>
      </c>
      <c r="E31" s="107" t="s">
        <v>779</v>
      </c>
      <c r="F31" s="107"/>
      <c r="G31" s="107"/>
      <c r="H31" s="107"/>
    </row>
    <row r="32" spans="2:8">
      <c r="B32" s="48"/>
      <c r="D32" s="104" t="s">
        <v>775</v>
      </c>
      <c r="E32" s="107" t="s">
        <v>780</v>
      </c>
      <c r="F32" s="107"/>
      <c r="G32" s="107"/>
      <c r="H32" s="107"/>
    </row>
    <row r="33" spans="1:10">
      <c r="B33" s="48"/>
      <c r="D33" s="104" t="s">
        <v>776</v>
      </c>
      <c r="E33" s="107" t="s">
        <v>781</v>
      </c>
      <c r="F33" s="107"/>
      <c r="G33" s="107"/>
      <c r="H33" s="107"/>
    </row>
    <row r="34" spans="1:10">
      <c r="B34" s="48"/>
    </row>
    <row r="35" spans="1:10">
      <c r="B35" s="48"/>
      <c r="D35" s="104" t="s">
        <v>777</v>
      </c>
      <c r="E35" s="118">
        <v>45826</v>
      </c>
      <c r="F35" s="107"/>
      <c r="G35" s="107"/>
      <c r="H35" s="107"/>
    </row>
    <row r="36" spans="1:10">
      <c r="B36" s="48"/>
    </row>
    <row r="37" spans="1:10">
      <c r="D37" s="107"/>
      <c r="E37" s="107"/>
      <c r="F37" s="107"/>
      <c r="G37" s="107"/>
      <c r="H37" s="107"/>
      <c r="J37" s="43"/>
    </row>
    <row r="38" spans="1:10">
      <c r="A38" s="103"/>
      <c r="D38" s="107"/>
      <c r="E38" s="107"/>
      <c r="F38" s="107"/>
      <c r="G38" s="107"/>
      <c r="H38" s="107"/>
      <c r="J38" s="43"/>
    </row>
    <row r="39" spans="1:10">
      <c r="D39" s="107"/>
      <c r="E39" s="107"/>
      <c r="F39" s="107"/>
      <c r="G39" s="107"/>
      <c r="H39" s="107"/>
      <c r="J39" s="43"/>
    </row>
    <row r="40" spans="1:10">
      <c r="A40" s="70"/>
      <c r="B40" s="70"/>
      <c r="C40" s="70"/>
      <c r="D40" s="107"/>
      <c r="E40" s="107"/>
      <c r="F40" s="107"/>
      <c r="G40" s="107"/>
      <c r="H40" s="107"/>
      <c r="I40" s="70"/>
      <c r="J40" s="70"/>
    </row>
    <row r="41" spans="1:10">
      <c r="D41" s="108" t="s">
        <v>778</v>
      </c>
      <c r="E41" s="108"/>
      <c r="F41" s="108"/>
      <c r="G41" s="108"/>
      <c r="H41" s="108"/>
    </row>
    <row r="42" spans="1:10">
      <c r="A42" s="107"/>
      <c r="B42" s="107"/>
      <c r="C42" s="107"/>
      <c r="D42" s="107"/>
      <c r="E42" s="107"/>
      <c r="F42" s="107"/>
      <c r="G42" s="107"/>
      <c r="H42" s="107"/>
      <c r="I42" s="107"/>
      <c r="J42" s="107"/>
    </row>
    <row r="45" spans="1:10">
      <c r="A45" s="121"/>
      <c r="B45" s="121"/>
      <c r="C45" s="121"/>
      <c r="D45" s="121"/>
      <c r="E45" s="121"/>
      <c r="F45" s="121"/>
      <c r="G45" s="121"/>
      <c r="H45" s="121"/>
      <c r="I45" s="121"/>
      <c r="J45" s="121"/>
    </row>
    <row r="48" spans="1:10">
      <c r="A48" s="122" t="s">
        <v>21</v>
      </c>
      <c r="B48" s="122"/>
      <c r="C48" s="122"/>
      <c r="D48" s="122"/>
      <c r="E48" s="122"/>
      <c r="F48" s="122"/>
      <c r="G48" s="122"/>
      <c r="H48" s="122"/>
      <c r="I48" s="122"/>
      <c r="J48" s="122"/>
    </row>
    <row r="50" spans="1:10" ht="14.45" customHeight="1">
      <c r="A50" s="119" t="s">
        <v>80</v>
      </c>
      <c r="B50" s="119"/>
      <c r="C50" s="119"/>
      <c r="D50" s="119"/>
      <c r="E50" s="119"/>
      <c r="F50" s="119"/>
      <c r="G50" s="119"/>
      <c r="H50" s="119"/>
      <c r="I50" s="119"/>
      <c r="J50" s="119"/>
    </row>
    <row r="51" spans="1:10" ht="14.45" customHeight="1">
      <c r="A51" s="119" t="s">
        <v>81</v>
      </c>
      <c r="B51" s="119"/>
      <c r="C51" s="119"/>
      <c r="D51" s="119"/>
      <c r="E51" s="119"/>
      <c r="F51" s="119"/>
      <c r="G51" s="119"/>
      <c r="H51" s="119"/>
      <c r="I51" s="119"/>
      <c r="J51" s="119"/>
    </row>
    <row r="52" spans="1:10">
      <c r="A52" s="120" t="s">
        <v>79</v>
      </c>
      <c r="B52" s="120"/>
      <c r="C52" s="120"/>
      <c r="D52" s="120"/>
      <c r="E52" s="120"/>
      <c r="F52" s="120"/>
      <c r="G52" s="120"/>
      <c r="H52" s="120"/>
      <c r="I52" s="120"/>
      <c r="J52" s="120"/>
    </row>
  </sheetData>
  <mergeCells count="20">
    <mergeCell ref="A50:J50"/>
    <mergeCell ref="A52:J52"/>
    <mergeCell ref="A51:J51"/>
    <mergeCell ref="A42:J42"/>
    <mergeCell ref="A45:J45"/>
    <mergeCell ref="A48:J48"/>
    <mergeCell ref="D37:H40"/>
    <mergeCell ref="D41:H41"/>
    <mergeCell ref="A8:J8"/>
    <mergeCell ref="A9:J9"/>
    <mergeCell ref="A10:J10"/>
    <mergeCell ref="A12:J12"/>
    <mergeCell ref="A13:J13"/>
    <mergeCell ref="A14:J14"/>
    <mergeCell ref="A15:J15"/>
    <mergeCell ref="D29:H29"/>
    <mergeCell ref="E31:H31"/>
    <mergeCell ref="E32:H32"/>
    <mergeCell ref="E33:H33"/>
    <mergeCell ref="E35:H35"/>
  </mergeCells>
  <pageMargins left="0.7" right="0.7" top="0.75" bottom="0.75" header="0.3" footer="0.3"/>
  <pageSetup paperSize="9" scale="9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3:I36"/>
  <sheetViews>
    <sheetView view="pageBreakPreview" topLeftCell="A23" zoomScaleNormal="100" zoomScaleSheetLayoutView="100" workbookViewId="0">
      <selection activeCell="I36" sqref="I36"/>
    </sheetView>
  </sheetViews>
  <sheetFormatPr defaultColWidth="9.140625" defaultRowHeight="12.75"/>
  <cols>
    <col min="1" max="1" width="5.28515625" style="9" customWidth="1"/>
    <col min="2" max="2" width="10.7109375" style="9" customWidth="1"/>
    <col min="3" max="3" width="36.7109375" style="2" customWidth="1"/>
    <col min="4" max="4" width="7.42578125" style="1" customWidth="1"/>
    <col min="5" max="5" width="7" style="2" customWidth="1"/>
    <col min="6" max="7" width="12.7109375" style="11" customWidth="1"/>
    <col min="8" max="9" width="14.7109375" style="11" customWidth="1"/>
    <col min="10" max="10" width="9.140625" style="2"/>
    <col min="11" max="11" width="9.140625" style="2" customWidth="1"/>
    <col min="12" max="16384" width="9.140625" style="2"/>
  </cols>
  <sheetData>
    <row r="3" spans="1:9" ht="18">
      <c r="A3" s="129" t="str">
        <f>Főösszesítő!C51</f>
        <v>OPCIÓ - GALÉRIA</v>
      </c>
      <c r="B3" s="130"/>
      <c r="C3" s="131"/>
      <c r="D3" s="131"/>
      <c r="E3" s="131"/>
      <c r="F3" s="131"/>
      <c r="G3" s="131"/>
      <c r="H3" s="131"/>
      <c r="I3" s="132"/>
    </row>
    <row r="4" spans="1:9" ht="18">
      <c r="A4" s="129" t="str">
        <f>Főösszesítő!B51</f>
        <v>O1</v>
      </c>
      <c r="B4" s="130"/>
      <c r="C4" s="131"/>
      <c r="D4" s="131"/>
      <c r="E4" s="131"/>
      <c r="F4" s="131"/>
      <c r="G4" s="131"/>
      <c r="H4" s="131"/>
      <c r="I4" s="132"/>
    </row>
    <row r="5" spans="1:9" ht="18">
      <c r="A5" s="129" t="str">
        <f>Főösszesítő!C52</f>
        <v>ÉPÍTŐMESTERI BONTÁSOK</v>
      </c>
      <c r="B5" s="130"/>
      <c r="C5" s="131"/>
      <c r="D5" s="131"/>
      <c r="E5" s="131"/>
      <c r="F5" s="131"/>
      <c r="G5" s="131"/>
      <c r="H5" s="131"/>
      <c r="I5" s="132"/>
    </row>
    <row r="11" spans="1:9" ht="25.5">
      <c r="A11" s="3"/>
      <c r="B11" s="4" t="s">
        <v>0</v>
      </c>
      <c r="C11" s="5"/>
      <c r="D11" s="5"/>
      <c r="E11" s="6"/>
      <c r="F11" s="7"/>
      <c r="G11" s="7"/>
      <c r="H11" s="8" t="s">
        <v>1</v>
      </c>
      <c r="I11" s="8" t="s">
        <v>2</v>
      </c>
    </row>
    <row r="12" spans="1:9">
      <c r="A12" s="42" t="s">
        <v>53</v>
      </c>
      <c r="B12" s="10" t="s">
        <v>54</v>
      </c>
      <c r="C12" s="1"/>
      <c r="H12" s="11">
        <f>H36</f>
        <v>138344</v>
      </c>
      <c r="I12" s="11">
        <f>I36</f>
        <v>791747</v>
      </c>
    </row>
    <row r="13" spans="1:9">
      <c r="A13" s="12" t="s">
        <v>20</v>
      </c>
      <c r="B13" s="12"/>
      <c r="C13" s="6"/>
      <c r="D13" s="5"/>
      <c r="E13" s="6"/>
      <c r="F13" s="7"/>
      <c r="G13" s="7"/>
      <c r="H13" s="8">
        <f>SUM(H12:H12)</f>
        <v>138344</v>
      </c>
      <c r="I13" s="8">
        <f>SUM(I12:I12)</f>
        <v>791747</v>
      </c>
    </row>
    <row r="16" spans="1:9">
      <c r="C16" s="96" t="str">
        <f>B12</f>
        <v>Bontási munkák</v>
      </c>
    </row>
    <row r="17" spans="1:9" ht="25.5">
      <c r="A17" s="14" t="s">
        <v>3</v>
      </c>
      <c r="B17" s="15" t="s">
        <v>4</v>
      </c>
      <c r="C17" s="15" t="s">
        <v>5</v>
      </c>
      <c r="D17" s="16" t="s">
        <v>6</v>
      </c>
      <c r="E17" s="15" t="s">
        <v>7</v>
      </c>
      <c r="F17" s="8" t="s">
        <v>8</v>
      </c>
      <c r="G17" s="8" t="s">
        <v>9</v>
      </c>
      <c r="H17" s="8" t="s">
        <v>10</v>
      </c>
      <c r="I17" s="8" t="s">
        <v>11</v>
      </c>
    </row>
    <row r="18" spans="1:9" ht="38.25">
      <c r="A18" s="9">
        <v>1</v>
      </c>
      <c r="B18" s="9" t="s">
        <v>55</v>
      </c>
      <c r="C18" s="2" t="s">
        <v>82</v>
      </c>
      <c r="D18" s="19">
        <v>3</v>
      </c>
      <c r="E18" s="2" t="s">
        <v>27</v>
      </c>
      <c r="F18" s="11">
        <v>7500</v>
      </c>
      <c r="G18" s="11">
        <v>68700</v>
      </c>
      <c r="H18" s="11">
        <f t="shared" ref="H18" si="0">ROUND(D18*F18, 0)</f>
        <v>22500</v>
      </c>
      <c r="I18" s="11">
        <f t="shared" ref="I18" si="1">ROUND(D18*G18, 0)</f>
        <v>206100</v>
      </c>
    </row>
    <row r="19" spans="1:9">
      <c r="D19" s="19"/>
    </row>
    <row r="20" spans="1:9" ht="51">
      <c r="A20" s="9">
        <v>2</v>
      </c>
      <c r="B20" s="9" t="s">
        <v>56</v>
      </c>
      <c r="C20" s="2" t="s">
        <v>83</v>
      </c>
      <c r="D20" s="19">
        <f>D18*6</f>
        <v>18</v>
      </c>
      <c r="E20" s="2" t="s">
        <v>28</v>
      </c>
      <c r="F20" s="11">
        <v>1500</v>
      </c>
      <c r="G20" s="11">
        <v>7500</v>
      </c>
      <c r="H20" s="11">
        <f>ROUND(D20*F20, 0)</f>
        <v>27000</v>
      </c>
      <c r="I20" s="11">
        <f>ROUND(D20*G20, 0)</f>
        <v>135000</v>
      </c>
    </row>
    <row r="21" spans="1:9">
      <c r="D21" s="19"/>
    </row>
    <row r="22" spans="1:9" ht="84.6" customHeight="1">
      <c r="A22" s="9">
        <v>3</v>
      </c>
      <c r="B22" s="9" t="s">
        <v>92</v>
      </c>
      <c r="C22" s="2" t="s">
        <v>91</v>
      </c>
      <c r="D22" s="19">
        <v>43.3</v>
      </c>
      <c r="E22" s="2" t="s">
        <v>12</v>
      </c>
      <c r="F22" s="11">
        <v>1500</v>
      </c>
      <c r="G22" s="11">
        <v>2800</v>
      </c>
      <c r="H22" s="11">
        <f>ROUND(D22*F22, 0)</f>
        <v>64950</v>
      </c>
      <c r="I22" s="11">
        <f>ROUND(D22*G22, 0)</f>
        <v>121240</v>
      </c>
    </row>
    <row r="23" spans="1:9">
      <c r="D23" s="19"/>
    </row>
    <row r="24" spans="1:9" ht="25.5">
      <c r="A24" s="9">
        <v>4</v>
      </c>
      <c r="B24" s="9" t="s">
        <v>35</v>
      </c>
      <c r="C24" s="2" t="s">
        <v>95</v>
      </c>
      <c r="D24" s="19">
        <v>61.4</v>
      </c>
      <c r="E24" s="2" t="s">
        <v>12</v>
      </c>
      <c r="F24" s="11">
        <v>150</v>
      </c>
      <c r="G24" s="11">
        <v>1800</v>
      </c>
      <c r="H24" s="11">
        <f>ROUND(D24*F24, 0)</f>
        <v>9210</v>
      </c>
      <c r="I24" s="11">
        <f>ROUND(D24*G24, 0)</f>
        <v>110520</v>
      </c>
    </row>
    <row r="25" spans="1:9">
      <c r="D25" s="19"/>
    </row>
    <row r="26" spans="1:9" ht="25.5">
      <c r="A26" s="9">
        <v>5</v>
      </c>
      <c r="B26" s="9" t="s">
        <v>35</v>
      </c>
      <c r="C26" s="2" t="s">
        <v>96</v>
      </c>
      <c r="D26" s="19">
        <v>13.3</v>
      </c>
      <c r="E26" s="2" t="s">
        <v>12</v>
      </c>
      <c r="F26" s="11">
        <v>150</v>
      </c>
      <c r="G26" s="11">
        <v>2200</v>
      </c>
      <c r="H26" s="11">
        <f>ROUND(D26*F26, 0)</f>
        <v>1995</v>
      </c>
      <c r="I26" s="11">
        <f>ROUND(D26*G26, 0)</f>
        <v>29260</v>
      </c>
    </row>
    <row r="27" spans="1:9">
      <c r="D27" s="19"/>
    </row>
    <row r="28" spans="1:9" ht="38.25">
      <c r="A28" s="9">
        <v>6</v>
      </c>
      <c r="B28" s="9" t="s">
        <v>98</v>
      </c>
      <c r="C28" s="2" t="s">
        <v>97</v>
      </c>
      <c r="D28" s="19">
        <v>65.394000000000005</v>
      </c>
      <c r="E28" s="2" t="s">
        <v>12</v>
      </c>
      <c r="F28" s="11">
        <v>150</v>
      </c>
      <c r="G28" s="11">
        <v>2200</v>
      </c>
      <c r="H28" s="11">
        <f>ROUND(D28*F28, 0)</f>
        <v>9809</v>
      </c>
      <c r="I28" s="11">
        <f>ROUND(D28*G28, 0)</f>
        <v>143867</v>
      </c>
    </row>
    <row r="29" spans="1:9">
      <c r="D29" s="19"/>
    </row>
    <row r="30" spans="1:9" ht="38.25">
      <c r="A30" s="9">
        <v>7</v>
      </c>
      <c r="B30" s="9" t="s">
        <v>100</v>
      </c>
      <c r="C30" s="2" t="s">
        <v>99</v>
      </c>
      <c r="D30" s="19">
        <v>11.2</v>
      </c>
      <c r="E30" s="2" t="s">
        <v>12</v>
      </c>
      <c r="F30" s="11">
        <v>150</v>
      </c>
      <c r="G30" s="11">
        <v>1800</v>
      </c>
      <c r="H30" s="11">
        <f>ROUND(D30*F30, 0)</f>
        <v>1680</v>
      </c>
      <c r="I30" s="11">
        <f>ROUND(D30*G30, 0)</f>
        <v>20160</v>
      </c>
    </row>
    <row r="31" spans="1:9">
      <c r="D31" s="19"/>
    </row>
    <row r="32" spans="1:9" ht="38.25">
      <c r="A32" s="9">
        <v>8</v>
      </c>
      <c r="B32" s="9" t="s">
        <v>110</v>
      </c>
      <c r="C32" s="2" t="s">
        <v>109</v>
      </c>
      <c r="D32" s="19">
        <v>4</v>
      </c>
      <c r="E32" s="2" t="s">
        <v>27</v>
      </c>
      <c r="F32" s="11">
        <v>150</v>
      </c>
      <c r="G32" s="11">
        <v>3200</v>
      </c>
      <c r="H32" s="11">
        <f>ROUND(D32*F32, 0)</f>
        <v>600</v>
      </c>
      <c r="I32" s="11">
        <f>ROUND(D32*G32, 0)</f>
        <v>12800</v>
      </c>
    </row>
    <row r="33" spans="1:9">
      <c r="D33" s="19"/>
    </row>
    <row r="34" spans="1:9" ht="51">
      <c r="A34" s="9">
        <v>9</v>
      </c>
      <c r="B34" s="9" t="s">
        <v>111</v>
      </c>
      <c r="C34" s="2" t="s">
        <v>108</v>
      </c>
      <c r="D34" s="19">
        <v>4</v>
      </c>
      <c r="E34" s="2" t="s">
        <v>27</v>
      </c>
      <c r="F34" s="11">
        <v>150</v>
      </c>
      <c r="G34" s="11">
        <v>3200</v>
      </c>
      <c r="H34" s="11">
        <f>ROUND(D34*F34, 0)</f>
        <v>600</v>
      </c>
      <c r="I34" s="11">
        <f>ROUND(D34*G34, 0)</f>
        <v>12800</v>
      </c>
    </row>
    <row r="35" spans="1:9">
      <c r="D35" s="19"/>
    </row>
    <row r="36" spans="1:9">
      <c r="A36" s="14"/>
      <c r="B36" s="14"/>
      <c r="C36" s="15" t="s">
        <v>13</v>
      </c>
      <c r="D36" s="16"/>
      <c r="E36" s="15"/>
      <c r="F36" s="8"/>
      <c r="G36" s="8"/>
      <c r="H36" s="8">
        <f>ROUND(SUM(H18:H35),0)</f>
        <v>138344</v>
      </c>
      <c r="I36" s="8">
        <f>ROUND(SUM(I18:I35),0)</f>
        <v>791747</v>
      </c>
    </row>
  </sheetData>
  <mergeCells count="3">
    <mergeCell ref="A3:I3"/>
    <mergeCell ref="A4:I4"/>
    <mergeCell ref="A5:I5"/>
  </mergeCells>
  <pageMargins left="0.23622047244094491" right="0.23622047244094491" top="0.70866141732283472" bottom="0.70866141732283472" header="0.43307086614173229" footer="0.43307086614173229"/>
  <pageSetup paperSize="9" scale="81" firstPageNumber="4294963191" orientation="portrait" useFirstPageNumber="1" r:id="rId1"/>
  <rowBreaks count="1" manualBreakCount="1">
    <brk id="1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3:J185"/>
  <sheetViews>
    <sheetView view="pageBreakPreview" topLeftCell="A179" zoomScaleNormal="100" zoomScaleSheetLayoutView="100" workbookViewId="0">
      <selection activeCell="I185" sqref="I185"/>
    </sheetView>
  </sheetViews>
  <sheetFormatPr defaultColWidth="9.140625" defaultRowHeight="12.75"/>
  <cols>
    <col min="1" max="1" width="5.28515625" style="9" customWidth="1"/>
    <col min="2" max="2" width="10.28515625" style="2" customWidth="1"/>
    <col min="3" max="3" width="36.7109375" style="2" customWidth="1"/>
    <col min="4" max="4" width="7.42578125" style="1" customWidth="1"/>
    <col min="5" max="5" width="7" style="2" customWidth="1"/>
    <col min="6" max="7" width="12.7109375" style="11" customWidth="1"/>
    <col min="8" max="9" width="14.7109375" style="11" customWidth="1"/>
    <col min="10" max="10" width="9.140625" style="2" customWidth="1"/>
    <col min="11" max="16384" width="9.140625" style="2"/>
  </cols>
  <sheetData>
    <row r="3" spans="1:9" ht="18">
      <c r="A3" s="129" t="str">
        <f>Főösszesítő!C51</f>
        <v>OPCIÓ - GALÉRIA</v>
      </c>
      <c r="B3" s="131"/>
      <c r="C3" s="131"/>
      <c r="D3" s="131"/>
      <c r="E3" s="131"/>
      <c r="F3" s="131"/>
      <c r="G3" s="131"/>
      <c r="H3" s="131"/>
      <c r="I3" s="132"/>
    </row>
    <row r="4" spans="1:9" ht="18">
      <c r="A4" s="129" t="str">
        <f>Főösszesítő!B51</f>
        <v>O1</v>
      </c>
      <c r="B4" s="131"/>
      <c r="C4" s="131"/>
      <c r="D4" s="131"/>
      <c r="E4" s="131"/>
      <c r="F4" s="131"/>
      <c r="G4" s="131"/>
      <c r="H4" s="131"/>
      <c r="I4" s="132"/>
    </row>
    <row r="5" spans="1:9" ht="18">
      <c r="A5" s="129" t="str">
        <f>Főösszesítő!C53</f>
        <v>ÉPÍTŐMESTERI ÉS SZAKIPARI MUNKÁK</v>
      </c>
      <c r="B5" s="131"/>
      <c r="C5" s="131"/>
      <c r="D5" s="131"/>
      <c r="E5" s="131"/>
      <c r="F5" s="131"/>
      <c r="G5" s="131"/>
      <c r="H5" s="131"/>
      <c r="I5" s="132"/>
    </row>
    <row r="11" spans="1:9" ht="25.5">
      <c r="A11" s="3"/>
      <c r="B11" s="4" t="s">
        <v>0</v>
      </c>
      <c r="C11" s="4"/>
      <c r="D11" s="5"/>
      <c r="E11" s="6"/>
      <c r="F11" s="7"/>
      <c r="G11" s="7"/>
      <c r="H11" s="8" t="s">
        <v>1</v>
      </c>
      <c r="I11" s="8" t="s">
        <v>2</v>
      </c>
    </row>
    <row r="12" spans="1:9">
      <c r="A12" s="9">
        <v>21</v>
      </c>
      <c r="B12" s="10" t="s">
        <v>18</v>
      </c>
      <c r="C12" s="10"/>
      <c r="H12" s="11">
        <f>H33</f>
        <v>41000</v>
      </c>
      <c r="I12" s="11">
        <f>I33</f>
        <v>295000</v>
      </c>
    </row>
    <row r="13" spans="1:9">
      <c r="A13" s="9">
        <v>31</v>
      </c>
      <c r="B13" s="10" t="s">
        <v>16</v>
      </c>
      <c r="C13" s="10"/>
      <c r="H13" s="11">
        <f>H42</f>
        <v>229925</v>
      </c>
      <c r="I13" s="11">
        <f>I42</f>
        <v>94675</v>
      </c>
    </row>
    <row r="14" spans="1:9">
      <c r="A14" s="9">
        <v>33</v>
      </c>
      <c r="B14" s="10" t="s">
        <v>19</v>
      </c>
      <c r="C14" s="10"/>
      <c r="H14" s="11">
        <f>H49</f>
        <v>46440</v>
      </c>
      <c r="I14" s="11">
        <f>I49</f>
        <v>13500</v>
      </c>
    </row>
    <row r="15" spans="1:9">
      <c r="A15" s="9">
        <v>36</v>
      </c>
      <c r="B15" s="10" t="s">
        <v>34</v>
      </c>
      <c r="C15" s="10"/>
      <c r="H15" s="11">
        <f>H58</f>
        <v>9250</v>
      </c>
      <c r="I15" s="11">
        <f>I58</f>
        <v>42500</v>
      </c>
    </row>
    <row r="16" spans="1:9">
      <c r="A16" s="9">
        <v>39</v>
      </c>
      <c r="B16" s="10" t="s">
        <v>42</v>
      </c>
      <c r="C16" s="10"/>
      <c r="H16" s="11">
        <f>H81</f>
        <v>847715</v>
      </c>
      <c r="I16" s="11">
        <f>I81</f>
        <v>954715</v>
      </c>
    </row>
    <row r="17" spans="1:9">
      <c r="A17" s="9">
        <v>42</v>
      </c>
      <c r="B17" s="10" t="s">
        <v>17</v>
      </c>
      <c r="C17" s="10"/>
      <c r="H17" s="11">
        <f>H114</f>
        <v>1503115</v>
      </c>
      <c r="I17" s="11">
        <f>I114</f>
        <v>1011846</v>
      </c>
    </row>
    <row r="18" spans="1:9">
      <c r="A18" s="9">
        <v>43</v>
      </c>
      <c r="B18" s="10" t="s">
        <v>43</v>
      </c>
      <c r="C18" s="10"/>
      <c r="H18" s="11">
        <f>H121</f>
        <v>108000</v>
      </c>
      <c r="I18" s="11">
        <f>I121</f>
        <v>40500</v>
      </c>
    </row>
    <row r="19" spans="1:9">
      <c r="A19" s="9">
        <v>44</v>
      </c>
      <c r="B19" s="10" t="s">
        <v>57</v>
      </c>
      <c r="C19" s="10"/>
      <c r="H19" s="11">
        <f>H136</f>
        <v>990000</v>
      </c>
      <c r="I19" s="11">
        <f>I136</f>
        <v>140000</v>
      </c>
    </row>
    <row r="20" spans="1:9">
      <c r="A20" s="9">
        <v>44</v>
      </c>
      <c r="B20" s="10" t="s">
        <v>151</v>
      </c>
      <c r="C20" s="10"/>
      <c r="H20" s="11">
        <f>H145</f>
        <v>775000</v>
      </c>
      <c r="I20" s="11">
        <f>I145</f>
        <v>125000</v>
      </c>
    </row>
    <row r="21" spans="1:9">
      <c r="A21" s="9">
        <v>45</v>
      </c>
      <c r="B21" s="10" t="s">
        <v>64</v>
      </c>
      <c r="C21" s="10"/>
      <c r="H21" s="11">
        <f>H153</f>
        <v>135000</v>
      </c>
      <c r="I21" s="11">
        <f>I153</f>
        <v>45000</v>
      </c>
    </row>
    <row r="22" spans="1:9">
      <c r="A22" s="9">
        <v>47</v>
      </c>
      <c r="B22" s="10" t="s">
        <v>15</v>
      </c>
      <c r="C22" s="10"/>
      <c r="H22" s="11">
        <f>H172</f>
        <v>568837</v>
      </c>
      <c r="I22" s="11">
        <f>I172</f>
        <v>1042860</v>
      </c>
    </row>
    <row r="23" spans="1:9">
      <c r="A23" s="9">
        <v>48</v>
      </c>
      <c r="B23" s="10" t="s">
        <v>39</v>
      </c>
      <c r="C23" s="10"/>
      <c r="H23" s="11">
        <f>H185</f>
        <v>485022</v>
      </c>
      <c r="I23" s="11">
        <f>I185</f>
        <v>122640</v>
      </c>
    </row>
    <row r="24" spans="1:9">
      <c r="A24" s="12" t="s">
        <v>20</v>
      </c>
      <c r="B24" s="6"/>
      <c r="C24" s="6"/>
      <c r="D24" s="5"/>
      <c r="E24" s="6"/>
      <c r="F24" s="7"/>
      <c r="G24" s="7"/>
      <c r="H24" s="8">
        <f>SUM(H12:H23)</f>
        <v>5739304</v>
      </c>
      <c r="I24" s="8">
        <f>SUM(I12:I23)</f>
        <v>3928236</v>
      </c>
    </row>
    <row r="27" spans="1:9">
      <c r="C27" s="96" t="str">
        <f>B12</f>
        <v>Irtás, föld- és sziklamunka</v>
      </c>
    </row>
    <row r="28" spans="1:9" s="20" customFormat="1" ht="25.5">
      <c r="A28" s="14" t="s">
        <v>3</v>
      </c>
      <c r="B28" s="15" t="s">
        <v>4</v>
      </c>
      <c r="C28" s="15" t="s">
        <v>5</v>
      </c>
      <c r="D28" s="16" t="s">
        <v>6</v>
      </c>
      <c r="E28" s="15" t="s">
        <v>7</v>
      </c>
      <c r="F28" s="8" t="s">
        <v>8</v>
      </c>
      <c r="G28" s="8" t="s">
        <v>9</v>
      </c>
      <c r="H28" s="8" t="s">
        <v>10</v>
      </c>
      <c r="I28" s="8" t="s">
        <v>11</v>
      </c>
    </row>
    <row r="29" spans="1:9" ht="38.25">
      <c r="A29" s="9">
        <v>1</v>
      </c>
      <c r="B29" s="2" t="s">
        <v>45</v>
      </c>
      <c r="C29" s="18" t="s">
        <v>44</v>
      </c>
      <c r="D29" s="21">
        <v>2</v>
      </c>
      <c r="E29" s="2" t="s">
        <v>27</v>
      </c>
      <c r="F29" s="11">
        <v>8500</v>
      </c>
      <c r="G29" s="11">
        <v>87500</v>
      </c>
      <c r="H29" s="11">
        <f>ROUND(D29*F29, 0)</f>
        <v>17000</v>
      </c>
      <c r="I29" s="11">
        <f>ROUND(D29*G29, 0)</f>
        <v>175000</v>
      </c>
    </row>
    <row r="30" spans="1:9">
      <c r="A30" s="2"/>
      <c r="C30" s="18"/>
    </row>
    <row r="31" spans="1:9" ht="51">
      <c r="A31" s="9">
        <v>2</v>
      </c>
      <c r="B31" s="2" t="s">
        <v>30</v>
      </c>
      <c r="C31" s="18" t="s">
        <v>29</v>
      </c>
      <c r="D31" s="19">
        <v>16</v>
      </c>
      <c r="E31" s="2" t="s">
        <v>28</v>
      </c>
      <c r="F31" s="11">
        <v>1500</v>
      </c>
      <c r="G31" s="11">
        <v>7500</v>
      </c>
      <c r="H31" s="11">
        <f>ROUND(D31*F31, 0)</f>
        <v>24000</v>
      </c>
      <c r="I31" s="11">
        <f>ROUND(D31*G31, 0)</f>
        <v>120000</v>
      </c>
    </row>
    <row r="33" spans="1:9" s="20" customFormat="1">
      <c r="A33" s="14"/>
      <c r="B33" s="15"/>
      <c r="C33" s="15" t="s">
        <v>13</v>
      </c>
      <c r="D33" s="16"/>
      <c r="E33" s="15"/>
      <c r="F33" s="8"/>
      <c r="G33" s="8"/>
      <c r="H33" s="8">
        <f>ROUND(SUM(H29:H32),0)</f>
        <v>41000</v>
      </c>
      <c r="I33" s="8">
        <f>ROUND(SUM(I29:I32),0)</f>
        <v>295000</v>
      </c>
    </row>
    <row r="36" spans="1:9">
      <c r="C36" s="101" t="str">
        <f>B13</f>
        <v>Helyszíni beton és vasbeton munkák</v>
      </c>
      <c r="F36" s="24"/>
      <c r="G36" s="24"/>
      <c r="H36" s="24"/>
      <c r="I36" s="24"/>
    </row>
    <row r="37" spans="1:9" ht="25.5">
      <c r="A37" s="14" t="s">
        <v>3</v>
      </c>
      <c r="B37" s="15" t="s">
        <v>4</v>
      </c>
      <c r="C37" s="15" t="s">
        <v>5</v>
      </c>
      <c r="D37" s="16" t="s">
        <v>6</v>
      </c>
      <c r="E37" s="15" t="s">
        <v>7</v>
      </c>
      <c r="F37" s="25" t="s">
        <v>8</v>
      </c>
      <c r="G37" s="25" t="s">
        <v>9</v>
      </c>
      <c r="H37" s="25" t="s">
        <v>10</v>
      </c>
      <c r="I37" s="25" t="s">
        <v>11</v>
      </c>
    </row>
    <row r="38" spans="1:9" ht="102">
      <c r="A38" s="9">
        <v>1</v>
      </c>
      <c r="B38" s="2" t="s">
        <v>35</v>
      </c>
      <c r="C38" s="2" t="s">
        <v>120</v>
      </c>
      <c r="D38" s="19">
        <v>17.649999999999999</v>
      </c>
      <c r="E38" s="2" t="s">
        <v>12</v>
      </c>
      <c r="F38" s="11">
        <v>8500</v>
      </c>
      <c r="G38" s="11">
        <v>3500</v>
      </c>
      <c r="H38" s="11">
        <f>ROUND(D38*F38, 0)</f>
        <v>150025</v>
      </c>
      <c r="I38" s="11">
        <f>ROUND(D38*G38, 0)</f>
        <v>61775</v>
      </c>
    </row>
    <row r="39" spans="1:9">
      <c r="D39" s="19"/>
    </row>
    <row r="40" spans="1:9" ht="102">
      <c r="A40" s="9">
        <v>2</v>
      </c>
      <c r="B40" s="2" t="s">
        <v>35</v>
      </c>
      <c r="C40" s="2" t="s">
        <v>680</v>
      </c>
      <c r="D40" s="19">
        <v>9.4</v>
      </c>
      <c r="E40" s="2" t="s">
        <v>12</v>
      </c>
      <c r="F40" s="11">
        <v>8500</v>
      </c>
      <c r="G40" s="11">
        <v>3500</v>
      </c>
      <c r="H40" s="11">
        <f>ROUND(D40*F40, 0)</f>
        <v>79900</v>
      </c>
      <c r="I40" s="11">
        <f>ROUND(D40*G40, 0)</f>
        <v>32900</v>
      </c>
    </row>
    <row r="41" spans="1:9">
      <c r="D41" s="19"/>
    </row>
    <row r="42" spans="1:9">
      <c r="A42" s="14"/>
      <c r="B42" s="15"/>
      <c r="C42" s="15" t="s">
        <v>13</v>
      </c>
      <c r="D42" s="16"/>
      <c r="E42" s="15"/>
      <c r="F42" s="8"/>
      <c r="G42" s="8"/>
      <c r="H42" s="8">
        <f>ROUND(SUM(H38:H41),0)</f>
        <v>229925</v>
      </c>
      <c r="I42" s="8">
        <f>ROUND(SUM(I38:I41),0)</f>
        <v>94675</v>
      </c>
    </row>
    <row r="45" spans="1:9">
      <c r="C45" s="96" t="str">
        <f>B14</f>
        <v>Falazás és egyéb kőműves munkák</v>
      </c>
    </row>
    <row r="46" spans="1:9" ht="25.5">
      <c r="A46" s="14" t="s">
        <v>3</v>
      </c>
      <c r="B46" s="15" t="s">
        <v>4</v>
      </c>
      <c r="C46" s="15" t="s">
        <v>5</v>
      </c>
      <c r="D46" s="16" t="s">
        <v>6</v>
      </c>
      <c r="E46" s="15" t="s">
        <v>7</v>
      </c>
      <c r="F46" s="8" t="s">
        <v>8</v>
      </c>
      <c r="G46" s="8" t="s">
        <v>9</v>
      </c>
      <c r="H46" s="8" t="s">
        <v>10</v>
      </c>
      <c r="I46" s="8" t="s">
        <v>11</v>
      </c>
    </row>
    <row r="47" spans="1:9" ht="140.25">
      <c r="A47" s="9">
        <v>1</v>
      </c>
      <c r="B47" s="2" t="s">
        <v>161</v>
      </c>
      <c r="C47" s="2" t="s">
        <v>160</v>
      </c>
      <c r="D47" s="19">
        <v>1.8</v>
      </c>
      <c r="E47" s="2" t="s">
        <v>12</v>
      </c>
      <c r="F47" s="11">
        <v>25800</v>
      </c>
      <c r="G47" s="11">
        <v>7500</v>
      </c>
      <c r="H47" s="11">
        <f>ROUND(D47*F47, 0)</f>
        <v>46440</v>
      </c>
      <c r="I47" s="11">
        <f>ROUND(D47*G47, 0)</f>
        <v>13500</v>
      </c>
    </row>
    <row r="49" spans="1:9">
      <c r="A49" s="14"/>
      <c r="B49" s="15"/>
      <c r="C49" s="15" t="s">
        <v>13</v>
      </c>
      <c r="D49" s="16"/>
      <c r="E49" s="15"/>
      <c r="F49" s="8"/>
      <c r="G49" s="8"/>
      <c r="H49" s="8">
        <f>SUM(H47:H48)</f>
        <v>46440</v>
      </c>
      <c r="I49" s="8">
        <f>SUM(I47:I48)</f>
        <v>13500</v>
      </c>
    </row>
    <row r="52" spans="1:9">
      <c r="C52" s="96" t="str">
        <f>B15</f>
        <v>Vakolás és rabicolás</v>
      </c>
    </row>
    <row r="53" spans="1:9" ht="25.5">
      <c r="A53" s="14" t="s">
        <v>3</v>
      </c>
      <c r="B53" s="15" t="s">
        <v>4</v>
      </c>
      <c r="C53" s="15" t="s">
        <v>5</v>
      </c>
      <c r="D53" s="16" t="s">
        <v>6</v>
      </c>
      <c r="E53" s="15" t="s">
        <v>7</v>
      </c>
      <c r="F53" s="8" t="s">
        <v>8</v>
      </c>
      <c r="G53" s="8" t="s">
        <v>9</v>
      </c>
      <c r="H53" s="8" t="s">
        <v>10</v>
      </c>
      <c r="I53" s="8" t="s">
        <v>11</v>
      </c>
    </row>
    <row r="54" spans="1:9" ht="102">
      <c r="A54" s="9">
        <v>1</v>
      </c>
      <c r="B54" s="9" t="s">
        <v>65</v>
      </c>
      <c r="C54" s="2" t="s">
        <v>152</v>
      </c>
      <c r="D54" s="19">
        <v>25</v>
      </c>
      <c r="E54" s="2" t="s">
        <v>12</v>
      </c>
      <c r="F54" s="11">
        <v>250</v>
      </c>
      <c r="G54" s="11">
        <v>1500</v>
      </c>
      <c r="H54" s="11">
        <f>ROUND(D54*F54, 0)</f>
        <v>6250</v>
      </c>
      <c r="I54" s="11">
        <f>ROUND(D54*G54, 0)</f>
        <v>37500</v>
      </c>
    </row>
    <row r="55" spans="1:9">
      <c r="B55" s="9"/>
      <c r="D55" s="19"/>
    </row>
    <row r="56" spans="1:9" ht="63.75">
      <c r="A56" s="9">
        <v>2</v>
      </c>
      <c r="B56" s="9" t="s">
        <v>66</v>
      </c>
      <c r="C56" s="2" t="s">
        <v>153</v>
      </c>
      <c r="D56" s="19">
        <v>20</v>
      </c>
      <c r="E56" s="2" t="s">
        <v>33</v>
      </c>
      <c r="F56" s="11">
        <v>150</v>
      </c>
      <c r="G56" s="11">
        <v>250</v>
      </c>
      <c r="H56" s="11">
        <f>ROUND(D56*F56, 0)</f>
        <v>3000</v>
      </c>
      <c r="I56" s="11">
        <f>ROUND(D56*G56, 0)</f>
        <v>5000</v>
      </c>
    </row>
    <row r="57" spans="1:9">
      <c r="D57" s="19"/>
    </row>
    <row r="58" spans="1:9">
      <c r="A58" s="14"/>
      <c r="B58" s="15"/>
      <c r="C58" s="15" t="s">
        <v>13</v>
      </c>
      <c r="D58" s="16"/>
      <c r="E58" s="15"/>
      <c r="F58" s="8"/>
      <c r="G58" s="8"/>
      <c r="H58" s="8">
        <f>ROUND(SUM(H54:H57),0)</f>
        <v>9250</v>
      </c>
      <c r="I58" s="8">
        <f>ROUND(SUM(I54:I57),0)</f>
        <v>42500</v>
      </c>
    </row>
    <row r="61" spans="1:9">
      <c r="C61" s="96" t="str">
        <f>B16</f>
        <v>Szárazépítés</v>
      </c>
    </row>
    <row r="62" spans="1:9" ht="25.5">
      <c r="A62" s="14" t="s">
        <v>3</v>
      </c>
      <c r="B62" s="15" t="s">
        <v>4</v>
      </c>
      <c r="C62" s="15" t="s">
        <v>5</v>
      </c>
      <c r="D62" s="16" t="s">
        <v>6</v>
      </c>
      <c r="E62" s="15" t="s">
        <v>7</v>
      </c>
      <c r="F62" s="8" t="s">
        <v>8</v>
      </c>
      <c r="G62" s="8" t="s">
        <v>9</v>
      </c>
      <c r="H62" s="8" t="s">
        <v>10</v>
      </c>
      <c r="I62" s="8" t="s">
        <v>11</v>
      </c>
    </row>
    <row r="63" spans="1:9">
      <c r="A63" s="22"/>
      <c r="B63" s="20"/>
      <c r="C63" s="20" t="s">
        <v>135</v>
      </c>
      <c r="D63" s="29"/>
      <c r="E63" s="20"/>
      <c r="F63" s="28"/>
      <c r="G63" s="28"/>
      <c r="H63" s="28"/>
      <c r="I63" s="28"/>
    </row>
    <row r="64" spans="1:9" ht="204">
      <c r="A64" s="9">
        <v>1</v>
      </c>
      <c r="B64" s="2" t="s">
        <v>163</v>
      </c>
      <c r="C64" s="2" t="s">
        <v>522</v>
      </c>
      <c r="D64" s="19">
        <v>10.87</v>
      </c>
      <c r="E64" s="2" t="s">
        <v>12</v>
      </c>
      <c r="F64" s="11">
        <v>9500</v>
      </c>
      <c r="G64" s="11">
        <v>9500</v>
      </c>
      <c r="H64" s="11">
        <f>ROUND(D64*F64, 0)</f>
        <v>103265</v>
      </c>
      <c r="I64" s="11">
        <f>ROUND(D64*G64, 0)</f>
        <v>103265</v>
      </c>
    </row>
    <row r="65" spans="1:9">
      <c r="B65" s="9"/>
      <c r="D65" s="19"/>
    </row>
    <row r="66" spans="1:9" ht="165.75">
      <c r="A66" s="9">
        <v>2</v>
      </c>
      <c r="B66" s="2" t="s">
        <v>163</v>
      </c>
      <c r="C66" s="2" t="s">
        <v>140</v>
      </c>
      <c r="D66" s="19">
        <v>6.6</v>
      </c>
      <c r="E66" s="2" t="s">
        <v>12</v>
      </c>
      <c r="F66" s="11">
        <v>9500</v>
      </c>
      <c r="G66" s="11">
        <v>9500</v>
      </c>
      <c r="H66" s="11">
        <f>ROUND(D66*F66, 0)</f>
        <v>62700</v>
      </c>
      <c r="I66" s="11">
        <f>ROUND(D66*G66, 0)</f>
        <v>62700</v>
      </c>
    </row>
    <row r="67" spans="1:9">
      <c r="B67" s="9"/>
      <c r="D67" s="19"/>
    </row>
    <row r="68" spans="1:9" ht="165.75">
      <c r="A68" s="9">
        <v>3</v>
      </c>
      <c r="B68" s="9" t="s">
        <v>166</v>
      </c>
      <c r="C68" s="2" t="s">
        <v>139</v>
      </c>
      <c r="D68" s="19">
        <v>20.3</v>
      </c>
      <c r="E68" s="2" t="s">
        <v>12</v>
      </c>
      <c r="F68" s="11">
        <v>9500</v>
      </c>
      <c r="G68" s="11">
        <v>9500</v>
      </c>
      <c r="H68" s="11">
        <f>ROUND(D68*F68, 0)</f>
        <v>192850</v>
      </c>
      <c r="I68" s="11">
        <f>ROUND(D68*G68, 0)</f>
        <v>192850</v>
      </c>
    </row>
    <row r="69" spans="1:9">
      <c r="B69" s="9"/>
      <c r="D69" s="19"/>
    </row>
    <row r="70" spans="1:9">
      <c r="A70" s="22"/>
      <c r="B70" s="20"/>
      <c r="C70" s="20" t="s">
        <v>141</v>
      </c>
      <c r="D70" s="29"/>
      <c r="E70" s="20"/>
      <c r="F70" s="28"/>
      <c r="G70" s="28"/>
      <c r="H70" s="28"/>
      <c r="I70" s="28"/>
    </row>
    <row r="71" spans="1:9" ht="153">
      <c r="A71" s="9">
        <v>4</v>
      </c>
      <c r="B71" s="9" t="s">
        <v>167</v>
      </c>
      <c r="C71" s="38" t="s">
        <v>523</v>
      </c>
      <c r="D71" s="19">
        <v>12.4</v>
      </c>
      <c r="E71" s="2" t="s">
        <v>12</v>
      </c>
      <c r="F71" s="11">
        <v>11500</v>
      </c>
      <c r="G71" s="11">
        <v>9500</v>
      </c>
      <c r="H71" s="11">
        <f>ROUND(D71*F71, 0)</f>
        <v>142600</v>
      </c>
      <c r="I71" s="11">
        <f>ROUND(D71*G71, 0)</f>
        <v>117800</v>
      </c>
    </row>
    <row r="72" spans="1:9">
      <c r="B72" s="9"/>
      <c r="D72" s="19"/>
    </row>
    <row r="73" spans="1:9" ht="140.25">
      <c r="A73" s="9">
        <v>5</v>
      </c>
      <c r="B73" s="89" t="s">
        <v>35</v>
      </c>
      <c r="C73" s="38" t="s">
        <v>524</v>
      </c>
      <c r="D73" s="19">
        <v>2.1</v>
      </c>
      <c r="E73" s="2" t="s">
        <v>12</v>
      </c>
      <c r="F73" s="11">
        <v>11500</v>
      </c>
      <c r="G73" s="11">
        <v>9500</v>
      </c>
      <c r="H73" s="11">
        <f>ROUND(D73*F73, 0)</f>
        <v>24150</v>
      </c>
      <c r="I73" s="11">
        <f>ROUND(D73*G73, 0)</f>
        <v>19950</v>
      </c>
    </row>
    <row r="74" spans="1:9">
      <c r="B74" s="9"/>
      <c r="D74" s="19"/>
    </row>
    <row r="75" spans="1:9">
      <c r="A75" s="22"/>
      <c r="B75" s="20"/>
      <c r="C75" s="20" t="s">
        <v>142</v>
      </c>
      <c r="D75" s="29"/>
      <c r="E75" s="20"/>
      <c r="F75" s="28"/>
      <c r="G75" s="28"/>
      <c r="H75" s="28"/>
      <c r="I75" s="28"/>
    </row>
    <row r="76" spans="1:9" ht="165.75">
      <c r="A76" s="9">
        <v>6</v>
      </c>
      <c r="B76" s="9" t="s">
        <v>525</v>
      </c>
      <c r="C76" s="35" t="s">
        <v>527</v>
      </c>
      <c r="D76" s="19">
        <v>18.600000000000001</v>
      </c>
      <c r="E76" s="2" t="s">
        <v>12</v>
      </c>
      <c r="F76" s="11">
        <v>11500</v>
      </c>
      <c r="G76" s="11">
        <v>9500</v>
      </c>
      <c r="H76" s="11">
        <f>ROUND(D76*F76, 0)</f>
        <v>213900</v>
      </c>
      <c r="I76" s="11">
        <f>ROUND(D76*G76, 0)</f>
        <v>176700</v>
      </c>
    </row>
    <row r="77" spans="1:9">
      <c r="B77" s="9"/>
      <c r="C77" s="35"/>
      <c r="D77" s="19"/>
    </row>
    <row r="78" spans="1:9">
      <c r="B78" s="9"/>
      <c r="C78" s="35" t="s">
        <v>479</v>
      </c>
      <c r="D78" s="19"/>
    </row>
    <row r="79" spans="1:9" ht="25.5">
      <c r="A79" s="9">
        <v>7</v>
      </c>
      <c r="B79" s="9" t="s">
        <v>35</v>
      </c>
      <c r="C79" s="38" t="s">
        <v>703</v>
      </c>
      <c r="D79" s="19">
        <v>43.3</v>
      </c>
      <c r="E79" s="2" t="s">
        <v>12</v>
      </c>
      <c r="F79" s="11">
        <v>2500</v>
      </c>
      <c r="G79" s="11">
        <v>6500</v>
      </c>
      <c r="H79" s="11">
        <f>ROUND(D79*F79, 0)</f>
        <v>108250</v>
      </c>
      <c r="I79" s="11">
        <f>ROUND(D79*G79, 0)</f>
        <v>281450</v>
      </c>
    </row>
    <row r="80" spans="1:9">
      <c r="D80" s="19"/>
    </row>
    <row r="81" spans="1:9">
      <c r="A81" s="14"/>
      <c r="B81" s="15"/>
      <c r="C81" s="15" t="s">
        <v>13</v>
      </c>
      <c r="D81" s="16"/>
      <c r="E81" s="15"/>
      <c r="F81" s="8"/>
      <c r="G81" s="8"/>
      <c r="H81" s="8">
        <f>ROUND(SUM(H63:H80),0)</f>
        <v>847715</v>
      </c>
      <c r="I81" s="8">
        <f>ROUND(SUM(I63:I80),0)</f>
        <v>954715</v>
      </c>
    </row>
    <row r="84" spans="1:9">
      <c r="C84" s="96" t="str">
        <f>B17</f>
        <v>Aljzatkészítés, hideg- és melegburkolatok készítése</v>
      </c>
      <c r="D84" s="96"/>
    </row>
    <row r="85" spans="1:9" ht="25.5">
      <c r="A85" s="14" t="s">
        <v>3</v>
      </c>
      <c r="B85" s="15" t="s">
        <v>4</v>
      </c>
      <c r="C85" s="15" t="s">
        <v>5</v>
      </c>
      <c r="D85" s="16" t="s">
        <v>6</v>
      </c>
      <c r="E85" s="15" t="s">
        <v>7</v>
      </c>
      <c r="F85" s="8" t="s">
        <v>8</v>
      </c>
      <c r="G85" s="8" t="s">
        <v>9</v>
      </c>
      <c r="H85" s="8" t="s">
        <v>10</v>
      </c>
      <c r="I85" s="8" t="s">
        <v>11</v>
      </c>
    </row>
    <row r="86" spans="1:9">
      <c r="A86" s="22"/>
      <c r="B86" s="20"/>
      <c r="C86" s="20" t="s">
        <v>143</v>
      </c>
      <c r="D86" s="29"/>
      <c r="E86" s="20"/>
      <c r="F86" s="28"/>
      <c r="G86" s="28"/>
      <c r="H86" s="28"/>
      <c r="I86" s="28"/>
    </row>
    <row r="87" spans="1:9" ht="127.5">
      <c r="A87" s="9">
        <v>1</v>
      </c>
      <c r="B87" s="2" t="s">
        <v>145</v>
      </c>
      <c r="C87" s="2" t="s">
        <v>144</v>
      </c>
      <c r="D87" s="1">
        <v>70.7</v>
      </c>
      <c r="E87" s="2" t="s">
        <v>12</v>
      </c>
      <c r="F87" s="11">
        <v>2200</v>
      </c>
      <c r="G87" s="11">
        <v>1200</v>
      </c>
      <c r="H87" s="11">
        <f>ROUND(D87*F87, 0)</f>
        <v>155540</v>
      </c>
      <c r="I87" s="11">
        <f>ROUND(D87*G87, 0)</f>
        <v>84840</v>
      </c>
    </row>
    <row r="88" spans="1:9">
      <c r="A88" s="22"/>
      <c r="B88" s="20"/>
      <c r="C88" s="20"/>
      <c r="D88" s="29"/>
      <c r="E88" s="20"/>
      <c r="F88" s="28"/>
      <c r="G88" s="28"/>
      <c r="H88" s="28"/>
      <c r="I88" s="28"/>
    </row>
    <row r="89" spans="1:9">
      <c r="A89" s="22"/>
      <c r="B89" s="20"/>
      <c r="C89" s="20" t="s">
        <v>59</v>
      </c>
      <c r="D89" s="29"/>
      <c r="E89" s="20"/>
      <c r="F89" s="28"/>
      <c r="G89" s="28"/>
      <c r="H89" s="28"/>
      <c r="I89" s="28"/>
    </row>
    <row r="90" spans="1:9" ht="38.25">
      <c r="A90" s="9">
        <v>2</v>
      </c>
      <c r="B90" s="2" t="s">
        <v>35</v>
      </c>
      <c r="C90" s="35" t="s">
        <v>684</v>
      </c>
      <c r="D90" s="1">
        <v>41.5</v>
      </c>
      <c r="E90" s="2" t="s">
        <v>12</v>
      </c>
      <c r="F90" s="11">
        <v>10650</v>
      </c>
      <c r="G90" s="11">
        <v>3800</v>
      </c>
      <c r="H90" s="11">
        <f>ROUND(D90*F90, 0)</f>
        <v>441975</v>
      </c>
      <c r="I90" s="11">
        <f>ROUND(D90*G90, 0)</f>
        <v>157700</v>
      </c>
    </row>
    <row r="91" spans="1:9">
      <c r="B91" s="20"/>
      <c r="F91" s="28"/>
      <c r="G91" s="28"/>
      <c r="H91" s="28"/>
      <c r="I91" s="28"/>
    </row>
    <row r="92" spans="1:9" ht="25.5">
      <c r="A92" s="9">
        <v>3</v>
      </c>
      <c r="B92" s="2" t="s">
        <v>35</v>
      </c>
      <c r="C92" s="35" t="s">
        <v>685</v>
      </c>
      <c r="D92" s="1">
        <v>17.7</v>
      </c>
      <c r="E92" s="2" t="s">
        <v>12</v>
      </c>
      <c r="F92" s="11">
        <v>8650</v>
      </c>
      <c r="G92" s="11">
        <v>8500</v>
      </c>
      <c r="H92" s="11">
        <f>ROUND(D92*F92, 0)</f>
        <v>153105</v>
      </c>
      <c r="I92" s="11">
        <f>ROUND(D92*G92, 0)</f>
        <v>150450</v>
      </c>
    </row>
    <row r="93" spans="1:9">
      <c r="B93" s="20"/>
      <c r="D93" s="34"/>
      <c r="F93" s="28"/>
      <c r="G93" s="28"/>
      <c r="H93" s="28"/>
      <c r="I93" s="28"/>
    </row>
    <row r="94" spans="1:9" ht="38.25">
      <c r="A94" s="9">
        <v>4</v>
      </c>
      <c r="B94" s="2" t="s">
        <v>35</v>
      </c>
      <c r="C94" s="35" t="s">
        <v>686</v>
      </c>
      <c r="D94" s="1">
        <v>9.4</v>
      </c>
      <c r="E94" s="2" t="s">
        <v>12</v>
      </c>
      <c r="F94" s="11">
        <v>8650</v>
      </c>
      <c r="G94" s="11">
        <v>8500</v>
      </c>
      <c r="H94" s="11">
        <f>ROUND(D94*F94, 0)</f>
        <v>81310</v>
      </c>
      <c r="I94" s="11">
        <f>ROUND(D94*G94, 0)</f>
        <v>79900</v>
      </c>
    </row>
    <row r="96" spans="1:9">
      <c r="C96" s="20" t="s">
        <v>146</v>
      </c>
    </row>
    <row r="97" spans="1:9" ht="89.25">
      <c r="A97" s="9">
        <v>5</v>
      </c>
      <c r="B97" s="2" t="s">
        <v>177</v>
      </c>
      <c r="C97" s="2" t="s">
        <v>179</v>
      </c>
      <c r="D97" s="19">
        <v>43.6</v>
      </c>
      <c r="E97" s="2" t="s">
        <v>12</v>
      </c>
      <c r="F97" s="11">
        <v>1250</v>
      </c>
      <c r="G97" s="11">
        <v>10</v>
      </c>
      <c r="H97" s="11">
        <f>ROUND(D97*F97, 0)</f>
        <v>54500</v>
      </c>
      <c r="I97" s="11">
        <f>ROUND(D97*G97, 0)</f>
        <v>436</v>
      </c>
    </row>
    <row r="99" spans="1:9">
      <c r="C99" s="20" t="s">
        <v>155</v>
      </c>
    </row>
    <row r="100" spans="1:9" ht="38.25">
      <c r="A100" s="9">
        <v>6</v>
      </c>
      <c r="B100" s="2" t="s">
        <v>35</v>
      </c>
      <c r="C100" s="35" t="s">
        <v>687</v>
      </c>
      <c r="D100" s="1">
        <v>21.7</v>
      </c>
      <c r="E100" s="2" t="s">
        <v>12</v>
      </c>
      <c r="F100" s="11">
        <v>8650</v>
      </c>
      <c r="G100" s="11">
        <v>8500</v>
      </c>
      <c r="H100" s="11">
        <f>ROUND(D100*F100, 0)</f>
        <v>187705</v>
      </c>
      <c r="I100" s="11">
        <f>ROUND(D100*G100, 0)</f>
        <v>184450</v>
      </c>
    </row>
    <row r="101" spans="1:9">
      <c r="D101" s="34"/>
      <c r="F101" s="28"/>
      <c r="G101" s="28"/>
      <c r="H101" s="28"/>
      <c r="I101" s="28"/>
    </row>
    <row r="102" spans="1:9" ht="38.25">
      <c r="A102" s="9">
        <v>7</v>
      </c>
      <c r="B102" s="2" t="s">
        <v>35</v>
      </c>
      <c r="C102" s="35" t="s">
        <v>688</v>
      </c>
      <c r="D102" s="1">
        <v>26.8</v>
      </c>
      <c r="E102" s="2" t="s">
        <v>12</v>
      </c>
      <c r="F102" s="11">
        <v>8650</v>
      </c>
      <c r="G102" s="11">
        <v>8500</v>
      </c>
      <c r="H102" s="11">
        <f>ROUND(D102*F102, 0)</f>
        <v>231820</v>
      </c>
      <c r="I102" s="11">
        <f>ROUND(D102*G102, 0)</f>
        <v>227800</v>
      </c>
    </row>
    <row r="103" spans="1:9">
      <c r="C103" s="20"/>
    </row>
    <row r="104" spans="1:9" ht="25.5">
      <c r="A104" s="9">
        <v>8</v>
      </c>
      <c r="B104" s="2" t="s">
        <v>175</v>
      </c>
      <c r="C104" s="20" t="s">
        <v>692</v>
      </c>
      <c r="D104" s="1">
        <v>29.7</v>
      </c>
      <c r="E104" s="2" t="s">
        <v>12</v>
      </c>
      <c r="F104" s="11">
        <v>5800</v>
      </c>
      <c r="G104" s="11">
        <v>3500</v>
      </c>
      <c r="H104" s="11">
        <f>ROUND(D104*F104, 0)</f>
        <v>172260</v>
      </c>
      <c r="I104" s="11">
        <f>ROUND(D104*G104, 0)</f>
        <v>103950</v>
      </c>
    </row>
    <row r="106" spans="1:9">
      <c r="C106" s="20" t="s">
        <v>147</v>
      </c>
    </row>
    <row r="107" spans="1:9" ht="38.25">
      <c r="A107" s="9">
        <v>9</v>
      </c>
      <c r="B107" s="2" t="s">
        <v>181</v>
      </c>
      <c r="C107" s="2" t="s">
        <v>691</v>
      </c>
      <c r="D107" s="1">
        <v>7.8</v>
      </c>
      <c r="E107" s="2" t="s">
        <v>71</v>
      </c>
      <c r="F107" s="11">
        <v>1300</v>
      </c>
      <c r="G107" s="11">
        <v>1800</v>
      </c>
      <c r="H107" s="11">
        <f>ROUND(D107*F107, 0)</f>
        <v>10140</v>
      </c>
      <c r="I107" s="11">
        <f>ROUND(D107*G107, 0)</f>
        <v>14040</v>
      </c>
    </row>
    <row r="109" spans="1:9">
      <c r="C109" s="20" t="s">
        <v>174</v>
      </c>
      <c r="D109" s="19"/>
    </row>
    <row r="110" spans="1:9" ht="38.25">
      <c r="A110" s="9">
        <v>10</v>
      </c>
      <c r="B110" s="2" t="s">
        <v>35</v>
      </c>
      <c r="C110" s="35" t="s">
        <v>694</v>
      </c>
      <c r="D110" s="19">
        <v>1.6</v>
      </c>
      <c r="E110" s="2" t="s">
        <v>33</v>
      </c>
      <c r="F110" s="11">
        <v>2600</v>
      </c>
      <c r="G110" s="11">
        <v>1200</v>
      </c>
      <c r="H110" s="11">
        <f>ROUND(D110*F110, 0)</f>
        <v>4160</v>
      </c>
      <c r="I110" s="11">
        <f>ROUND(D110*G110, 0)</f>
        <v>1920</v>
      </c>
    </row>
    <row r="111" spans="1:9">
      <c r="C111" s="20"/>
      <c r="D111" s="19"/>
    </row>
    <row r="112" spans="1:9" ht="25.5">
      <c r="A112" s="9">
        <v>11</v>
      </c>
      <c r="B112" s="2" t="s">
        <v>35</v>
      </c>
      <c r="C112" s="35" t="s">
        <v>695</v>
      </c>
      <c r="D112" s="19">
        <v>5.3</v>
      </c>
      <c r="E112" s="2" t="s">
        <v>33</v>
      </c>
      <c r="F112" s="11">
        <v>2000</v>
      </c>
      <c r="G112" s="11">
        <v>1200</v>
      </c>
      <c r="H112" s="11">
        <f>ROUND(D112*F112, 0)</f>
        <v>10600</v>
      </c>
      <c r="I112" s="11">
        <f>ROUND(D112*G112, 0)</f>
        <v>6360</v>
      </c>
    </row>
    <row r="113" spans="1:10">
      <c r="C113" s="20"/>
      <c r="D113" s="19"/>
    </row>
    <row r="114" spans="1:10">
      <c r="A114" s="14"/>
      <c r="B114" s="15"/>
      <c r="C114" s="15" t="s">
        <v>13</v>
      </c>
      <c r="D114" s="16"/>
      <c r="E114" s="15"/>
      <c r="F114" s="8"/>
      <c r="G114" s="8"/>
      <c r="H114" s="8">
        <f>ROUND(SUM(H86:H113),0)</f>
        <v>1503115</v>
      </c>
      <c r="I114" s="8">
        <f>ROUND(SUM(I86:I113),0)</f>
        <v>1011846</v>
      </c>
    </row>
    <row r="116" spans="1:10" s="20" customFormat="1">
      <c r="A116" s="22"/>
      <c r="D116" s="29"/>
      <c r="F116" s="28"/>
      <c r="G116" s="28"/>
      <c r="H116" s="28"/>
      <c r="I116" s="28"/>
    </row>
    <row r="117" spans="1:10" s="20" customFormat="1">
      <c r="A117" s="9"/>
      <c r="B117" s="2"/>
      <c r="C117" s="96" t="str">
        <f>B18</f>
        <v>Bádogozás</v>
      </c>
      <c r="D117" s="1"/>
      <c r="E117" s="2"/>
      <c r="F117" s="11"/>
      <c r="G117" s="11"/>
      <c r="H117" s="11"/>
      <c r="I117" s="11"/>
    </row>
    <row r="118" spans="1:10" s="20" customFormat="1" ht="25.5">
      <c r="A118" s="14" t="s">
        <v>3</v>
      </c>
      <c r="B118" s="15" t="s">
        <v>4</v>
      </c>
      <c r="C118" s="15" t="s">
        <v>5</v>
      </c>
      <c r="D118" s="16" t="s">
        <v>6</v>
      </c>
      <c r="E118" s="15" t="s">
        <v>7</v>
      </c>
      <c r="F118" s="8" t="s">
        <v>8</v>
      </c>
      <c r="G118" s="8" t="s">
        <v>9</v>
      </c>
      <c r="H118" s="8" t="s">
        <v>10</v>
      </c>
      <c r="I118" s="8" t="s">
        <v>11</v>
      </c>
    </row>
    <row r="119" spans="1:10" s="20" customFormat="1">
      <c r="A119" s="9">
        <v>1</v>
      </c>
      <c r="B119" s="2" t="s">
        <v>35</v>
      </c>
      <c r="C119" s="2" t="s">
        <v>150</v>
      </c>
      <c r="D119" s="19">
        <v>9</v>
      </c>
      <c r="E119" s="2" t="s">
        <v>33</v>
      </c>
      <c r="F119" s="11">
        <v>12000</v>
      </c>
      <c r="G119" s="11">
        <v>4500</v>
      </c>
      <c r="H119" s="11">
        <f>ROUND(D119*F119, 0)</f>
        <v>108000</v>
      </c>
      <c r="I119" s="11">
        <f>ROUND(D119*G119, 0)</f>
        <v>40500</v>
      </c>
    </row>
    <row r="120" spans="1:10" s="20" customFormat="1">
      <c r="A120" s="9"/>
      <c r="B120" s="2"/>
      <c r="C120" s="2"/>
      <c r="D120" s="19"/>
      <c r="E120" s="2"/>
      <c r="F120" s="11"/>
      <c r="G120" s="11"/>
      <c r="H120" s="11"/>
      <c r="I120" s="11"/>
    </row>
    <row r="121" spans="1:10" s="20" customFormat="1">
      <c r="A121" s="14"/>
      <c r="B121" s="15"/>
      <c r="C121" s="15" t="s">
        <v>13</v>
      </c>
      <c r="D121" s="16"/>
      <c r="E121" s="15"/>
      <c r="F121" s="8"/>
      <c r="G121" s="8"/>
      <c r="H121" s="8">
        <f>ROUND(SUM(H119:H120),0)</f>
        <v>108000</v>
      </c>
      <c r="I121" s="8">
        <f>ROUND(SUM(I119:I120),0)</f>
        <v>40500</v>
      </c>
    </row>
    <row r="122" spans="1:10" s="20" customFormat="1">
      <c r="A122" s="22"/>
      <c r="D122" s="29"/>
      <c r="F122" s="28"/>
      <c r="G122" s="28"/>
      <c r="H122" s="28"/>
      <c r="I122" s="28"/>
    </row>
    <row r="123" spans="1:10" s="20" customFormat="1">
      <c r="A123" s="22"/>
      <c r="D123" s="29"/>
      <c r="F123" s="28"/>
      <c r="G123" s="28"/>
      <c r="H123" s="28"/>
      <c r="I123" s="28"/>
    </row>
    <row r="124" spans="1:10">
      <c r="C124" s="96" t="str">
        <f>B19</f>
        <v>Nyílászárószerkezetek elhelyezése</v>
      </c>
    </row>
    <row r="125" spans="1:10" s="20" customFormat="1" ht="25.5">
      <c r="A125" s="14" t="s">
        <v>3</v>
      </c>
      <c r="B125" s="15" t="s">
        <v>4</v>
      </c>
      <c r="C125" s="15" t="s">
        <v>5</v>
      </c>
      <c r="D125" s="16" t="s">
        <v>6</v>
      </c>
      <c r="E125" s="15" t="s">
        <v>7</v>
      </c>
      <c r="F125" s="8" t="s">
        <v>8</v>
      </c>
      <c r="G125" s="8" t="s">
        <v>9</v>
      </c>
      <c r="H125" s="8" t="s">
        <v>10</v>
      </c>
      <c r="I125" s="8" t="s">
        <v>11</v>
      </c>
    </row>
    <row r="126" spans="1:10" s="72" customFormat="1">
      <c r="A126" s="39" t="s">
        <v>149</v>
      </c>
      <c r="B126" s="37"/>
      <c r="C126" s="37"/>
      <c r="D126" s="37"/>
      <c r="E126" s="37"/>
      <c r="F126" s="37"/>
      <c r="G126" s="37"/>
      <c r="H126" s="37"/>
      <c r="I126" s="40"/>
    </row>
    <row r="127" spans="1:10" s="20" customFormat="1" ht="38.25">
      <c r="A127" s="33"/>
      <c r="B127" s="34"/>
      <c r="C127" s="2" t="s">
        <v>50</v>
      </c>
      <c r="D127" s="34"/>
      <c r="E127" s="34"/>
      <c r="F127" s="34"/>
      <c r="G127" s="34"/>
      <c r="H127" s="34"/>
      <c r="I127" s="34"/>
    </row>
    <row r="128" spans="1:10" ht="114.75">
      <c r="A128" s="9">
        <v>1</v>
      </c>
      <c r="B128" s="2" t="s">
        <v>35</v>
      </c>
      <c r="C128" s="35" t="s">
        <v>498</v>
      </c>
      <c r="D128" s="1">
        <v>1</v>
      </c>
      <c r="E128" s="2" t="s">
        <v>27</v>
      </c>
      <c r="F128" s="11">
        <v>210000</v>
      </c>
      <c r="G128" s="11">
        <v>25000</v>
      </c>
      <c r="H128" s="11">
        <f t="shared" ref="H128" si="0">ROUND(D128*F128, 0)</f>
        <v>210000</v>
      </c>
      <c r="I128" s="11">
        <f t="shared" ref="I128" si="1">ROUND(D128*G128, 0)</f>
        <v>25000</v>
      </c>
      <c r="J128" s="36"/>
    </row>
    <row r="129" spans="1:10">
      <c r="A129" s="33"/>
      <c r="C129" s="35"/>
      <c r="J129" s="36"/>
    </row>
    <row r="130" spans="1:10" ht="140.25">
      <c r="A130" s="9">
        <v>2</v>
      </c>
      <c r="B130" s="2" t="s">
        <v>35</v>
      </c>
      <c r="C130" s="35" t="s">
        <v>499</v>
      </c>
      <c r="D130" s="1">
        <v>1</v>
      </c>
      <c r="E130" s="2" t="s">
        <v>27</v>
      </c>
      <c r="F130" s="11">
        <v>285000</v>
      </c>
      <c r="G130" s="11">
        <v>45000</v>
      </c>
      <c r="H130" s="11">
        <f t="shared" ref="H130" si="2">ROUND(D130*F130, 0)</f>
        <v>285000</v>
      </c>
      <c r="I130" s="11">
        <f t="shared" ref="I130" si="3">ROUND(D130*G130, 0)</f>
        <v>45000</v>
      </c>
      <c r="J130" s="36"/>
    </row>
    <row r="131" spans="1:10">
      <c r="A131" s="33"/>
      <c r="C131" s="35"/>
      <c r="J131" s="36"/>
    </row>
    <row r="132" spans="1:10" ht="140.25">
      <c r="A132" s="9">
        <v>3</v>
      </c>
      <c r="B132" s="2" t="s">
        <v>35</v>
      </c>
      <c r="C132" s="35" t="s">
        <v>500</v>
      </c>
      <c r="D132" s="1">
        <v>1</v>
      </c>
      <c r="E132" s="2" t="s">
        <v>27</v>
      </c>
      <c r="F132" s="11">
        <v>285000</v>
      </c>
      <c r="G132" s="11">
        <v>45000</v>
      </c>
      <c r="H132" s="11">
        <f t="shared" ref="H132" si="4">ROUND(D132*F132, 0)</f>
        <v>285000</v>
      </c>
      <c r="I132" s="11">
        <f t="shared" ref="I132" si="5">ROUND(D132*G132, 0)</f>
        <v>45000</v>
      </c>
      <c r="J132" s="36"/>
    </row>
    <row r="133" spans="1:10">
      <c r="A133" s="33"/>
      <c r="J133" s="36"/>
    </row>
    <row r="134" spans="1:10" ht="114.75">
      <c r="A134" s="9">
        <v>4</v>
      </c>
      <c r="B134" s="2" t="s">
        <v>35</v>
      </c>
      <c r="C134" s="35" t="s">
        <v>501</v>
      </c>
      <c r="D134" s="1">
        <v>1</v>
      </c>
      <c r="E134" s="2" t="s">
        <v>27</v>
      </c>
      <c r="F134" s="11">
        <v>210000</v>
      </c>
      <c r="G134" s="11">
        <v>25000</v>
      </c>
      <c r="H134" s="11">
        <f t="shared" ref="H134" si="6">ROUND(D134*F134, 0)</f>
        <v>210000</v>
      </c>
      <c r="I134" s="11">
        <f t="shared" ref="I134" si="7">ROUND(D134*G134, 0)</f>
        <v>25000</v>
      </c>
      <c r="J134" s="36"/>
    </row>
    <row r="135" spans="1:10">
      <c r="C135" s="35"/>
      <c r="J135" s="36"/>
    </row>
    <row r="136" spans="1:10" s="20" customFormat="1">
      <c r="A136" s="14"/>
      <c r="B136" s="15"/>
      <c r="C136" s="15" t="s">
        <v>13</v>
      </c>
      <c r="D136" s="16"/>
      <c r="E136" s="15"/>
      <c r="F136" s="8"/>
      <c r="G136" s="8"/>
      <c r="H136" s="8">
        <f>ROUND(SUM(H126:H135),0)</f>
        <v>990000</v>
      </c>
      <c r="I136" s="8">
        <f>ROUND(SUM(I126:I135),0)</f>
        <v>140000</v>
      </c>
    </row>
    <row r="139" spans="1:10">
      <c r="C139" s="96" t="str">
        <f>B20</f>
        <v>Egyéb asztalosszerkezetek elhelyezése</v>
      </c>
    </row>
    <row r="140" spans="1:10" ht="25.5">
      <c r="A140" s="14" t="s">
        <v>3</v>
      </c>
      <c r="B140" s="15" t="s">
        <v>4</v>
      </c>
      <c r="C140" s="15" t="s">
        <v>5</v>
      </c>
      <c r="D140" s="16" t="s">
        <v>6</v>
      </c>
      <c r="E140" s="15" t="s">
        <v>7</v>
      </c>
      <c r="F140" s="8" t="s">
        <v>8</v>
      </c>
      <c r="G140" s="8" t="s">
        <v>9</v>
      </c>
      <c r="H140" s="8" t="s">
        <v>10</v>
      </c>
      <c r="I140" s="8" t="s">
        <v>11</v>
      </c>
    </row>
    <row r="141" spans="1:10" ht="114.75">
      <c r="A141" s="9">
        <v>1</v>
      </c>
      <c r="B141" s="2" t="s">
        <v>156</v>
      </c>
      <c r="C141" s="71" t="s">
        <v>502</v>
      </c>
      <c r="D141" s="19">
        <v>1</v>
      </c>
      <c r="E141" s="2" t="s">
        <v>27</v>
      </c>
      <c r="F141" s="11">
        <v>625000</v>
      </c>
      <c r="G141" s="11">
        <v>95000</v>
      </c>
      <c r="H141" s="11">
        <f>ROUND(D141*F141, 0)</f>
        <v>625000</v>
      </c>
      <c r="I141" s="11">
        <f>ROUND(D141*G141, 0)</f>
        <v>95000</v>
      </c>
    </row>
    <row r="142" spans="1:10">
      <c r="C142" s="71"/>
      <c r="D142" s="19"/>
    </row>
    <row r="143" spans="1:10" ht="43.15" customHeight="1">
      <c r="A143" s="9">
        <v>2</v>
      </c>
      <c r="B143" s="2" t="s">
        <v>157</v>
      </c>
      <c r="C143" s="71" t="s">
        <v>503</v>
      </c>
      <c r="D143" s="19">
        <v>2</v>
      </c>
      <c r="E143" s="2" t="s">
        <v>27</v>
      </c>
      <c r="F143" s="11">
        <v>75000</v>
      </c>
      <c r="G143" s="11">
        <v>15000</v>
      </c>
      <c r="H143" s="11">
        <f>ROUND(D143*F143, 0)</f>
        <v>150000</v>
      </c>
      <c r="I143" s="11">
        <f>ROUND(D143*G143, 0)</f>
        <v>30000</v>
      </c>
    </row>
    <row r="144" spans="1:10">
      <c r="B144" s="9"/>
      <c r="C144" s="35"/>
    </row>
    <row r="145" spans="1:9">
      <c r="A145" s="14"/>
      <c r="B145" s="15"/>
      <c r="C145" s="15" t="s">
        <v>13</v>
      </c>
      <c r="D145" s="16"/>
      <c r="E145" s="15"/>
      <c r="F145" s="8"/>
      <c r="G145" s="8"/>
      <c r="H145" s="8">
        <f>ROUND(SUM(H141:H144),0)</f>
        <v>775000</v>
      </c>
      <c r="I145" s="8">
        <f>ROUND(SUM(I141:I144),0)</f>
        <v>125000</v>
      </c>
    </row>
    <row r="148" spans="1:9">
      <c r="C148" s="96" t="str">
        <f>B21</f>
        <v>Lakatos-szerkezetek elhelyezése</v>
      </c>
    </row>
    <row r="149" spans="1:9" ht="25.5">
      <c r="A149" s="14" t="s">
        <v>3</v>
      </c>
      <c r="B149" s="15" t="s">
        <v>4</v>
      </c>
      <c r="C149" s="15" t="s">
        <v>5</v>
      </c>
      <c r="D149" s="16" t="s">
        <v>6</v>
      </c>
      <c r="E149" s="15" t="s">
        <v>7</v>
      </c>
      <c r="F149" s="8" t="s">
        <v>8</v>
      </c>
      <c r="G149" s="8" t="s">
        <v>9</v>
      </c>
      <c r="H149" s="8" t="s">
        <v>10</v>
      </c>
      <c r="I149" s="8" t="s">
        <v>11</v>
      </c>
    </row>
    <row r="150" spans="1:9" ht="38.25">
      <c r="B150" s="34"/>
      <c r="C150" s="2" t="s">
        <v>50</v>
      </c>
      <c r="D150" s="34"/>
      <c r="E150" s="34"/>
      <c r="F150" s="34"/>
      <c r="G150" s="34"/>
      <c r="H150" s="34"/>
      <c r="I150" s="34"/>
    </row>
    <row r="151" spans="1:9" ht="76.5">
      <c r="A151" s="9">
        <v>1</v>
      </c>
      <c r="B151" s="2" t="s">
        <v>35</v>
      </c>
      <c r="C151" s="35" t="s">
        <v>518</v>
      </c>
      <c r="D151" s="1">
        <v>3</v>
      </c>
      <c r="E151" s="2" t="s">
        <v>27</v>
      </c>
      <c r="F151" s="11">
        <v>45000</v>
      </c>
      <c r="G151" s="11">
        <v>15000</v>
      </c>
      <c r="H151" s="11">
        <f t="shared" ref="H151" si="8">ROUND(D151*F151, 0)</f>
        <v>135000</v>
      </c>
      <c r="I151" s="11">
        <f>ROUND(D151*G151, 0)</f>
        <v>45000</v>
      </c>
    </row>
    <row r="152" spans="1:9">
      <c r="B152" s="9"/>
      <c r="C152" s="35"/>
    </row>
    <row r="153" spans="1:9">
      <c r="A153" s="14"/>
      <c r="B153" s="15"/>
      <c r="C153" s="15" t="s">
        <v>13</v>
      </c>
      <c r="D153" s="16"/>
      <c r="E153" s="15"/>
      <c r="F153" s="8"/>
      <c r="G153" s="8"/>
      <c r="H153" s="8">
        <f>ROUND(SUM(H150:H152),0)</f>
        <v>135000</v>
      </c>
      <c r="I153" s="8">
        <f>ROUND(SUM(I150:I152),0)</f>
        <v>45000</v>
      </c>
    </row>
    <row r="156" spans="1:9">
      <c r="C156" s="96" t="str">
        <f>B22</f>
        <v>Felületképzés (festés, mázolás, tapétázás, korrózióvédelem)</v>
      </c>
      <c r="D156" s="96"/>
      <c r="E156" s="96"/>
    </row>
    <row r="157" spans="1:9" ht="25.5">
      <c r="A157" s="14" t="s">
        <v>3</v>
      </c>
      <c r="B157" s="15" t="s">
        <v>4</v>
      </c>
      <c r="C157" s="15" t="s">
        <v>5</v>
      </c>
      <c r="D157" s="16" t="s">
        <v>6</v>
      </c>
      <c r="E157" s="15" t="s">
        <v>7</v>
      </c>
      <c r="F157" s="8" t="s">
        <v>8</v>
      </c>
      <c r="G157" s="8" t="s">
        <v>9</v>
      </c>
      <c r="H157" s="8" t="s">
        <v>10</v>
      </c>
      <c r="I157" s="8" t="s">
        <v>11</v>
      </c>
    </row>
    <row r="158" spans="1:9" ht="127.5">
      <c r="A158" s="9">
        <v>1</v>
      </c>
      <c r="B158" s="2" t="s">
        <v>251</v>
      </c>
      <c r="C158" s="71" t="s">
        <v>250</v>
      </c>
      <c r="D158" s="19">
        <v>202.2</v>
      </c>
      <c r="E158" s="2" t="s">
        <v>12</v>
      </c>
      <c r="F158" s="11">
        <v>980</v>
      </c>
      <c r="G158" s="11">
        <v>2200</v>
      </c>
      <c r="H158" s="11">
        <f>ROUND(D158*F158, 0)</f>
        <v>198156</v>
      </c>
      <c r="I158" s="11">
        <f>ROUND(D158*G158, 0)</f>
        <v>444840</v>
      </c>
    </row>
    <row r="159" spans="1:9">
      <c r="A159" s="22"/>
      <c r="B159" s="20"/>
      <c r="C159" s="35"/>
    </row>
    <row r="160" spans="1:9" ht="76.5">
      <c r="A160" s="9">
        <v>2</v>
      </c>
      <c r="B160" s="2" t="s">
        <v>35</v>
      </c>
      <c r="C160" s="35" t="s">
        <v>697</v>
      </c>
      <c r="D160" s="1">
        <v>108.6</v>
      </c>
      <c r="E160" s="2" t="s">
        <v>12</v>
      </c>
      <c r="F160" s="11">
        <v>1150</v>
      </c>
      <c r="G160" s="11">
        <v>1800</v>
      </c>
      <c r="H160" s="11">
        <f>ROUND(D160*F160, 0)</f>
        <v>124890</v>
      </c>
      <c r="I160" s="11">
        <f>ROUND(D160*G160, 0)</f>
        <v>195480</v>
      </c>
    </row>
    <row r="161" spans="1:9">
      <c r="A161" s="22"/>
      <c r="B161" s="20"/>
      <c r="C161" s="35"/>
    </row>
    <row r="162" spans="1:9" ht="63.75">
      <c r="A162" s="9">
        <v>3</v>
      </c>
      <c r="B162" s="2" t="s">
        <v>35</v>
      </c>
      <c r="C162" s="35" t="s">
        <v>698</v>
      </c>
      <c r="D162" s="19">
        <f>24+70</f>
        <v>94</v>
      </c>
      <c r="E162" s="2" t="s">
        <v>12</v>
      </c>
      <c r="F162" s="11">
        <v>1150</v>
      </c>
      <c r="G162" s="11">
        <v>1800</v>
      </c>
      <c r="H162" s="11">
        <f>ROUND(D162*F162, 0)</f>
        <v>108100</v>
      </c>
      <c r="I162" s="11">
        <f>ROUND(D162*G162, 0)</f>
        <v>169200</v>
      </c>
    </row>
    <row r="163" spans="1:9">
      <c r="A163" s="22"/>
      <c r="B163" s="20"/>
      <c r="C163" s="35"/>
    </row>
    <row r="164" spans="1:9" ht="38.25">
      <c r="A164" s="9">
        <v>4</v>
      </c>
      <c r="B164" s="2" t="s">
        <v>35</v>
      </c>
      <c r="C164" s="35" t="s">
        <v>699</v>
      </c>
      <c r="D164" s="1">
        <v>19.7</v>
      </c>
      <c r="E164" s="2" t="s">
        <v>12</v>
      </c>
      <c r="F164" s="11">
        <v>1150</v>
      </c>
      <c r="G164" s="11">
        <v>1800</v>
      </c>
      <c r="H164" s="11">
        <f>ROUND(D164*F164, 0)</f>
        <v>22655</v>
      </c>
      <c r="I164" s="11">
        <f>ROUND(D164*G164, 0)</f>
        <v>35460</v>
      </c>
    </row>
    <row r="165" spans="1:9">
      <c r="A165" s="22"/>
      <c r="B165" s="20"/>
      <c r="C165" s="35"/>
    </row>
    <row r="166" spans="1:9" ht="38.25">
      <c r="A166" s="9">
        <v>5</v>
      </c>
      <c r="B166" s="2" t="s">
        <v>35</v>
      </c>
      <c r="C166" s="35" t="s">
        <v>700</v>
      </c>
      <c r="D166" s="1">
        <v>15.2</v>
      </c>
      <c r="E166" s="2" t="s">
        <v>12</v>
      </c>
      <c r="F166" s="11">
        <v>1150</v>
      </c>
      <c r="G166" s="11">
        <v>1800</v>
      </c>
      <c r="H166" s="11">
        <f>ROUND(D166*F166, 0)</f>
        <v>17480</v>
      </c>
      <c r="I166" s="11">
        <f>ROUND(D166*G166, 0)</f>
        <v>27360</v>
      </c>
    </row>
    <row r="167" spans="1:9">
      <c r="A167" s="22"/>
      <c r="B167" s="20"/>
      <c r="C167" s="35"/>
    </row>
    <row r="168" spans="1:9" ht="38.25">
      <c r="A168" s="9">
        <v>6</v>
      </c>
      <c r="B168" s="2" t="s">
        <v>35</v>
      </c>
      <c r="C168" s="35" t="s">
        <v>701</v>
      </c>
      <c r="D168" s="1">
        <v>16.2</v>
      </c>
      <c r="E168" s="2" t="s">
        <v>12</v>
      </c>
      <c r="F168" s="11">
        <v>1150</v>
      </c>
      <c r="G168" s="11">
        <v>1800</v>
      </c>
      <c r="H168" s="11">
        <f>ROUND(D168*F168, 0)</f>
        <v>18630</v>
      </c>
      <c r="I168" s="11">
        <f>ROUND(D168*G168, 0)</f>
        <v>29160</v>
      </c>
    </row>
    <row r="169" spans="1:9">
      <c r="A169" s="22"/>
      <c r="B169" s="20"/>
      <c r="C169" s="20"/>
    </row>
    <row r="170" spans="1:9" ht="191.25">
      <c r="A170" s="9">
        <v>7</v>
      </c>
      <c r="B170" s="2" t="s">
        <v>252</v>
      </c>
      <c r="C170" s="38" t="s">
        <v>253</v>
      </c>
      <c r="D170" s="19">
        <v>117.8</v>
      </c>
      <c r="E170" s="2" t="s">
        <v>12</v>
      </c>
      <c r="F170" s="11">
        <v>670</v>
      </c>
      <c r="G170" s="11">
        <v>1200</v>
      </c>
      <c r="H170" s="11">
        <f t="shared" ref="H170" si="9">ROUND(D170*F170, 0)</f>
        <v>78926</v>
      </c>
      <c r="I170" s="11">
        <f t="shared" ref="I170" si="10">ROUND(D170*G170, 0)</f>
        <v>141360</v>
      </c>
    </row>
    <row r="171" spans="1:9">
      <c r="B171" s="9"/>
      <c r="C171" s="35"/>
    </row>
    <row r="172" spans="1:9">
      <c r="A172" s="14"/>
      <c r="B172" s="15"/>
      <c r="C172" s="15" t="s">
        <v>13</v>
      </c>
      <c r="D172" s="16"/>
      <c r="E172" s="15"/>
      <c r="F172" s="8"/>
      <c r="G172" s="8"/>
      <c r="H172" s="8">
        <f>ROUND(SUM(H158:H171),0)</f>
        <v>568837</v>
      </c>
      <c r="I172" s="8">
        <f>ROUND(SUM(I158:I171),0)</f>
        <v>1042860</v>
      </c>
    </row>
    <row r="175" spans="1:9">
      <c r="C175" s="96" t="str">
        <f>B23</f>
        <v>Szigetelés</v>
      </c>
    </row>
    <row r="176" spans="1:9" ht="25.5">
      <c r="A176" s="14" t="s">
        <v>3</v>
      </c>
      <c r="B176" s="15" t="s">
        <v>4</v>
      </c>
      <c r="C176" s="15" t="s">
        <v>5</v>
      </c>
      <c r="D176" s="16" t="s">
        <v>6</v>
      </c>
      <c r="E176" s="15" t="s">
        <v>7</v>
      </c>
      <c r="F176" s="8" t="s">
        <v>8</v>
      </c>
      <c r="G176" s="8" t="s">
        <v>9</v>
      </c>
      <c r="H176" s="8" t="s">
        <v>10</v>
      </c>
      <c r="I176" s="8" t="s">
        <v>11</v>
      </c>
    </row>
    <row r="177" spans="1:9">
      <c r="A177" s="39" t="s">
        <v>40</v>
      </c>
      <c r="B177" s="39"/>
      <c r="C177" s="37"/>
      <c r="D177" s="37"/>
      <c r="E177" s="37"/>
      <c r="F177" s="37"/>
      <c r="G177" s="37"/>
      <c r="H177" s="37"/>
      <c r="I177" s="40"/>
    </row>
    <row r="178" spans="1:9" ht="153">
      <c r="A178" s="9">
        <v>1</v>
      </c>
      <c r="B178" s="2" t="s">
        <v>130</v>
      </c>
      <c r="C178" s="2" t="s">
        <v>771</v>
      </c>
      <c r="D178" s="19">
        <v>17.7</v>
      </c>
      <c r="E178" s="2" t="s">
        <v>12</v>
      </c>
      <c r="F178" s="11">
        <v>5860</v>
      </c>
      <c r="G178" s="11">
        <v>2200</v>
      </c>
      <c r="H178" s="11">
        <f t="shared" ref="H178" si="11">ROUND(D178*F178, 0)</f>
        <v>103722</v>
      </c>
      <c r="I178" s="11">
        <f t="shared" ref="I178" si="12">ROUND(D178*G178, 0)</f>
        <v>38940</v>
      </c>
    </row>
    <row r="179" spans="1:9">
      <c r="D179" s="19"/>
    </row>
    <row r="180" spans="1:9" ht="140.25">
      <c r="A180" s="9">
        <v>2</v>
      </c>
      <c r="B180" s="2" t="s">
        <v>35</v>
      </c>
      <c r="C180" s="2" t="s">
        <v>678</v>
      </c>
      <c r="D180" s="19">
        <v>27.1</v>
      </c>
      <c r="E180" s="2" t="s">
        <v>12</v>
      </c>
      <c r="F180" s="11">
        <v>8200</v>
      </c>
      <c r="G180" s="11">
        <v>1800</v>
      </c>
      <c r="H180" s="11">
        <f t="shared" ref="H180" si="13">ROUND(D180*F180, 0)</f>
        <v>222220</v>
      </c>
      <c r="I180" s="11">
        <f t="shared" ref="I180" si="14">ROUND(D180*G180, 0)</f>
        <v>48780</v>
      </c>
    </row>
    <row r="181" spans="1:9">
      <c r="B181" s="9"/>
      <c r="D181" s="19"/>
    </row>
    <row r="182" spans="1:9">
      <c r="A182" s="39" t="s">
        <v>41</v>
      </c>
      <c r="B182" s="39"/>
      <c r="C182" s="37"/>
      <c r="D182" s="37"/>
      <c r="E182" s="37"/>
      <c r="F182" s="37"/>
      <c r="G182" s="37"/>
      <c r="H182" s="37"/>
      <c r="I182" s="40"/>
    </row>
    <row r="183" spans="1:9" ht="89.25">
      <c r="A183" s="9">
        <v>3</v>
      </c>
      <c r="B183" s="2" t="s">
        <v>131</v>
      </c>
      <c r="C183" s="2" t="s">
        <v>132</v>
      </c>
      <c r="D183" s="19">
        <v>19.399999999999999</v>
      </c>
      <c r="E183" s="2" t="s">
        <v>12</v>
      </c>
      <c r="F183" s="11">
        <v>8200</v>
      </c>
      <c r="G183" s="11">
        <v>1800</v>
      </c>
      <c r="H183" s="11">
        <f t="shared" ref="H183" si="15">ROUND(D183*F183, 0)</f>
        <v>159080</v>
      </c>
      <c r="I183" s="11">
        <f t="shared" ref="I183" si="16">ROUND(D183*G183, 0)</f>
        <v>34920</v>
      </c>
    </row>
    <row r="184" spans="1:9">
      <c r="C184" s="41"/>
      <c r="D184" s="19"/>
    </row>
    <row r="185" spans="1:9">
      <c r="A185" s="14"/>
      <c r="B185" s="15"/>
      <c r="C185" s="15" t="s">
        <v>13</v>
      </c>
      <c r="D185" s="16"/>
      <c r="E185" s="15"/>
      <c r="F185" s="8"/>
      <c r="G185" s="8"/>
      <c r="H185" s="8">
        <f>ROUND(SUM(H177:H184),0)</f>
        <v>485022</v>
      </c>
      <c r="I185" s="8">
        <f>ROUND(SUM(I177:I184),0)</f>
        <v>122640</v>
      </c>
    </row>
  </sheetData>
  <mergeCells count="3">
    <mergeCell ref="A3:I3"/>
    <mergeCell ref="A4:I4"/>
    <mergeCell ref="A5:I5"/>
  </mergeCells>
  <pageMargins left="0.2361111111111111" right="0.2361111111111111" top="0.69444444444444442" bottom="0.69444444444444442" header="0.41666666666666669" footer="0.41666666666666669"/>
  <pageSetup paperSize="9" scale="80" firstPageNumber="4294963191" orientation="portrait" useFirstPageNumber="1" r:id="rId1"/>
  <rowBreaks count="4" manualBreakCount="4">
    <brk id="25" max="8" man="1"/>
    <brk id="69" max="8" man="1"/>
    <brk id="122" max="8" man="1"/>
    <brk id="142"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3:I71"/>
  <sheetViews>
    <sheetView view="pageBreakPreview" topLeftCell="A58" zoomScaleNormal="100" zoomScaleSheetLayoutView="100" workbookViewId="0">
      <selection activeCell="H71" sqref="H71"/>
    </sheetView>
  </sheetViews>
  <sheetFormatPr defaultColWidth="9.140625" defaultRowHeight="12.75"/>
  <cols>
    <col min="1" max="1" width="5.28515625" style="9" customWidth="1"/>
    <col min="2" max="2" width="36.7109375" style="2" customWidth="1"/>
    <col min="3" max="3" width="7.42578125" style="1" customWidth="1"/>
    <col min="4" max="4" width="7" style="2" customWidth="1"/>
    <col min="5" max="6" width="12.7109375" style="11" customWidth="1"/>
    <col min="7" max="8" width="14.7109375" style="11" customWidth="1"/>
    <col min="9" max="16384" width="9.140625" style="2"/>
  </cols>
  <sheetData>
    <row r="3" spans="1:8" ht="18">
      <c r="A3" s="129" t="str">
        <f>Főösszesítő!C51</f>
        <v>OPCIÓ - GALÉRIA</v>
      </c>
      <c r="B3" s="131"/>
      <c r="C3" s="131"/>
      <c r="D3" s="131"/>
      <c r="E3" s="131"/>
      <c r="F3" s="131"/>
      <c r="G3" s="131"/>
      <c r="H3" s="132"/>
    </row>
    <row r="4" spans="1:8" ht="18">
      <c r="A4" s="129" t="str">
        <f>Főösszesítő!B51</f>
        <v>O1</v>
      </c>
      <c r="B4" s="131"/>
      <c r="C4" s="131"/>
      <c r="D4" s="131"/>
      <c r="E4" s="131"/>
      <c r="F4" s="131"/>
      <c r="G4" s="131"/>
      <c r="H4" s="132"/>
    </row>
    <row r="5" spans="1:8" ht="18">
      <c r="A5" s="129" t="str">
        <f>Főösszesítő!C54</f>
        <v>BELSŐÉPÍTÉSZETI MUNKÁK</v>
      </c>
      <c r="B5" s="131"/>
      <c r="C5" s="131"/>
      <c r="D5" s="131"/>
      <c r="E5" s="131"/>
      <c r="F5" s="131"/>
      <c r="G5" s="131"/>
      <c r="H5" s="132"/>
    </row>
    <row r="11" spans="1:8" ht="25.5">
      <c r="A11" s="3"/>
      <c r="B11" s="4" t="s">
        <v>0</v>
      </c>
      <c r="C11" s="5"/>
      <c r="D11" s="6"/>
      <c r="E11" s="7"/>
      <c r="F11" s="7"/>
      <c r="G11" s="8" t="s">
        <v>1</v>
      </c>
      <c r="H11" s="8" t="s">
        <v>2</v>
      </c>
    </row>
    <row r="12" spans="1:8">
      <c r="A12" s="9">
        <v>1</v>
      </c>
      <c r="B12" s="10" t="s">
        <v>529</v>
      </c>
      <c r="G12" s="11">
        <f>G23</f>
        <v>225000</v>
      </c>
      <c r="H12" s="11">
        <f>H23</f>
        <v>18000</v>
      </c>
    </row>
    <row r="13" spans="1:8">
      <c r="A13" s="9">
        <v>2</v>
      </c>
      <c r="B13" s="10" t="s">
        <v>531</v>
      </c>
      <c r="G13" s="11">
        <f>G35</f>
        <v>818800</v>
      </c>
      <c r="H13" s="11">
        <f>H35</f>
        <v>116000</v>
      </c>
    </row>
    <row r="14" spans="1:8">
      <c r="A14" s="9">
        <v>3</v>
      </c>
      <c r="B14" s="10" t="s">
        <v>532</v>
      </c>
      <c r="G14" s="11">
        <f>G58</f>
        <v>532050</v>
      </c>
      <c r="H14" s="11">
        <f>H58</f>
        <v>38500</v>
      </c>
    </row>
    <row r="15" spans="1:8">
      <c r="A15" s="9">
        <v>4</v>
      </c>
      <c r="B15" s="10" t="s">
        <v>232</v>
      </c>
      <c r="G15" s="11">
        <f>G71</f>
        <v>739800</v>
      </c>
      <c r="H15" s="11">
        <f>H71</f>
        <v>57200</v>
      </c>
    </row>
    <row r="16" spans="1:8">
      <c r="A16" s="12" t="s">
        <v>20</v>
      </c>
      <c r="B16" s="6"/>
      <c r="C16" s="5"/>
      <c r="D16" s="6"/>
      <c r="E16" s="7"/>
      <c r="F16" s="7"/>
      <c r="G16" s="8">
        <f>SUM(G12:G15)</f>
        <v>2315650</v>
      </c>
      <c r="H16" s="8">
        <f>SUM(H12:H15)</f>
        <v>229700</v>
      </c>
    </row>
    <row r="19" spans="1:9">
      <c r="B19" s="96" t="str">
        <f>B12</f>
        <v>Egyedi bútorok</v>
      </c>
    </row>
    <row r="20" spans="1:9" s="20" customFormat="1" ht="25.5">
      <c r="A20" s="14" t="s">
        <v>3</v>
      </c>
      <c r="B20" s="15" t="s">
        <v>5</v>
      </c>
      <c r="C20" s="16" t="s">
        <v>6</v>
      </c>
      <c r="D20" s="15" t="s">
        <v>7</v>
      </c>
      <c r="E20" s="8" t="s">
        <v>8</v>
      </c>
      <c r="F20" s="8" t="s">
        <v>9</v>
      </c>
      <c r="G20" s="8" t="s">
        <v>10</v>
      </c>
      <c r="H20" s="8" t="s">
        <v>11</v>
      </c>
    </row>
    <row r="21" spans="1:9" s="72" customFormat="1" ht="89.25">
      <c r="A21" s="9">
        <v>1</v>
      </c>
      <c r="B21" s="35" t="s">
        <v>544</v>
      </c>
      <c r="C21" s="1">
        <v>1</v>
      </c>
      <c r="D21" s="2" t="s">
        <v>27</v>
      </c>
      <c r="E21" s="11">
        <v>225000</v>
      </c>
      <c r="F21" s="11">
        <v>18000</v>
      </c>
      <c r="G21" s="11">
        <f t="shared" ref="G21" si="0">ROUND(C21*E21, 0)</f>
        <v>225000</v>
      </c>
      <c r="H21" s="11">
        <f t="shared" ref="H21" si="1">ROUND(C21*F21, 0)</f>
        <v>18000</v>
      </c>
      <c r="I21" s="79"/>
    </row>
    <row r="23" spans="1:9" s="20" customFormat="1">
      <c r="A23" s="14"/>
      <c r="B23" s="15" t="s">
        <v>13</v>
      </c>
      <c r="C23" s="16"/>
      <c r="D23" s="15"/>
      <c r="E23" s="8"/>
      <c r="F23" s="8"/>
      <c r="G23" s="8">
        <f>ROUND(SUM(G21:G22),0)</f>
        <v>225000</v>
      </c>
      <c r="H23" s="8">
        <f>ROUND(SUM(H21:H22),0)</f>
        <v>18000</v>
      </c>
    </row>
    <row r="26" spans="1:9">
      <c r="B26" s="96" t="str">
        <f>B13</f>
        <v>Szaniterek</v>
      </c>
    </row>
    <row r="27" spans="1:9" s="20" customFormat="1" ht="25.5">
      <c r="A27" s="14" t="s">
        <v>3</v>
      </c>
      <c r="B27" s="15" t="s">
        <v>5</v>
      </c>
      <c r="C27" s="16" t="s">
        <v>6</v>
      </c>
      <c r="D27" s="15" t="s">
        <v>7</v>
      </c>
      <c r="E27" s="8" t="s">
        <v>8</v>
      </c>
      <c r="F27" s="8" t="s">
        <v>9</v>
      </c>
      <c r="G27" s="8" t="s">
        <v>10</v>
      </c>
      <c r="H27" s="8" t="s">
        <v>11</v>
      </c>
    </row>
    <row r="28" spans="1:9" ht="38.25">
      <c r="A28" s="9">
        <v>1</v>
      </c>
      <c r="B28" s="35" t="s">
        <v>553</v>
      </c>
      <c r="C28" s="1">
        <v>2</v>
      </c>
      <c r="D28" s="2" t="s">
        <v>27</v>
      </c>
      <c r="E28" s="11">
        <v>58600</v>
      </c>
      <c r="F28" s="11">
        <v>8500</v>
      </c>
      <c r="G28" s="11">
        <f t="shared" ref="G28" si="2">ROUND(C28*E28, 0)</f>
        <v>117200</v>
      </c>
      <c r="H28" s="11">
        <f t="shared" ref="H28" si="3">ROUND(C28*F28, 0)</f>
        <v>17000</v>
      </c>
    </row>
    <row r="29" spans="1:9">
      <c r="B29" s="35"/>
    </row>
    <row r="30" spans="1:9" ht="51">
      <c r="A30" s="9">
        <v>2</v>
      </c>
      <c r="B30" s="35" t="s">
        <v>554</v>
      </c>
      <c r="C30" s="1">
        <v>2</v>
      </c>
      <c r="D30" s="2" t="s">
        <v>27</v>
      </c>
      <c r="E30" s="11">
        <v>235000</v>
      </c>
      <c r="F30" s="11">
        <v>45000</v>
      </c>
      <c r="G30" s="11">
        <f t="shared" ref="G30" si="4">ROUND(C30*E30, 0)</f>
        <v>470000</v>
      </c>
      <c r="H30" s="11">
        <f t="shared" ref="H30" si="5">ROUND(C30*F30, 0)</f>
        <v>90000</v>
      </c>
    </row>
    <row r="31" spans="1:9">
      <c r="B31" s="35"/>
    </row>
    <row r="32" spans="1:9">
      <c r="B32" s="76" t="s">
        <v>559</v>
      </c>
      <c r="C32" s="34"/>
      <c r="E32" s="34"/>
      <c r="F32" s="34"/>
    </row>
    <row r="33" spans="1:8" ht="25.5">
      <c r="A33" s="9">
        <v>3</v>
      </c>
      <c r="B33" s="35" t="s">
        <v>560</v>
      </c>
      <c r="C33" s="1">
        <v>2</v>
      </c>
      <c r="D33" s="2" t="s">
        <v>27</v>
      </c>
      <c r="E33" s="11">
        <v>115800</v>
      </c>
      <c r="F33" s="11">
        <v>4500</v>
      </c>
      <c r="G33" s="11">
        <f t="shared" ref="G33" si="6">ROUND(C33*E33, 0)</f>
        <v>231600</v>
      </c>
      <c r="H33" s="11">
        <f t="shared" ref="H33" si="7">ROUND(C33*F33, 0)</f>
        <v>9000</v>
      </c>
    </row>
    <row r="35" spans="1:8" s="20" customFormat="1">
      <c r="A35" s="14"/>
      <c r="B35" s="15" t="s">
        <v>13</v>
      </c>
      <c r="C35" s="16"/>
      <c r="D35" s="15"/>
      <c r="E35" s="8"/>
      <c r="F35" s="8"/>
      <c r="G35" s="8">
        <f>ROUND(SUM(G28:G34),0)</f>
        <v>818800</v>
      </c>
      <c r="H35" s="8">
        <f>ROUND(SUM(H28:H34),0)</f>
        <v>116000</v>
      </c>
    </row>
    <row r="38" spans="1:8">
      <c r="B38" s="96" t="str">
        <f>B14</f>
        <v>Piperék</v>
      </c>
    </row>
    <row r="39" spans="1:8" s="20" customFormat="1" ht="25.5">
      <c r="A39" s="14" t="s">
        <v>3</v>
      </c>
      <c r="B39" s="15" t="s">
        <v>5</v>
      </c>
      <c r="C39" s="16" t="s">
        <v>6</v>
      </c>
      <c r="D39" s="15" t="s">
        <v>7</v>
      </c>
      <c r="E39" s="8" t="s">
        <v>8</v>
      </c>
      <c r="F39" s="8" t="s">
        <v>9</v>
      </c>
      <c r="G39" s="8" t="s">
        <v>10</v>
      </c>
      <c r="H39" s="8" t="s">
        <v>11</v>
      </c>
    </row>
    <row r="40" spans="1:8" ht="51">
      <c r="A40" s="9">
        <v>1</v>
      </c>
      <c r="B40" s="35" t="s">
        <v>561</v>
      </c>
      <c r="C40" s="1">
        <v>4</v>
      </c>
      <c r="D40" s="2" t="s">
        <v>27</v>
      </c>
      <c r="E40" s="11">
        <v>8700</v>
      </c>
      <c r="F40" s="11">
        <v>2500</v>
      </c>
      <c r="G40" s="11">
        <f t="shared" ref="G40" si="8">ROUND(C40*E40, 0)</f>
        <v>34800</v>
      </c>
      <c r="H40" s="11">
        <f t="shared" ref="H40" si="9">ROUND(C40*F40, 0)</f>
        <v>10000</v>
      </c>
    </row>
    <row r="41" spans="1:8">
      <c r="B41" s="35"/>
    </row>
    <row r="42" spans="1:8" ht="38.25">
      <c r="A42" s="9">
        <v>2</v>
      </c>
      <c r="B42" s="35" t="s">
        <v>562</v>
      </c>
      <c r="C42" s="1">
        <v>4</v>
      </c>
      <c r="D42" s="2" t="s">
        <v>27</v>
      </c>
      <c r="E42" s="11">
        <v>4800</v>
      </c>
      <c r="F42" s="11">
        <v>250</v>
      </c>
      <c r="G42" s="11">
        <f t="shared" ref="G42" si="10">ROUND(C42*E42, 0)</f>
        <v>19200</v>
      </c>
      <c r="H42" s="11">
        <f t="shared" ref="H42" si="11">ROUND(C42*F42, 0)</f>
        <v>1000</v>
      </c>
    </row>
    <row r="43" spans="1:8">
      <c r="B43" s="35"/>
    </row>
    <row r="44" spans="1:8" ht="38.25">
      <c r="A44" s="9">
        <v>3</v>
      </c>
      <c r="B44" s="35" t="s">
        <v>563</v>
      </c>
      <c r="C44" s="1">
        <v>3</v>
      </c>
      <c r="D44" s="2" t="s">
        <v>27</v>
      </c>
      <c r="E44" s="11">
        <v>21500</v>
      </c>
      <c r="F44" s="11">
        <v>250</v>
      </c>
      <c r="G44" s="11">
        <f t="shared" ref="G44" si="12">ROUND(C44*E44, 0)</f>
        <v>64500</v>
      </c>
      <c r="H44" s="11">
        <f t="shared" ref="H44" si="13">ROUND(C44*F44, 0)</f>
        <v>750</v>
      </c>
    </row>
    <row r="45" spans="1:8">
      <c r="C45" s="34"/>
      <c r="E45" s="34"/>
      <c r="F45" s="34"/>
    </row>
    <row r="46" spans="1:8" ht="51">
      <c r="A46" s="9">
        <v>4</v>
      </c>
      <c r="B46" s="35" t="s">
        <v>564</v>
      </c>
      <c r="C46" s="1">
        <v>2</v>
      </c>
      <c r="D46" s="2" t="s">
        <v>27</v>
      </c>
      <c r="E46" s="11">
        <v>28500</v>
      </c>
      <c r="F46" s="11">
        <v>250</v>
      </c>
      <c r="G46" s="11">
        <f t="shared" ref="G46" si="14">ROUND(C46*E46, 0)</f>
        <v>57000</v>
      </c>
      <c r="H46" s="11">
        <f t="shared" ref="H46" si="15">ROUND(C46*F46, 0)</f>
        <v>500</v>
      </c>
    </row>
    <row r="47" spans="1:8">
      <c r="B47" s="35"/>
    </row>
    <row r="48" spans="1:8" ht="25.5">
      <c r="A48" s="9">
        <v>5</v>
      </c>
      <c r="B48" s="35" t="s">
        <v>565</v>
      </c>
      <c r="C48" s="1">
        <v>3</v>
      </c>
      <c r="D48" s="2" t="s">
        <v>27</v>
      </c>
      <c r="E48" s="11">
        <v>4850</v>
      </c>
      <c r="F48" s="11">
        <v>250</v>
      </c>
      <c r="G48" s="11">
        <f t="shared" ref="G48" si="16">ROUND(C48*E48, 0)</f>
        <v>14550</v>
      </c>
      <c r="H48" s="11">
        <f t="shared" ref="H48" si="17">ROUND(C48*F48, 0)</f>
        <v>750</v>
      </c>
    </row>
    <row r="49" spans="1:9">
      <c r="B49" s="35"/>
      <c r="C49" s="34"/>
      <c r="E49" s="34"/>
      <c r="F49" s="34"/>
    </row>
    <row r="50" spans="1:9" ht="51">
      <c r="A50" s="9">
        <v>6</v>
      </c>
      <c r="B50" s="35" t="s">
        <v>566</v>
      </c>
      <c r="C50" s="1">
        <v>3</v>
      </c>
      <c r="D50" s="2" t="s">
        <v>27</v>
      </c>
      <c r="E50" s="11">
        <v>32500</v>
      </c>
      <c r="F50" s="11">
        <v>1500</v>
      </c>
      <c r="G50" s="11">
        <f t="shared" ref="G50" si="18">ROUND(C50*E50, 0)</f>
        <v>97500</v>
      </c>
      <c r="H50" s="11">
        <f t="shared" ref="H50" si="19">ROUND(C50*F50, 0)</f>
        <v>4500</v>
      </c>
    </row>
    <row r="51" spans="1:9">
      <c r="B51" s="35"/>
    </row>
    <row r="52" spans="1:9" ht="25.5">
      <c r="A52" s="9">
        <v>7</v>
      </c>
      <c r="B52" s="35" t="s">
        <v>567</v>
      </c>
      <c r="C52" s="1">
        <v>6</v>
      </c>
      <c r="D52" s="2" t="s">
        <v>27</v>
      </c>
      <c r="E52" s="11">
        <v>7500</v>
      </c>
      <c r="F52" s="11">
        <v>250</v>
      </c>
      <c r="G52" s="11">
        <f t="shared" ref="G52" si="20">ROUND(C52*E52, 0)</f>
        <v>45000</v>
      </c>
      <c r="H52" s="11">
        <f t="shared" ref="H52" si="21">ROUND(C52*F52, 0)</f>
        <v>1500</v>
      </c>
    </row>
    <row r="53" spans="1:9">
      <c r="B53" s="35"/>
    </row>
    <row r="54" spans="1:9" ht="38.25">
      <c r="A54" s="9">
        <v>8</v>
      </c>
      <c r="B54" s="35" t="s">
        <v>569</v>
      </c>
      <c r="C54" s="1">
        <v>2</v>
      </c>
      <c r="D54" s="2" t="s">
        <v>27</v>
      </c>
      <c r="E54" s="11">
        <v>78500</v>
      </c>
      <c r="F54" s="11">
        <v>6500</v>
      </c>
      <c r="G54" s="11">
        <f t="shared" ref="G54" si="22">ROUND(C54*E54, 0)</f>
        <v>157000</v>
      </c>
      <c r="H54" s="11">
        <f t="shared" ref="H54" si="23">ROUND(C54*F54, 0)</f>
        <v>13000</v>
      </c>
    </row>
    <row r="55" spans="1:9">
      <c r="B55" s="35"/>
    </row>
    <row r="56" spans="1:9" ht="38.25">
      <c r="A56" s="9">
        <v>9</v>
      </c>
      <c r="B56" s="35" t="s">
        <v>570</v>
      </c>
      <c r="C56" s="1">
        <v>1</v>
      </c>
      <c r="D56" s="2" t="s">
        <v>27</v>
      </c>
      <c r="E56" s="11">
        <v>42500</v>
      </c>
      <c r="F56" s="11">
        <v>6500</v>
      </c>
      <c r="G56" s="11">
        <f t="shared" ref="G56" si="24">ROUND(C56*E56, 0)</f>
        <v>42500</v>
      </c>
      <c r="H56" s="11">
        <f t="shared" ref="H56" si="25">ROUND(C56*F56, 0)</f>
        <v>6500</v>
      </c>
    </row>
    <row r="58" spans="1:9" s="20" customFormat="1">
      <c r="A58" s="14"/>
      <c r="B58" s="15" t="s">
        <v>13</v>
      </c>
      <c r="C58" s="16"/>
      <c r="D58" s="15"/>
      <c r="E58" s="8"/>
      <c r="F58" s="8"/>
      <c r="G58" s="8">
        <f>ROUND(SUM(G40:G57),0)</f>
        <v>532050</v>
      </c>
      <c r="H58" s="8">
        <f>ROUND(SUM(H40:H57),0)</f>
        <v>38500</v>
      </c>
    </row>
    <row r="61" spans="1:9">
      <c r="B61" s="96" t="str">
        <f>B15</f>
        <v>Lámpatestek</v>
      </c>
    </row>
    <row r="62" spans="1:9" s="20" customFormat="1" ht="25.5">
      <c r="A62" s="14" t="s">
        <v>3</v>
      </c>
      <c r="B62" s="15" t="s">
        <v>5</v>
      </c>
      <c r="C62" s="16" t="s">
        <v>6</v>
      </c>
      <c r="D62" s="15" t="s">
        <v>7</v>
      </c>
      <c r="E62" s="8" t="s">
        <v>8</v>
      </c>
      <c r="F62" s="8" t="s">
        <v>9</v>
      </c>
      <c r="G62" s="8" t="s">
        <v>10</v>
      </c>
      <c r="H62" s="8" t="s">
        <v>11</v>
      </c>
    </row>
    <row r="63" spans="1:9" s="72" customFormat="1" ht="38.25">
      <c r="A63" s="9">
        <v>1</v>
      </c>
      <c r="B63" s="35" t="s">
        <v>242</v>
      </c>
      <c r="C63" s="1">
        <v>6</v>
      </c>
      <c r="D63" s="2" t="s">
        <v>27</v>
      </c>
      <c r="E63" s="11">
        <v>22500</v>
      </c>
      <c r="F63" s="11">
        <v>2200</v>
      </c>
      <c r="G63" s="11">
        <f t="shared" ref="G63" si="26">ROUND(C63*E63, 0)</f>
        <v>135000</v>
      </c>
      <c r="H63" s="11">
        <f t="shared" ref="H63" si="27">ROUND(C63*F63, 0)</f>
        <v>13200</v>
      </c>
      <c r="I63" s="79"/>
    </row>
    <row r="64" spans="1:9" s="72" customFormat="1">
      <c r="A64" s="9"/>
      <c r="B64" s="35"/>
      <c r="C64" s="34"/>
      <c r="D64" s="2"/>
      <c r="E64" s="34"/>
      <c r="F64" s="34"/>
      <c r="G64" s="34"/>
      <c r="H64" s="34"/>
      <c r="I64" s="79"/>
    </row>
    <row r="65" spans="1:9" s="72" customFormat="1" ht="25.5">
      <c r="A65" s="9">
        <v>2</v>
      </c>
      <c r="B65" s="35" t="s">
        <v>247</v>
      </c>
      <c r="C65" s="1">
        <v>3</v>
      </c>
      <c r="D65" s="2" t="s">
        <v>27</v>
      </c>
      <c r="E65" s="11">
        <v>28600</v>
      </c>
      <c r="F65" s="11">
        <v>2200</v>
      </c>
      <c r="G65" s="11">
        <f t="shared" ref="G65" si="28">ROUND(C65*E65, 0)</f>
        <v>85800</v>
      </c>
      <c r="H65" s="11">
        <f t="shared" ref="H65" si="29">ROUND(C65*F65, 0)</f>
        <v>6600</v>
      </c>
      <c r="I65" s="79"/>
    </row>
    <row r="66" spans="1:9" s="72" customFormat="1">
      <c r="A66" s="9"/>
      <c r="B66" s="35"/>
      <c r="C66" s="1"/>
      <c r="D66" s="2"/>
      <c r="E66" s="11"/>
      <c r="F66" s="11"/>
      <c r="G66" s="11"/>
      <c r="H66" s="11"/>
      <c r="I66" s="79"/>
    </row>
    <row r="67" spans="1:9" s="72" customFormat="1" ht="51">
      <c r="A67" s="9">
        <v>3</v>
      </c>
      <c r="B67" s="35" t="s">
        <v>483</v>
      </c>
      <c r="C67" s="1">
        <v>5</v>
      </c>
      <c r="D67" s="2" t="s">
        <v>27</v>
      </c>
      <c r="E67" s="11">
        <v>45000</v>
      </c>
      <c r="F67" s="11">
        <v>2200</v>
      </c>
      <c r="G67" s="11">
        <f t="shared" ref="G67" si="30">ROUND(C67*E67, 0)</f>
        <v>225000</v>
      </c>
      <c r="H67" s="11">
        <f t="shared" ref="H67" si="31">ROUND(C67*F67, 0)</f>
        <v>11000</v>
      </c>
      <c r="I67" s="79"/>
    </row>
    <row r="68" spans="1:9" s="72" customFormat="1">
      <c r="A68" s="9"/>
      <c r="B68" s="35"/>
      <c r="C68" s="1"/>
      <c r="D68" s="2"/>
      <c r="E68" s="11"/>
      <c r="F68" s="11"/>
      <c r="G68" s="11"/>
      <c r="H68" s="11"/>
      <c r="I68" s="79"/>
    </row>
    <row r="69" spans="1:9" s="72" customFormat="1">
      <c r="A69" s="9">
        <v>4</v>
      </c>
      <c r="B69" s="35" t="s">
        <v>249</v>
      </c>
      <c r="C69" s="1">
        <v>12</v>
      </c>
      <c r="D69" s="2" t="s">
        <v>27</v>
      </c>
      <c r="E69" s="11">
        <v>24500</v>
      </c>
      <c r="F69" s="11">
        <v>2200</v>
      </c>
      <c r="G69" s="11">
        <f t="shared" ref="G69" si="32">ROUND(C69*E69, 0)</f>
        <v>294000</v>
      </c>
      <c r="H69" s="11">
        <f t="shared" ref="H69" si="33">ROUND(C69*F69, 0)</f>
        <v>26400</v>
      </c>
      <c r="I69" s="79"/>
    </row>
    <row r="71" spans="1:9" s="20" customFormat="1">
      <c r="A71" s="14"/>
      <c r="B71" s="15" t="s">
        <v>13</v>
      </c>
      <c r="C71" s="16"/>
      <c r="D71" s="15"/>
      <c r="E71" s="8"/>
      <c r="F71" s="8"/>
      <c r="G71" s="8">
        <f>ROUND(SUM(G63:G70),0)</f>
        <v>739800</v>
      </c>
      <c r="H71" s="8">
        <f>ROUND(SUM(H63:H70),0)</f>
        <v>57200</v>
      </c>
    </row>
  </sheetData>
  <mergeCells count="3">
    <mergeCell ref="A3:H3"/>
    <mergeCell ref="A4:H4"/>
    <mergeCell ref="A5:H5"/>
  </mergeCells>
  <pageMargins left="0.2361111111111111" right="0.2361111111111111" top="0.69444444444444442" bottom="0.69444444444444442" header="0.41666666666666669" footer="0.41666666666666669"/>
  <pageSetup paperSize="9" scale="81" firstPageNumber="4294963191" orientation="portrait" useFirstPageNumber="1" r:id="rId1"/>
  <rowBreaks count="2" manualBreakCount="2">
    <brk id="17" max="8" man="1"/>
    <brk id="54"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3:H145"/>
  <sheetViews>
    <sheetView view="pageBreakPreview" topLeftCell="A93" zoomScaleNormal="100" zoomScaleSheetLayoutView="100" workbookViewId="0">
      <selection activeCell="E97" sqref="E97:F97"/>
    </sheetView>
  </sheetViews>
  <sheetFormatPr defaultColWidth="9.140625" defaultRowHeight="12.75"/>
  <cols>
    <col min="1" max="1" width="5.28515625" style="9" customWidth="1"/>
    <col min="2" max="2" width="36.7109375" style="2" customWidth="1"/>
    <col min="3" max="3" width="7.42578125" style="1" customWidth="1"/>
    <col min="4" max="4" width="7" style="2" customWidth="1"/>
    <col min="5" max="6" width="12.7109375" style="11" customWidth="1"/>
    <col min="7" max="8" width="14.7109375" style="11" customWidth="1"/>
    <col min="9" max="16384" width="9.140625" style="2"/>
  </cols>
  <sheetData>
    <row r="3" spans="1:8" ht="18">
      <c r="A3" s="129" t="str">
        <f>Főösszesítő!C51</f>
        <v>OPCIÓ - GALÉRIA</v>
      </c>
      <c r="B3" s="131"/>
      <c r="C3" s="131"/>
      <c r="D3" s="131"/>
      <c r="E3" s="131"/>
      <c r="F3" s="131"/>
      <c r="G3" s="131"/>
      <c r="H3" s="132"/>
    </row>
    <row r="4" spans="1:8" ht="18">
      <c r="A4" s="129" t="str">
        <f>Főösszesítő!B51</f>
        <v>O1</v>
      </c>
      <c r="B4" s="131"/>
      <c r="C4" s="131"/>
      <c r="D4" s="131"/>
      <c r="E4" s="131"/>
      <c r="F4" s="131"/>
      <c r="G4" s="131"/>
      <c r="H4" s="132"/>
    </row>
    <row r="5" spans="1:8" ht="18">
      <c r="A5" s="129" t="str">
        <f>Főösszesítő!C55</f>
        <v>ERŐSÁRAMÚ MUNKÁK</v>
      </c>
      <c r="B5" s="131"/>
      <c r="C5" s="131"/>
      <c r="D5" s="131"/>
      <c r="E5" s="131"/>
      <c r="F5" s="131"/>
      <c r="G5" s="131"/>
      <c r="H5" s="132"/>
    </row>
    <row r="11" spans="1:8" ht="25.5">
      <c r="A11" s="3"/>
      <c r="B11" s="12" t="s">
        <v>0</v>
      </c>
      <c r="C11" s="5"/>
      <c r="D11" s="6"/>
      <c r="E11" s="7"/>
      <c r="F11" s="7"/>
      <c r="G11" s="8" t="s">
        <v>1</v>
      </c>
      <c r="H11" s="8" t="s">
        <v>2</v>
      </c>
    </row>
    <row r="12" spans="1:8">
      <c r="A12" s="9">
        <v>1</v>
      </c>
      <c r="B12" s="10" t="s">
        <v>190</v>
      </c>
      <c r="G12" s="11">
        <f>G36</f>
        <v>4200</v>
      </c>
      <c r="H12" s="11">
        <f>H36</f>
        <v>131200</v>
      </c>
    </row>
    <row r="13" spans="1:8">
      <c r="A13" s="9">
        <v>2</v>
      </c>
      <c r="B13" s="10" t="s">
        <v>191</v>
      </c>
      <c r="G13" s="11">
        <f>G49</f>
        <v>314220</v>
      </c>
      <c r="H13" s="11">
        <f>H49</f>
        <v>376400</v>
      </c>
    </row>
    <row r="14" spans="1:8">
      <c r="A14" s="9">
        <v>3</v>
      </c>
      <c r="B14" s="10" t="s">
        <v>192</v>
      </c>
      <c r="G14" s="11">
        <f>G62</f>
        <v>271750</v>
      </c>
      <c r="H14" s="11">
        <f>H62</f>
        <v>320300</v>
      </c>
    </row>
    <row r="15" spans="1:8">
      <c r="A15" s="9">
        <v>4</v>
      </c>
      <c r="B15" s="10" t="s">
        <v>193</v>
      </c>
      <c r="G15" s="11">
        <f>G107</f>
        <v>2826400</v>
      </c>
      <c r="H15" s="11">
        <f>H107</f>
        <v>506500</v>
      </c>
    </row>
    <row r="16" spans="1:8">
      <c r="A16" s="9">
        <v>5</v>
      </c>
      <c r="B16" s="10" t="s">
        <v>194</v>
      </c>
      <c r="G16" s="11">
        <f>G130</f>
        <v>279700</v>
      </c>
      <c r="H16" s="11">
        <f>H130</f>
        <v>157500</v>
      </c>
    </row>
    <row r="17" spans="1:8">
      <c r="A17" s="9">
        <v>6</v>
      </c>
      <c r="B17" s="10" t="s">
        <v>196</v>
      </c>
      <c r="G17" s="11">
        <f>G145</f>
        <v>31100</v>
      </c>
      <c r="H17" s="11">
        <f>H145</f>
        <v>76400</v>
      </c>
    </row>
    <row r="18" spans="1:8">
      <c r="A18" s="12" t="s">
        <v>20</v>
      </c>
      <c r="B18" s="6"/>
      <c r="C18" s="5"/>
      <c r="D18" s="6"/>
      <c r="E18" s="7"/>
      <c r="F18" s="7"/>
      <c r="G18" s="8">
        <f>SUM(G12:G17)</f>
        <v>3727370</v>
      </c>
      <c r="H18" s="8">
        <f>SUM(H12:H17)</f>
        <v>1568300</v>
      </c>
    </row>
    <row r="21" spans="1:8">
      <c r="B21" s="96" t="str">
        <f>B12</f>
        <v>Átalakítás, bontás</v>
      </c>
    </row>
    <row r="22" spans="1:8" s="20" customFormat="1" ht="25.5">
      <c r="A22" s="14" t="s">
        <v>3</v>
      </c>
      <c r="B22" s="15" t="s">
        <v>5</v>
      </c>
      <c r="C22" s="16" t="s">
        <v>6</v>
      </c>
      <c r="D22" s="15" t="s">
        <v>7</v>
      </c>
      <c r="E22" s="8" t="s">
        <v>8</v>
      </c>
      <c r="F22" s="8" t="s">
        <v>9</v>
      </c>
      <c r="G22" s="8" t="s">
        <v>10</v>
      </c>
      <c r="H22" s="8" t="s">
        <v>11</v>
      </c>
    </row>
    <row r="23" spans="1:8" ht="38.25">
      <c r="A23" s="17">
        <v>1</v>
      </c>
      <c r="B23" s="18" t="s">
        <v>614</v>
      </c>
      <c r="C23" s="19">
        <v>100</v>
      </c>
      <c r="D23" s="2" t="s">
        <v>70</v>
      </c>
      <c r="E23" s="11">
        <v>25</v>
      </c>
      <c r="F23" s="11">
        <v>450</v>
      </c>
      <c r="G23" s="11">
        <f t="shared" ref="G23" si="0">ROUND(C23*E23, 0)</f>
        <v>2500</v>
      </c>
      <c r="H23" s="11">
        <f t="shared" ref="H23" si="1">ROUND(C23*F23, 0)</f>
        <v>45000</v>
      </c>
    </row>
    <row r="24" spans="1:8">
      <c r="A24" s="17"/>
      <c r="B24" s="74" t="s">
        <v>198</v>
      </c>
      <c r="C24" s="19"/>
    </row>
    <row r="25" spans="1:8">
      <c r="A25" s="17"/>
      <c r="B25" s="18"/>
      <c r="C25" s="19"/>
    </row>
    <row r="26" spans="1:8" ht="99" customHeight="1">
      <c r="A26" s="17">
        <v>2</v>
      </c>
      <c r="B26" s="18" t="s">
        <v>615</v>
      </c>
      <c r="C26" s="19">
        <v>20</v>
      </c>
      <c r="D26" s="2" t="s">
        <v>70</v>
      </c>
      <c r="E26" s="11">
        <v>25</v>
      </c>
      <c r="F26" s="11">
        <v>450</v>
      </c>
      <c r="G26" s="11">
        <f t="shared" ref="G26:G34" si="2">ROUND(C26*E26, 0)</f>
        <v>500</v>
      </c>
      <c r="H26" s="11">
        <f t="shared" ref="H26:H34" si="3">ROUND(C26*F26, 0)</f>
        <v>9000</v>
      </c>
    </row>
    <row r="27" spans="1:8">
      <c r="A27" s="17"/>
      <c r="B27" s="74" t="s">
        <v>198</v>
      </c>
      <c r="C27" s="21"/>
    </row>
    <row r="28" spans="1:8">
      <c r="A28" s="17"/>
      <c r="B28" s="18"/>
      <c r="C28" s="21"/>
    </row>
    <row r="29" spans="1:8" ht="76.5">
      <c r="A29" s="17">
        <v>3</v>
      </c>
      <c r="B29" s="18" t="s">
        <v>616</v>
      </c>
      <c r="C29" s="21">
        <v>38</v>
      </c>
      <c r="D29" s="2" t="s">
        <v>27</v>
      </c>
      <c r="E29" s="11">
        <v>25</v>
      </c>
      <c r="F29" s="11">
        <v>800</v>
      </c>
      <c r="G29" s="11">
        <f t="shared" si="2"/>
        <v>950</v>
      </c>
      <c r="H29" s="11">
        <f t="shared" si="3"/>
        <v>30400</v>
      </c>
    </row>
    <row r="30" spans="1:8">
      <c r="A30" s="17"/>
      <c r="B30" s="18"/>
      <c r="C30" s="21"/>
    </row>
    <row r="31" spans="1:8" ht="76.5">
      <c r="A31" s="17">
        <v>4</v>
      </c>
      <c r="B31" s="18" t="s">
        <v>617</v>
      </c>
      <c r="C31" s="21">
        <v>4</v>
      </c>
      <c r="D31" s="2" t="s">
        <v>27</v>
      </c>
      <c r="E31" s="11">
        <v>25</v>
      </c>
      <c r="F31" s="11">
        <v>450</v>
      </c>
      <c r="G31" s="11">
        <f t="shared" si="2"/>
        <v>100</v>
      </c>
      <c r="H31" s="11">
        <f t="shared" si="3"/>
        <v>1800</v>
      </c>
    </row>
    <row r="32" spans="1:8">
      <c r="A32" s="17"/>
      <c r="B32" s="74" t="s">
        <v>198</v>
      </c>
      <c r="C32" s="21"/>
    </row>
    <row r="33" spans="1:8">
      <c r="A33" s="17"/>
      <c r="B33" s="18"/>
      <c r="C33" s="21"/>
    </row>
    <row r="34" spans="1:8" ht="89.25">
      <c r="A34" s="17">
        <v>5</v>
      </c>
      <c r="B34" s="18" t="s">
        <v>619</v>
      </c>
      <c r="C34" s="21">
        <v>1</v>
      </c>
      <c r="D34" s="2" t="s">
        <v>197</v>
      </c>
      <c r="E34" s="11">
        <v>150</v>
      </c>
      <c r="F34" s="11">
        <v>45000</v>
      </c>
      <c r="G34" s="11">
        <f t="shared" si="2"/>
        <v>150</v>
      </c>
      <c r="H34" s="11">
        <f t="shared" si="3"/>
        <v>45000</v>
      </c>
    </row>
    <row r="36" spans="1:8" s="20" customFormat="1">
      <c r="A36" s="14"/>
      <c r="B36" s="15" t="s">
        <v>13</v>
      </c>
      <c r="C36" s="16"/>
      <c r="D36" s="15"/>
      <c r="E36" s="8"/>
      <c r="F36" s="8"/>
      <c r="G36" s="8">
        <f>ROUND(SUM(G23:G35),0)</f>
        <v>4200</v>
      </c>
      <c r="H36" s="8">
        <f>ROUND(SUM(H23:H35),0)</f>
        <v>131200</v>
      </c>
    </row>
    <row r="39" spans="1:8">
      <c r="B39" s="96" t="str">
        <f>B13</f>
        <v>Védőcsövek, kábeltálcák, csatornák</v>
      </c>
    </row>
    <row r="40" spans="1:8" s="20" customFormat="1" ht="25.5">
      <c r="A40" s="14" t="s">
        <v>3</v>
      </c>
      <c r="B40" s="15" t="s">
        <v>5</v>
      </c>
      <c r="C40" s="16" t="s">
        <v>6</v>
      </c>
      <c r="D40" s="15" t="s">
        <v>7</v>
      </c>
      <c r="E40" s="8" t="s">
        <v>8</v>
      </c>
      <c r="F40" s="8" t="s">
        <v>9</v>
      </c>
      <c r="G40" s="8" t="s">
        <v>10</v>
      </c>
      <c r="H40" s="8" t="s">
        <v>11</v>
      </c>
    </row>
    <row r="41" spans="1:8" ht="89.25">
      <c r="A41" s="17">
        <v>1</v>
      </c>
      <c r="B41" s="38" t="s">
        <v>620</v>
      </c>
      <c r="C41" s="19">
        <v>10</v>
      </c>
      <c r="D41" s="2" t="s">
        <v>70</v>
      </c>
      <c r="E41" s="11">
        <v>1840</v>
      </c>
      <c r="F41" s="11">
        <v>1800</v>
      </c>
      <c r="G41" s="11">
        <f t="shared" ref="G41" si="4">ROUND(C41*E41, 0)</f>
        <v>18400</v>
      </c>
      <c r="H41" s="11">
        <f t="shared" ref="H41" si="5">ROUND(C41*F41, 0)</f>
        <v>18000</v>
      </c>
    </row>
    <row r="42" spans="1:8">
      <c r="A42" s="17"/>
      <c r="B42" s="38"/>
      <c r="C42" s="19"/>
    </row>
    <row r="43" spans="1:8" ht="89.25">
      <c r="A43" s="17">
        <v>2</v>
      </c>
      <c r="B43" s="38" t="s">
        <v>622</v>
      </c>
      <c r="C43" s="19">
        <v>150</v>
      </c>
      <c r="D43" s="2" t="s">
        <v>70</v>
      </c>
      <c r="E43" s="11">
        <v>1840</v>
      </c>
      <c r="F43" s="11">
        <v>1800</v>
      </c>
      <c r="G43" s="11">
        <f t="shared" ref="G43:G47" si="6">ROUND(C43*E43, 0)</f>
        <v>276000</v>
      </c>
      <c r="H43" s="11">
        <f t="shared" ref="H43:H47" si="7">ROUND(C43*F43, 0)</f>
        <v>270000</v>
      </c>
    </row>
    <row r="44" spans="1:8">
      <c r="A44" s="17"/>
      <c r="B44" s="38"/>
      <c r="C44" s="19"/>
    </row>
    <row r="45" spans="1:8" ht="63.75">
      <c r="A45" s="17">
        <v>3</v>
      </c>
      <c r="B45" s="38" t="s">
        <v>626</v>
      </c>
      <c r="C45" s="21">
        <v>2</v>
      </c>
      <c r="D45" s="2" t="s">
        <v>27</v>
      </c>
      <c r="E45" s="11">
        <v>7600</v>
      </c>
      <c r="F45" s="11">
        <v>9000</v>
      </c>
      <c r="G45" s="11">
        <f t="shared" si="6"/>
        <v>15200</v>
      </c>
      <c r="H45" s="11">
        <f t="shared" si="7"/>
        <v>18000</v>
      </c>
    </row>
    <row r="46" spans="1:8">
      <c r="A46" s="17"/>
      <c r="B46" s="38"/>
      <c r="C46" s="19"/>
    </row>
    <row r="47" spans="1:8" ht="76.5">
      <c r="A47" s="17">
        <v>4</v>
      </c>
      <c r="B47" s="38" t="s">
        <v>627</v>
      </c>
      <c r="C47" s="1">
        <v>22</v>
      </c>
      <c r="D47" s="2" t="s">
        <v>27</v>
      </c>
      <c r="E47" s="11">
        <v>210</v>
      </c>
      <c r="F47" s="11">
        <v>3200</v>
      </c>
      <c r="G47" s="11">
        <f t="shared" si="6"/>
        <v>4620</v>
      </c>
      <c r="H47" s="11">
        <f t="shared" si="7"/>
        <v>70400</v>
      </c>
    </row>
    <row r="48" spans="1:8" ht="13.15" customHeight="1"/>
    <row r="49" spans="1:8" s="20" customFormat="1">
      <c r="A49" s="14"/>
      <c r="B49" s="15" t="s">
        <v>13</v>
      </c>
      <c r="C49" s="16"/>
      <c r="D49" s="15"/>
      <c r="E49" s="8"/>
      <c r="F49" s="8"/>
      <c r="G49" s="8">
        <f>ROUND(SUM(G41:G48),0)</f>
        <v>314220</v>
      </c>
      <c r="H49" s="8">
        <f>ROUND(SUM(H41:H48),0)</f>
        <v>376400</v>
      </c>
    </row>
    <row r="52" spans="1:8">
      <c r="B52" s="96" t="str">
        <f>B14</f>
        <v>Vezetékek, kábelek</v>
      </c>
    </row>
    <row r="53" spans="1:8" s="20" customFormat="1" ht="25.5">
      <c r="A53" s="14" t="s">
        <v>3</v>
      </c>
      <c r="B53" s="15" t="s">
        <v>5</v>
      </c>
      <c r="C53" s="16" t="s">
        <v>6</v>
      </c>
      <c r="D53" s="15" t="s">
        <v>7</v>
      </c>
      <c r="E53" s="8" t="s">
        <v>8</v>
      </c>
      <c r="F53" s="8" t="s">
        <v>9</v>
      </c>
      <c r="G53" s="8" t="s">
        <v>10</v>
      </c>
      <c r="H53" s="8" t="s">
        <v>11</v>
      </c>
    </row>
    <row r="54" spans="1:8" ht="38.25">
      <c r="A54" s="17">
        <v>1</v>
      </c>
      <c r="B54" s="38" t="s">
        <v>630</v>
      </c>
      <c r="C54" s="19">
        <v>180</v>
      </c>
      <c r="D54" s="2" t="s">
        <v>70</v>
      </c>
      <c r="E54" s="11">
        <v>870</v>
      </c>
      <c r="F54" s="11">
        <v>1100</v>
      </c>
      <c r="G54" s="11">
        <f t="shared" ref="G54" si="8">ROUND(C54*E54, 0)</f>
        <v>156600</v>
      </c>
      <c r="H54" s="11">
        <f t="shared" ref="H54" si="9">ROUND(C54*F54, 0)</f>
        <v>198000</v>
      </c>
    </row>
    <row r="55" spans="1:8">
      <c r="A55" s="17"/>
      <c r="B55" s="38"/>
      <c r="C55" s="19"/>
    </row>
    <row r="56" spans="1:8" ht="38.25">
      <c r="A56" s="17">
        <v>2</v>
      </c>
      <c r="B56" s="38" t="s">
        <v>200</v>
      </c>
      <c r="C56" s="19">
        <v>125</v>
      </c>
      <c r="D56" s="2" t="s">
        <v>70</v>
      </c>
      <c r="E56" s="11">
        <v>540</v>
      </c>
      <c r="F56" s="11">
        <v>600</v>
      </c>
      <c r="G56" s="11">
        <f t="shared" ref="G56:G60" si="10">ROUND(C56*E56, 0)</f>
        <v>67500</v>
      </c>
      <c r="H56" s="11">
        <f t="shared" ref="H56:H60" si="11">ROUND(C56*F56, 0)</f>
        <v>75000</v>
      </c>
    </row>
    <row r="57" spans="1:8">
      <c r="A57" s="17"/>
      <c r="B57" s="38"/>
      <c r="C57" s="19"/>
    </row>
    <row r="58" spans="1:8" ht="38.25">
      <c r="A58" s="17">
        <v>3</v>
      </c>
      <c r="B58" s="38" t="s">
        <v>201</v>
      </c>
      <c r="C58" s="19">
        <v>115</v>
      </c>
      <c r="D58" s="2" t="s">
        <v>70</v>
      </c>
      <c r="E58" s="11">
        <v>320</v>
      </c>
      <c r="F58" s="11">
        <v>320</v>
      </c>
      <c r="G58" s="11">
        <f t="shared" si="10"/>
        <v>36800</v>
      </c>
      <c r="H58" s="11">
        <f t="shared" si="11"/>
        <v>36800</v>
      </c>
    </row>
    <row r="59" spans="1:8">
      <c r="A59" s="17"/>
      <c r="B59" s="38"/>
      <c r="C59" s="19"/>
    </row>
    <row r="60" spans="1:8" ht="63.75">
      <c r="A60" s="17">
        <v>4</v>
      </c>
      <c r="B60" s="38" t="s">
        <v>631</v>
      </c>
      <c r="C60" s="19">
        <v>35</v>
      </c>
      <c r="D60" s="2" t="s">
        <v>70</v>
      </c>
      <c r="E60" s="11">
        <v>310</v>
      </c>
      <c r="F60" s="11">
        <v>300</v>
      </c>
      <c r="G60" s="11">
        <f t="shared" si="10"/>
        <v>10850</v>
      </c>
      <c r="H60" s="11">
        <f t="shared" si="11"/>
        <v>10500</v>
      </c>
    </row>
    <row r="61" spans="1:8">
      <c r="A61" s="17"/>
      <c r="B61" s="38"/>
    </row>
    <row r="62" spans="1:8" s="20" customFormat="1">
      <c r="A62" s="14"/>
      <c r="B62" s="15" t="s">
        <v>13</v>
      </c>
      <c r="C62" s="16"/>
      <c r="D62" s="15"/>
      <c r="E62" s="8"/>
      <c r="F62" s="8"/>
      <c r="G62" s="8">
        <f>ROUND(SUM(G54:G61),0)</f>
        <v>271750</v>
      </c>
      <c r="H62" s="8">
        <f>ROUND(SUM(H54:H61),0)</f>
        <v>320300</v>
      </c>
    </row>
    <row r="65" spans="1:8">
      <c r="B65" s="96" t="str">
        <f>B15</f>
        <v>Világítótestek, lámpatestek</v>
      </c>
    </row>
    <row r="66" spans="1:8" s="20" customFormat="1" ht="25.5">
      <c r="A66" s="14" t="s">
        <v>3</v>
      </c>
      <c r="B66" s="15" t="s">
        <v>5</v>
      </c>
      <c r="C66" s="16" t="s">
        <v>6</v>
      </c>
      <c r="D66" s="15" t="s">
        <v>7</v>
      </c>
      <c r="E66" s="8" t="s">
        <v>8</v>
      </c>
      <c r="F66" s="8" t="s">
        <v>9</v>
      </c>
      <c r="G66" s="8" t="s">
        <v>10</v>
      </c>
      <c r="H66" s="8" t="s">
        <v>11</v>
      </c>
    </row>
    <row r="67" spans="1:8" ht="114.75">
      <c r="A67" s="17">
        <v>1</v>
      </c>
      <c r="B67" s="38" t="s">
        <v>735</v>
      </c>
      <c r="C67" s="1">
        <v>10</v>
      </c>
      <c r="D67" s="2" t="s">
        <v>69</v>
      </c>
      <c r="E67" s="11">
        <v>14500</v>
      </c>
      <c r="F67" s="11">
        <v>7500</v>
      </c>
      <c r="G67" s="11">
        <f t="shared" ref="G67" si="12">ROUND(C67*E67, 0)</f>
        <v>145000</v>
      </c>
      <c r="H67" s="11">
        <f t="shared" ref="H67" si="13">ROUND(C67*F67, 0)</f>
        <v>75000</v>
      </c>
    </row>
    <row r="68" spans="1:8">
      <c r="A68" s="17"/>
      <c r="B68" s="38"/>
    </row>
    <row r="69" spans="1:8" ht="89.25">
      <c r="A69" s="17">
        <v>2</v>
      </c>
      <c r="B69" s="38" t="s">
        <v>637</v>
      </c>
      <c r="C69" s="1">
        <v>7</v>
      </c>
      <c r="D69" s="2" t="s">
        <v>69</v>
      </c>
      <c r="E69" s="11">
        <v>18600</v>
      </c>
      <c r="F69" s="11">
        <v>7500</v>
      </c>
      <c r="G69" s="11">
        <f t="shared" ref="G69:G105" si="14">ROUND(C69*E69, 0)</f>
        <v>130200</v>
      </c>
      <c r="H69" s="11">
        <f t="shared" ref="H69:H105" si="15">ROUND(C69*F69, 0)</f>
        <v>52500</v>
      </c>
    </row>
    <row r="70" spans="1:8">
      <c r="A70" s="17"/>
      <c r="B70" s="38"/>
    </row>
    <row r="71" spans="1:8" ht="51">
      <c r="A71" s="17">
        <v>3</v>
      </c>
      <c r="B71" s="38" t="s">
        <v>638</v>
      </c>
      <c r="C71" s="19">
        <v>8</v>
      </c>
      <c r="D71" s="2" t="s">
        <v>33</v>
      </c>
      <c r="E71" s="11">
        <v>45600</v>
      </c>
      <c r="F71" s="11">
        <v>7500</v>
      </c>
      <c r="G71" s="11">
        <f t="shared" si="14"/>
        <v>364800</v>
      </c>
      <c r="H71" s="11">
        <f t="shared" si="15"/>
        <v>60000</v>
      </c>
    </row>
    <row r="72" spans="1:8">
      <c r="A72" s="17"/>
      <c r="B72" s="38"/>
    </row>
    <row r="73" spans="1:8" ht="63.75">
      <c r="A73" s="17">
        <v>4</v>
      </c>
      <c r="B73" s="38" t="s">
        <v>639</v>
      </c>
      <c r="C73" s="1">
        <v>7</v>
      </c>
      <c r="D73" s="2" t="s">
        <v>69</v>
      </c>
      <c r="E73" s="11">
        <v>85000</v>
      </c>
      <c r="F73" s="11">
        <v>7500</v>
      </c>
      <c r="G73" s="11">
        <f t="shared" si="14"/>
        <v>595000</v>
      </c>
      <c r="H73" s="11">
        <f t="shared" si="15"/>
        <v>52500</v>
      </c>
    </row>
    <row r="74" spans="1:8">
      <c r="A74" s="17"/>
      <c r="B74" s="38"/>
    </row>
    <row r="75" spans="1:8" ht="25.5">
      <c r="A75" s="17">
        <v>5</v>
      </c>
      <c r="B75" s="38" t="s">
        <v>640</v>
      </c>
      <c r="C75" s="1">
        <v>2</v>
      </c>
      <c r="D75" s="2" t="s">
        <v>69</v>
      </c>
      <c r="E75" s="11">
        <v>7500</v>
      </c>
      <c r="F75" s="11">
        <v>2500</v>
      </c>
      <c r="G75" s="11">
        <f t="shared" si="14"/>
        <v>15000</v>
      </c>
      <c r="H75" s="11">
        <f t="shared" si="15"/>
        <v>5000</v>
      </c>
    </row>
    <row r="76" spans="1:8">
      <c r="A76" s="17"/>
      <c r="B76" s="38"/>
    </row>
    <row r="77" spans="1:8" ht="63.75">
      <c r="A77" s="17">
        <v>6</v>
      </c>
      <c r="B77" s="38" t="s">
        <v>641</v>
      </c>
      <c r="C77" s="1">
        <v>2</v>
      </c>
      <c r="D77" s="2" t="s">
        <v>69</v>
      </c>
      <c r="E77" s="11">
        <v>85000</v>
      </c>
      <c r="F77" s="11">
        <v>7500</v>
      </c>
      <c r="G77" s="11">
        <f t="shared" si="14"/>
        <v>170000</v>
      </c>
      <c r="H77" s="11">
        <f t="shared" si="15"/>
        <v>15000</v>
      </c>
    </row>
    <row r="78" spans="1:8">
      <c r="A78" s="17"/>
      <c r="B78" s="38"/>
    </row>
    <row r="79" spans="1:8" ht="51">
      <c r="A79" s="17">
        <v>7</v>
      </c>
      <c r="B79" s="38" t="s">
        <v>738</v>
      </c>
      <c r="C79" s="1">
        <v>4</v>
      </c>
      <c r="D79" s="2" t="s">
        <v>69</v>
      </c>
      <c r="E79" s="11">
        <v>18600</v>
      </c>
      <c r="F79" s="11">
        <v>7500</v>
      </c>
      <c r="G79" s="11">
        <f t="shared" si="14"/>
        <v>74400</v>
      </c>
      <c r="H79" s="11">
        <f t="shared" si="15"/>
        <v>30000</v>
      </c>
    </row>
    <row r="80" spans="1:8">
      <c r="A80" s="17"/>
      <c r="B80" s="38"/>
    </row>
    <row r="81" spans="1:8" ht="76.5">
      <c r="A81" s="17">
        <v>8</v>
      </c>
      <c r="B81" s="38" t="s">
        <v>643</v>
      </c>
      <c r="C81" s="1">
        <v>3</v>
      </c>
      <c r="D81" s="2" t="s">
        <v>69</v>
      </c>
      <c r="E81" s="11">
        <v>11500</v>
      </c>
      <c r="F81" s="11">
        <v>1500</v>
      </c>
      <c r="G81" s="11">
        <f t="shared" si="14"/>
        <v>34500</v>
      </c>
      <c r="H81" s="11">
        <f t="shared" si="15"/>
        <v>4500</v>
      </c>
    </row>
    <row r="82" spans="1:8">
      <c r="A82" s="17"/>
      <c r="B82" s="38"/>
    </row>
    <row r="83" spans="1:8" ht="63.75">
      <c r="A83" s="17">
        <v>9</v>
      </c>
      <c r="B83" s="38" t="s">
        <v>739</v>
      </c>
      <c r="C83" s="1">
        <v>3</v>
      </c>
      <c r="D83" s="2" t="s">
        <v>69</v>
      </c>
      <c r="E83" s="11">
        <v>56400</v>
      </c>
      <c r="F83" s="11">
        <v>7500</v>
      </c>
      <c r="G83" s="11">
        <f t="shared" si="14"/>
        <v>169200</v>
      </c>
      <c r="H83" s="11">
        <f t="shared" si="15"/>
        <v>22500</v>
      </c>
    </row>
    <row r="84" spans="1:8">
      <c r="A84" s="17"/>
      <c r="B84" s="38"/>
    </row>
    <row r="85" spans="1:8" ht="102">
      <c r="A85" s="17">
        <v>10</v>
      </c>
      <c r="B85" s="38" t="s">
        <v>759</v>
      </c>
      <c r="C85" s="1">
        <v>3</v>
      </c>
      <c r="D85" s="2" t="s">
        <v>69</v>
      </c>
      <c r="E85" s="11">
        <v>78600</v>
      </c>
      <c r="F85" s="11">
        <v>7500</v>
      </c>
      <c r="G85" s="11">
        <f t="shared" si="14"/>
        <v>235800</v>
      </c>
      <c r="H85" s="11">
        <f t="shared" si="15"/>
        <v>22500</v>
      </c>
    </row>
    <row r="86" spans="1:8">
      <c r="A86" s="17"/>
      <c r="B86" s="38"/>
    </row>
    <row r="87" spans="1:8" ht="63.75">
      <c r="A87" s="17">
        <v>11</v>
      </c>
      <c r="B87" s="38" t="s">
        <v>644</v>
      </c>
      <c r="C87" s="1">
        <v>1</v>
      </c>
      <c r="D87" s="2" t="s">
        <v>69</v>
      </c>
      <c r="E87" s="11">
        <v>32500</v>
      </c>
      <c r="F87" s="11">
        <v>7500</v>
      </c>
      <c r="G87" s="11">
        <f t="shared" si="14"/>
        <v>32500</v>
      </c>
      <c r="H87" s="11">
        <f t="shared" si="15"/>
        <v>7500</v>
      </c>
    </row>
    <row r="88" spans="1:8">
      <c r="A88" s="17"/>
      <c r="B88" s="38"/>
    </row>
    <row r="89" spans="1:8" ht="114.75">
      <c r="A89" s="17">
        <v>12</v>
      </c>
      <c r="B89" s="38" t="s">
        <v>741</v>
      </c>
      <c r="C89" s="19">
        <v>18</v>
      </c>
      <c r="D89" s="2" t="s">
        <v>33</v>
      </c>
      <c r="E89" s="11">
        <v>16500</v>
      </c>
      <c r="F89" s="11">
        <v>2500</v>
      </c>
      <c r="G89" s="11">
        <f t="shared" si="14"/>
        <v>297000</v>
      </c>
      <c r="H89" s="11">
        <f t="shared" si="15"/>
        <v>45000</v>
      </c>
    </row>
    <row r="90" spans="1:8">
      <c r="A90" s="17"/>
      <c r="B90" s="38"/>
      <c r="C90" s="19"/>
    </row>
    <row r="91" spans="1:8" ht="114.75">
      <c r="A91" s="17">
        <v>13</v>
      </c>
      <c r="B91" s="38" t="s">
        <v>760</v>
      </c>
      <c r="C91" s="19">
        <v>4</v>
      </c>
      <c r="D91" s="2" t="s">
        <v>33</v>
      </c>
      <c r="E91" s="11">
        <v>16500</v>
      </c>
      <c r="F91" s="11">
        <v>2500</v>
      </c>
      <c r="G91" s="11">
        <f t="shared" si="14"/>
        <v>66000</v>
      </c>
      <c r="H91" s="11">
        <f t="shared" si="15"/>
        <v>10000</v>
      </c>
    </row>
    <row r="92" spans="1:8">
      <c r="A92" s="17"/>
      <c r="B92" s="38"/>
      <c r="C92" s="19"/>
    </row>
    <row r="93" spans="1:8" ht="51">
      <c r="A93" s="17">
        <v>14</v>
      </c>
      <c r="B93" s="38" t="s">
        <v>744</v>
      </c>
      <c r="C93" s="1">
        <v>4</v>
      </c>
      <c r="D93" s="2" t="s">
        <v>69</v>
      </c>
      <c r="E93" s="11">
        <v>22500</v>
      </c>
      <c r="F93" s="11">
        <v>2500</v>
      </c>
      <c r="G93" s="11">
        <f t="shared" si="14"/>
        <v>90000</v>
      </c>
      <c r="H93" s="11">
        <f t="shared" si="15"/>
        <v>10000</v>
      </c>
    </row>
    <row r="94" spans="1:8">
      <c r="A94" s="17"/>
      <c r="B94" s="38"/>
    </row>
    <row r="95" spans="1:8" ht="25.5">
      <c r="A95" s="17">
        <v>15</v>
      </c>
      <c r="B95" s="38" t="s">
        <v>746</v>
      </c>
      <c r="C95" s="1">
        <v>6</v>
      </c>
      <c r="D95" s="2" t="s">
        <v>69</v>
      </c>
      <c r="E95" s="11">
        <v>500</v>
      </c>
      <c r="F95" s="11">
        <v>750</v>
      </c>
      <c r="G95" s="11">
        <f t="shared" si="14"/>
        <v>3000</v>
      </c>
      <c r="H95" s="11">
        <f t="shared" si="15"/>
        <v>4500</v>
      </c>
    </row>
    <row r="96" spans="1:8">
      <c r="A96" s="17"/>
      <c r="B96" s="38"/>
    </row>
    <row r="97" spans="1:8" ht="63.75">
      <c r="A97" s="17">
        <v>16</v>
      </c>
      <c r="B97" s="38" t="s">
        <v>651</v>
      </c>
      <c r="C97" s="1">
        <v>2</v>
      </c>
      <c r="D97" s="2" t="s">
        <v>69</v>
      </c>
      <c r="E97" s="11">
        <v>32500</v>
      </c>
      <c r="F97" s="11">
        <v>7500</v>
      </c>
      <c r="G97" s="11">
        <f t="shared" si="14"/>
        <v>65000</v>
      </c>
      <c r="H97" s="11">
        <f t="shared" si="15"/>
        <v>15000</v>
      </c>
    </row>
    <row r="98" spans="1:8">
      <c r="A98" s="17"/>
      <c r="B98" s="38"/>
    </row>
    <row r="99" spans="1:8" ht="63.75">
      <c r="A99" s="17">
        <v>17</v>
      </c>
      <c r="B99" s="38" t="s">
        <v>761</v>
      </c>
      <c r="C99" s="1">
        <v>3</v>
      </c>
      <c r="D99" s="2" t="s">
        <v>69</v>
      </c>
      <c r="E99" s="11">
        <v>32500</v>
      </c>
      <c r="F99" s="11">
        <v>7500</v>
      </c>
      <c r="G99" s="11">
        <f t="shared" si="14"/>
        <v>97500</v>
      </c>
      <c r="H99" s="11">
        <f t="shared" si="15"/>
        <v>22500</v>
      </c>
    </row>
    <row r="100" spans="1:8">
      <c r="A100" s="17"/>
      <c r="B100" s="38"/>
    </row>
    <row r="101" spans="1:8" ht="89.25">
      <c r="A101" s="17">
        <v>18</v>
      </c>
      <c r="B101" s="38" t="s">
        <v>653</v>
      </c>
      <c r="C101" s="1">
        <v>1</v>
      </c>
      <c r="D101" s="2" t="s">
        <v>69</v>
      </c>
      <c r="E101" s="11">
        <v>34500</v>
      </c>
      <c r="F101" s="11">
        <v>7500</v>
      </c>
      <c r="G101" s="11">
        <f t="shared" si="14"/>
        <v>34500</v>
      </c>
      <c r="H101" s="11">
        <f t="shared" si="15"/>
        <v>7500</v>
      </c>
    </row>
    <row r="102" spans="1:8">
      <c r="A102" s="17"/>
      <c r="B102" s="38"/>
    </row>
    <row r="103" spans="1:8" ht="89.25">
      <c r="A103" s="17">
        <v>19</v>
      </c>
      <c r="B103" s="38" t="s">
        <v>654</v>
      </c>
      <c r="C103" s="19">
        <v>4</v>
      </c>
      <c r="D103" s="2" t="s">
        <v>69</v>
      </c>
      <c r="E103" s="11">
        <v>34500</v>
      </c>
      <c r="F103" s="11">
        <v>7500</v>
      </c>
      <c r="G103" s="11">
        <f t="shared" si="14"/>
        <v>138000</v>
      </c>
      <c r="H103" s="11">
        <f t="shared" si="15"/>
        <v>30000</v>
      </c>
    </row>
    <row r="104" spans="1:8">
      <c r="A104" s="17"/>
      <c r="B104" s="38"/>
      <c r="C104" s="19"/>
    </row>
    <row r="105" spans="1:8" ht="102">
      <c r="A105" s="17">
        <v>20</v>
      </c>
      <c r="B105" s="38" t="s">
        <v>655</v>
      </c>
      <c r="C105" s="1">
        <v>2</v>
      </c>
      <c r="D105" s="2" t="s">
        <v>69</v>
      </c>
      <c r="E105" s="11">
        <v>34500</v>
      </c>
      <c r="F105" s="11">
        <v>7500</v>
      </c>
      <c r="G105" s="11">
        <f t="shared" si="14"/>
        <v>69000</v>
      </c>
      <c r="H105" s="11">
        <f t="shared" si="15"/>
        <v>15000</v>
      </c>
    </row>
    <row r="107" spans="1:8" s="20" customFormat="1">
      <c r="A107" s="14"/>
      <c r="B107" s="15" t="s">
        <v>13</v>
      </c>
      <c r="C107" s="16"/>
      <c r="D107" s="15"/>
      <c r="E107" s="8"/>
      <c r="F107" s="8"/>
      <c r="G107" s="8">
        <f>ROUND(SUM(G67:G106),0)</f>
        <v>2826400</v>
      </c>
      <c r="H107" s="8">
        <f>ROUND(SUM(H67:H106),0)</f>
        <v>506500</v>
      </c>
    </row>
    <row r="110" spans="1:8">
      <c r="B110" s="96" t="str">
        <f>B16</f>
        <v>Kapcsolók, szerelvények</v>
      </c>
    </row>
    <row r="111" spans="1:8" s="20" customFormat="1" ht="25.5">
      <c r="A111" s="14" t="s">
        <v>3</v>
      </c>
      <c r="B111" s="15" t="s">
        <v>5</v>
      </c>
      <c r="C111" s="16" t="s">
        <v>6</v>
      </c>
      <c r="D111" s="15" t="s">
        <v>7</v>
      </c>
      <c r="E111" s="8" t="s">
        <v>8</v>
      </c>
      <c r="F111" s="8" t="s">
        <v>9</v>
      </c>
      <c r="G111" s="8" t="s">
        <v>10</v>
      </c>
      <c r="H111" s="8" t="s">
        <v>11</v>
      </c>
    </row>
    <row r="112" spans="1:8" ht="63.75">
      <c r="A112" s="17">
        <v>1</v>
      </c>
      <c r="B112" s="38" t="s">
        <v>747</v>
      </c>
      <c r="C112" s="1">
        <v>2</v>
      </c>
      <c r="D112" s="2" t="s">
        <v>69</v>
      </c>
      <c r="E112" s="11">
        <v>2500</v>
      </c>
      <c r="F112" s="11">
        <v>2500</v>
      </c>
      <c r="G112" s="11">
        <f t="shared" ref="G112" si="16">ROUND(C112*E112, 0)</f>
        <v>5000</v>
      </c>
      <c r="H112" s="11">
        <f t="shared" ref="H112" si="17">ROUND(C112*F112, 0)</f>
        <v>5000</v>
      </c>
    </row>
    <row r="113" spans="1:8">
      <c r="A113" s="17"/>
      <c r="B113" s="38"/>
    </row>
    <row r="114" spans="1:8" ht="63.75">
      <c r="A114" s="17">
        <v>2</v>
      </c>
      <c r="B114" s="38" t="s">
        <v>748</v>
      </c>
      <c r="C114" s="1">
        <v>1</v>
      </c>
      <c r="D114" s="2" t="s">
        <v>69</v>
      </c>
      <c r="E114" s="11">
        <v>3200</v>
      </c>
      <c r="F114" s="11">
        <v>2500</v>
      </c>
      <c r="G114" s="11">
        <f t="shared" ref="G114:G128" si="18">ROUND(C114*E114, 0)</f>
        <v>3200</v>
      </c>
      <c r="H114" s="11">
        <f t="shared" ref="H114:H128" si="19">ROUND(C114*F114, 0)</f>
        <v>2500</v>
      </c>
    </row>
    <row r="115" spans="1:8">
      <c r="A115" s="17"/>
      <c r="B115" s="38"/>
    </row>
    <row r="116" spans="1:8" ht="63.75">
      <c r="A116" s="17">
        <v>3</v>
      </c>
      <c r="B116" s="38" t="s">
        <v>749</v>
      </c>
      <c r="C116" s="1">
        <v>2</v>
      </c>
      <c r="D116" s="2" t="s">
        <v>69</v>
      </c>
      <c r="E116" s="11">
        <v>3440</v>
      </c>
      <c r="F116" s="11">
        <v>2500</v>
      </c>
      <c r="G116" s="11">
        <f t="shared" si="18"/>
        <v>6880</v>
      </c>
      <c r="H116" s="11">
        <f t="shared" si="19"/>
        <v>5000</v>
      </c>
    </row>
    <row r="117" spans="1:8">
      <c r="A117" s="17"/>
      <c r="B117" s="38"/>
    </row>
    <row r="118" spans="1:8" ht="63.75">
      <c r="A118" s="17">
        <v>4</v>
      </c>
      <c r="B118" s="38" t="s">
        <v>750</v>
      </c>
      <c r="C118" s="1">
        <v>2</v>
      </c>
      <c r="D118" s="2" t="s">
        <v>69</v>
      </c>
      <c r="E118" s="11">
        <v>2760</v>
      </c>
      <c r="F118" s="11">
        <v>2500</v>
      </c>
      <c r="G118" s="11">
        <f t="shared" si="18"/>
        <v>5520</v>
      </c>
      <c r="H118" s="11">
        <f t="shared" si="19"/>
        <v>5000</v>
      </c>
    </row>
    <row r="119" spans="1:8">
      <c r="A119" s="17"/>
      <c r="B119" s="38"/>
    </row>
    <row r="120" spans="1:8" ht="51">
      <c r="A120" s="17">
        <v>5</v>
      </c>
      <c r="B120" s="38" t="s">
        <v>656</v>
      </c>
      <c r="C120" s="1">
        <v>5</v>
      </c>
      <c r="D120" s="2" t="s">
        <v>69</v>
      </c>
      <c r="E120" s="11">
        <v>28700</v>
      </c>
      <c r="F120" s="11">
        <v>12000</v>
      </c>
      <c r="G120" s="11">
        <f t="shared" si="18"/>
        <v>143500</v>
      </c>
      <c r="H120" s="11">
        <f t="shared" si="19"/>
        <v>60000</v>
      </c>
    </row>
    <row r="121" spans="1:8">
      <c r="A121" s="17"/>
      <c r="B121" s="38"/>
    </row>
    <row r="122" spans="1:8" ht="76.5">
      <c r="A122" s="17">
        <v>6</v>
      </c>
      <c r="B122" s="38" t="s">
        <v>658</v>
      </c>
      <c r="C122" s="1">
        <v>5</v>
      </c>
      <c r="D122" s="2" t="s">
        <v>69</v>
      </c>
      <c r="E122" s="11">
        <v>14300</v>
      </c>
      <c r="F122" s="11">
        <v>9000</v>
      </c>
      <c r="G122" s="11">
        <f t="shared" si="18"/>
        <v>71500</v>
      </c>
      <c r="H122" s="11">
        <f t="shared" si="19"/>
        <v>45000</v>
      </c>
    </row>
    <row r="123" spans="1:8">
      <c r="A123" s="17"/>
      <c r="B123" s="38"/>
    </row>
    <row r="124" spans="1:8" ht="63.75">
      <c r="A124" s="17">
        <v>7</v>
      </c>
      <c r="B124" s="38" t="s">
        <v>751</v>
      </c>
      <c r="C124" s="1">
        <v>11</v>
      </c>
      <c r="D124" s="2" t="s">
        <v>69</v>
      </c>
      <c r="E124" s="11">
        <v>2540</v>
      </c>
      <c r="F124" s="11">
        <v>2500</v>
      </c>
      <c r="G124" s="11">
        <f t="shared" si="18"/>
        <v>27940</v>
      </c>
      <c r="H124" s="11">
        <f t="shared" si="19"/>
        <v>27500</v>
      </c>
    </row>
    <row r="125" spans="1:8">
      <c r="A125" s="17"/>
      <c r="B125" s="38"/>
    </row>
    <row r="126" spans="1:8" ht="63.75">
      <c r="A126" s="17">
        <v>8</v>
      </c>
      <c r="B126" s="38" t="s">
        <v>762</v>
      </c>
      <c r="C126" s="1">
        <v>1</v>
      </c>
      <c r="D126" s="2" t="s">
        <v>69</v>
      </c>
      <c r="E126" s="11">
        <v>3860</v>
      </c>
      <c r="F126" s="11">
        <v>2500</v>
      </c>
      <c r="G126" s="11">
        <f t="shared" si="18"/>
        <v>3860</v>
      </c>
      <c r="H126" s="11">
        <f t="shared" si="19"/>
        <v>2500</v>
      </c>
    </row>
    <row r="127" spans="1:8">
      <c r="A127" s="17"/>
      <c r="B127" s="38"/>
    </row>
    <row r="128" spans="1:8" ht="63.75">
      <c r="A128" s="17">
        <v>9</v>
      </c>
      <c r="B128" s="38" t="s">
        <v>753</v>
      </c>
      <c r="C128" s="1">
        <v>1</v>
      </c>
      <c r="D128" s="2" t="s">
        <v>69</v>
      </c>
      <c r="E128" s="11">
        <v>12300</v>
      </c>
      <c r="F128" s="11">
        <v>5000</v>
      </c>
      <c r="G128" s="11">
        <f t="shared" si="18"/>
        <v>12300</v>
      </c>
      <c r="H128" s="11">
        <f t="shared" si="19"/>
        <v>5000</v>
      </c>
    </row>
    <row r="130" spans="1:8" s="20" customFormat="1">
      <c r="A130" s="14"/>
      <c r="B130" s="15" t="s">
        <v>13</v>
      </c>
      <c r="C130" s="16"/>
      <c r="D130" s="15"/>
      <c r="E130" s="8"/>
      <c r="F130" s="8"/>
      <c r="G130" s="8">
        <f>ROUND(SUM(G112:G129),0)</f>
        <v>279700</v>
      </c>
      <c r="H130" s="8">
        <f>ROUND(SUM(H112:H129),0)</f>
        <v>157500</v>
      </c>
    </row>
    <row r="133" spans="1:8">
      <c r="B133" s="96" t="str">
        <f>B17</f>
        <v>Kiegészítő tételek</v>
      </c>
    </row>
    <row r="134" spans="1:8" s="20" customFormat="1" ht="25.5">
      <c r="A134" s="14" t="s">
        <v>3</v>
      </c>
      <c r="B134" s="15" t="s">
        <v>5</v>
      </c>
      <c r="C134" s="16" t="s">
        <v>6</v>
      </c>
      <c r="D134" s="15" t="s">
        <v>7</v>
      </c>
      <c r="E134" s="8" t="s">
        <v>8</v>
      </c>
      <c r="F134" s="8" t="s">
        <v>9</v>
      </c>
      <c r="G134" s="8" t="s">
        <v>10</v>
      </c>
      <c r="H134" s="8" t="s">
        <v>11</v>
      </c>
    </row>
    <row r="135" spans="1:8" ht="38.25">
      <c r="A135" s="17">
        <v>1</v>
      </c>
      <c r="B135" s="38" t="s">
        <v>668</v>
      </c>
      <c r="C135" s="1">
        <v>4</v>
      </c>
      <c r="D135" s="2" t="s">
        <v>27</v>
      </c>
      <c r="E135" s="11">
        <v>3200</v>
      </c>
      <c r="F135" s="11">
        <v>11000</v>
      </c>
      <c r="G135" s="11">
        <f t="shared" ref="G135" si="20">ROUND(C135*E135, 0)</f>
        <v>12800</v>
      </c>
      <c r="H135" s="11">
        <f t="shared" ref="H135" si="21">ROUND(C135*F135, 0)</f>
        <v>44000</v>
      </c>
    </row>
    <row r="136" spans="1:8">
      <c r="A136" s="17"/>
      <c r="B136" s="88" t="s">
        <v>198</v>
      </c>
    </row>
    <row r="137" spans="1:8">
      <c r="A137" s="17"/>
      <c r="B137" s="38"/>
    </row>
    <row r="138" spans="1:8" ht="38.25">
      <c r="A138" s="17">
        <v>2</v>
      </c>
      <c r="B138" s="38" t="s">
        <v>669</v>
      </c>
      <c r="C138" s="19">
        <v>20</v>
      </c>
      <c r="D138" s="2" t="s">
        <v>33</v>
      </c>
      <c r="E138" s="11">
        <v>45</v>
      </c>
      <c r="F138" s="11">
        <v>750</v>
      </c>
      <c r="G138" s="11">
        <f t="shared" ref="G138" si="22">ROUND(C138*E138, 0)</f>
        <v>900</v>
      </c>
      <c r="H138" s="11">
        <f t="shared" ref="H138" si="23">ROUND(C138*F138, 0)</f>
        <v>15000</v>
      </c>
    </row>
    <row r="139" spans="1:8">
      <c r="A139" s="17"/>
      <c r="B139" s="88" t="s">
        <v>198</v>
      </c>
    </row>
    <row r="140" spans="1:8">
      <c r="A140" s="17"/>
      <c r="B140" s="38"/>
    </row>
    <row r="141" spans="1:8" ht="38.25">
      <c r="A141" s="17">
        <v>3</v>
      </c>
      <c r="B141" s="38" t="s">
        <v>671</v>
      </c>
      <c r="C141" s="1">
        <v>40</v>
      </c>
      <c r="D141" s="2" t="s">
        <v>27</v>
      </c>
      <c r="E141" s="11">
        <v>60</v>
      </c>
      <c r="F141" s="11">
        <v>60</v>
      </c>
      <c r="G141" s="11">
        <f t="shared" ref="G141" si="24">ROUND(C141*E141, 0)</f>
        <v>2400</v>
      </c>
      <c r="H141" s="11">
        <f t="shared" ref="H141" si="25">ROUND(C141*F141, 0)</f>
        <v>2400</v>
      </c>
    </row>
    <row r="142" spans="1:8">
      <c r="A142" s="17"/>
      <c r="B142" s="38"/>
    </row>
    <row r="143" spans="1:8" ht="51">
      <c r="A143" s="17">
        <v>4</v>
      </c>
      <c r="B143" s="38" t="s">
        <v>672</v>
      </c>
      <c r="C143" s="1">
        <v>2</v>
      </c>
      <c r="D143" s="2" t="s">
        <v>197</v>
      </c>
      <c r="E143" s="11">
        <v>7500</v>
      </c>
      <c r="F143" s="11">
        <v>7500</v>
      </c>
      <c r="G143" s="11">
        <f t="shared" ref="G143" si="26">ROUND(C143*E143, 0)</f>
        <v>15000</v>
      </c>
      <c r="H143" s="11">
        <f t="shared" ref="H143" si="27">ROUND(C143*F143, 0)</f>
        <v>15000</v>
      </c>
    </row>
    <row r="144" spans="1:8">
      <c r="A144" s="17"/>
      <c r="B144" s="38"/>
    </row>
    <row r="145" spans="1:8" s="20" customFormat="1">
      <c r="A145" s="14"/>
      <c r="B145" s="15" t="s">
        <v>13</v>
      </c>
      <c r="C145" s="16"/>
      <c r="D145" s="15"/>
      <c r="E145" s="8"/>
      <c r="F145" s="8"/>
      <c r="G145" s="8">
        <f>ROUND(SUM(G135:G144),0)</f>
        <v>31100</v>
      </c>
      <c r="H145" s="8">
        <f>ROUND(SUM(H135:H144),0)</f>
        <v>76400</v>
      </c>
    </row>
  </sheetData>
  <mergeCells count="3">
    <mergeCell ref="A3:H3"/>
    <mergeCell ref="A4:H4"/>
    <mergeCell ref="A5:H5"/>
  </mergeCells>
  <pageMargins left="0.23622047244094491" right="0.23622047244094491" top="0.70866141732283472" bottom="0.70866141732283472" header="0.43307086614173229" footer="0.43307086614173229"/>
  <pageSetup paperSize="9" scale="89" firstPageNumber="4294963191" fitToHeight="0" orientation="portrait" useFirstPageNumber="1" r:id="rId1"/>
  <rowBreaks count="2" manualBreakCount="2">
    <brk id="19" max="7" man="1"/>
    <brk id="50"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3:I266"/>
  <sheetViews>
    <sheetView view="pageBreakPreview" topLeftCell="A256" zoomScaleNormal="100" zoomScaleSheetLayoutView="100" workbookViewId="0">
      <selection activeCell="I214" sqref="I214"/>
    </sheetView>
  </sheetViews>
  <sheetFormatPr defaultColWidth="9.140625" defaultRowHeight="12.75"/>
  <cols>
    <col min="1" max="1" width="5.28515625" style="9" customWidth="1"/>
    <col min="2" max="2" width="10.28515625" style="9" customWidth="1"/>
    <col min="3" max="3" width="36.7109375" style="2" customWidth="1"/>
    <col min="4" max="4" width="7.42578125" style="82" customWidth="1"/>
    <col min="5" max="5" width="7" style="2" customWidth="1"/>
    <col min="6" max="7" width="12.7109375" style="11" customWidth="1"/>
    <col min="8" max="9" width="14.7109375" style="11" customWidth="1"/>
    <col min="10" max="16384" width="9.140625" style="2"/>
  </cols>
  <sheetData>
    <row r="3" spans="1:9" ht="18">
      <c r="A3" s="129" t="str">
        <f>Főösszesítő!C51</f>
        <v>OPCIÓ - GALÉRIA</v>
      </c>
      <c r="B3" s="130"/>
      <c r="C3" s="131"/>
      <c r="D3" s="131"/>
      <c r="E3" s="131"/>
      <c r="F3" s="131"/>
      <c r="G3" s="131"/>
      <c r="H3" s="131"/>
      <c r="I3" s="132"/>
    </row>
    <row r="4" spans="1:9" ht="18">
      <c r="A4" s="129" t="str">
        <f>Főösszesítő!B51</f>
        <v>O1</v>
      </c>
      <c r="B4" s="130"/>
      <c r="C4" s="131"/>
      <c r="D4" s="131"/>
      <c r="E4" s="131"/>
      <c r="F4" s="131"/>
      <c r="G4" s="131"/>
      <c r="H4" s="131"/>
      <c r="I4" s="132"/>
    </row>
    <row r="5" spans="1:9" ht="18">
      <c r="A5" s="129" t="str">
        <f>Főösszesítő!C56</f>
        <v>GÉPÉSZETI MUNKÁK</v>
      </c>
      <c r="B5" s="130"/>
      <c r="C5" s="131"/>
      <c r="D5" s="131"/>
      <c r="E5" s="131"/>
      <c r="F5" s="131"/>
      <c r="G5" s="131"/>
      <c r="H5" s="131"/>
      <c r="I5" s="132"/>
    </row>
    <row r="11" spans="1:9" ht="25.5">
      <c r="A11" s="3"/>
      <c r="B11" s="12" t="s">
        <v>0</v>
      </c>
      <c r="C11" s="4"/>
      <c r="D11" s="81"/>
      <c r="E11" s="6"/>
      <c r="F11" s="7"/>
      <c r="G11" s="7"/>
      <c r="H11" s="8" t="s">
        <v>1</v>
      </c>
      <c r="I11" s="8" t="s">
        <v>2</v>
      </c>
    </row>
    <row r="12" spans="1:9">
      <c r="A12" s="9">
        <v>1</v>
      </c>
      <c r="B12" s="10" t="s">
        <v>214</v>
      </c>
      <c r="H12" s="11">
        <f>H62</f>
        <v>238429</v>
      </c>
      <c r="I12" s="11">
        <f>I62</f>
        <v>358774</v>
      </c>
    </row>
    <row r="13" spans="1:9">
      <c r="A13" s="9">
        <v>2</v>
      </c>
      <c r="B13" s="10" t="s">
        <v>767</v>
      </c>
      <c r="H13" s="11">
        <f>H214</f>
        <v>5392000</v>
      </c>
      <c r="I13" s="11">
        <f>I214</f>
        <v>1634403</v>
      </c>
    </row>
    <row r="14" spans="1:9">
      <c r="A14" s="9">
        <v>3</v>
      </c>
      <c r="B14" s="10" t="s">
        <v>768</v>
      </c>
      <c r="H14" s="11">
        <f>H266</f>
        <v>81460</v>
      </c>
      <c r="I14" s="11">
        <f>I266</f>
        <v>341100</v>
      </c>
    </row>
    <row r="15" spans="1:9">
      <c r="A15" s="12" t="s">
        <v>20</v>
      </c>
      <c r="B15" s="12"/>
      <c r="C15" s="6"/>
      <c r="D15" s="81"/>
      <c r="E15" s="6"/>
      <c r="F15" s="7"/>
      <c r="G15" s="7"/>
      <c r="H15" s="8">
        <f>SUM(H12:H14)</f>
        <v>5711889</v>
      </c>
      <c r="I15" s="8">
        <f>SUM(I12:I14)</f>
        <v>2334277</v>
      </c>
    </row>
    <row r="18" spans="1:9">
      <c r="C18" s="96" t="str">
        <f>B12</f>
        <v>Légtechnika, szellőzés</v>
      </c>
    </row>
    <row r="19" spans="1:9" s="20" customFormat="1" ht="25.5">
      <c r="A19" s="14" t="s">
        <v>3</v>
      </c>
      <c r="B19" s="14" t="s">
        <v>4</v>
      </c>
      <c r="C19" s="15" t="s">
        <v>5</v>
      </c>
      <c r="D19" s="83" t="s">
        <v>6</v>
      </c>
      <c r="E19" s="15" t="s">
        <v>7</v>
      </c>
      <c r="F19" s="8" t="s">
        <v>8</v>
      </c>
      <c r="G19" s="8" t="s">
        <v>9</v>
      </c>
      <c r="H19" s="8" t="s">
        <v>10</v>
      </c>
      <c r="I19" s="8" t="s">
        <v>11</v>
      </c>
    </row>
    <row r="20" spans="1:9" ht="13.9" customHeight="1">
      <c r="A20" s="17"/>
      <c r="B20" s="17"/>
      <c r="C20" s="75" t="s">
        <v>254</v>
      </c>
      <c r="E20" s="18"/>
    </row>
    <row r="21" spans="1:9" ht="38.25">
      <c r="A21" s="17">
        <v>1</v>
      </c>
      <c r="B21" s="17" t="s">
        <v>255</v>
      </c>
      <c r="C21" s="18" t="s">
        <v>256</v>
      </c>
      <c r="D21" s="21">
        <v>1</v>
      </c>
      <c r="E21" s="18" t="s">
        <v>257</v>
      </c>
      <c r="F21" s="11">
        <v>4500</v>
      </c>
      <c r="G21" s="11">
        <v>4500</v>
      </c>
      <c r="H21" s="11">
        <f t="shared" ref="H21" si="0">ROUND(D21*F21, 0)</f>
        <v>4500</v>
      </c>
      <c r="I21" s="11">
        <f t="shared" ref="I21" si="1">ROUND(D21*G21, 0)</f>
        <v>4500</v>
      </c>
    </row>
    <row r="22" spans="1:9">
      <c r="A22" s="17"/>
      <c r="B22" s="17"/>
      <c r="C22" s="18"/>
      <c r="D22" s="21"/>
      <c r="E22" s="18"/>
    </row>
    <row r="23" spans="1:9" ht="38.25">
      <c r="A23" s="17">
        <v>2</v>
      </c>
      <c r="B23" s="17" t="s">
        <v>258</v>
      </c>
      <c r="C23" s="18" t="s">
        <v>259</v>
      </c>
      <c r="D23" s="21">
        <v>1</v>
      </c>
      <c r="E23" s="18" t="s">
        <v>257</v>
      </c>
      <c r="F23" s="11">
        <v>4500</v>
      </c>
      <c r="G23" s="11">
        <v>15000</v>
      </c>
      <c r="H23" s="11">
        <f t="shared" ref="H23" si="2">ROUND(D23*F23, 0)</f>
        <v>4500</v>
      </c>
      <c r="I23" s="11">
        <f t="shared" ref="I23" si="3">ROUND(D23*G23, 0)</f>
        <v>15000</v>
      </c>
    </row>
    <row r="24" spans="1:9">
      <c r="A24" s="17"/>
      <c r="B24" s="17"/>
      <c r="C24" s="18"/>
      <c r="D24" s="21"/>
      <c r="E24" s="18"/>
    </row>
    <row r="25" spans="1:9" ht="25.5">
      <c r="A25" s="17">
        <v>3</v>
      </c>
      <c r="B25" s="17" t="s">
        <v>260</v>
      </c>
      <c r="C25" s="18" t="s">
        <v>261</v>
      </c>
      <c r="D25" s="21">
        <v>1</v>
      </c>
      <c r="E25" s="18" t="s">
        <v>257</v>
      </c>
      <c r="F25" s="11">
        <v>4500</v>
      </c>
      <c r="G25" s="11">
        <v>4500</v>
      </c>
      <c r="H25" s="11">
        <f t="shared" ref="H25" si="4">ROUND(D25*F25, 0)</f>
        <v>4500</v>
      </c>
      <c r="I25" s="11">
        <f t="shared" ref="I25" si="5">ROUND(D25*G25, 0)</f>
        <v>4500</v>
      </c>
    </row>
    <row r="26" spans="1:9">
      <c r="A26" s="17"/>
      <c r="B26" s="17"/>
      <c r="C26" s="18"/>
      <c r="D26" s="21"/>
      <c r="E26" s="18"/>
    </row>
    <row r="27" spans="1:9" ht="38.25">
      <c r="A27" s="17">
        <v>4</v>
      </c>
      <c r="B27" s="17" t="s">
        <v>262</v>
      </c>
      <c r="C27" s="18" t="s">
        <v>263</v>
      </c>
      <c r="D27" s="21">
        <v>1</v>
      </c>
      <c r="E27" s="18" t="s">
        <v>257</v>
      </c>
      <c r="F27" s="11">
        <v>150</v>
      </c>
      <c r="G27" s="11">
        <v>12000</v>
      </c>
      <c r="H27" s="11">
        <f t="shared" ref="H27" si="6">ROUND(D27*F27, 0)</f>
        <v>150</v>
      </c>
      <c r="I27" s="11">
        <f t="shared" ref="I27" si="7">ROUND(D27*G27, 0)</f>
        <v>12000</v>
      </c>
    </row>
    <row r="28" spans="1:9">
      <c r="A28" s="17"/>
      <c r="B28" s="17"/>
      <c r="C28" s="18"/>
      <c r="D28" s="21"/>
      <c r="E28" s="18"/>
    </row>
    <row r="29" spans="1:9" ht="25.5">
      <c r="A29" s="17">
        <v>5</v>
      </c>
      <c r="B29" s="17" t="s">
        <v>264</v>
      </c>
      <c r="C29" s="18" t="s">
        <v>766</v>
      </c>
      <c r="D29" s="21">
        <v>1</v>
      </c>
      <c r="E29" s="18" t="s">
        <v>27</v>
      </c>
      <c r="F29" s="11">
        <v>150</v>
      </c>
      <c r="G29" s="11">
        <v>4500</v>
      </c>
      <c r="H29" s="11">
        <f t="shared" ref="H29" si="8">ROUND(D29*F29, 0)</f>
        <v>150</v>
      </c>
      <c r="I29" s="11">
        <f t="shared" ref="I29" si="9">ROUND(D29*G29, 0)</f>
        <v>4500</v>
      </c>
    </row>
    <row r="30" spans="1:9">
      <c r="A30" s="17"/>
      <c r="B30" s="17"/>
      <c r="C30" s="18"/>
      <c r="D30" s="21"/>
      <c r="E30" s="18"/>
    </row>
    <row r="31" spans="1:9" ht="25.5">
      <c r="A31" s="17">
        <v>6</v>
      </c>
      <c r="B31" s="17" t="s">
        <v>265</v>
      </c>
      <c r="C31" s="18" t="s">
        <v>266</v>
      </c>
      <c r="D31" s="21">
        <v>1</v>
      </c>
      <c r="E31" s="18" t="s">
        <v>27</v>
      </c>
      <c r="F31" s="11">
        <v>150</v>
      </c>
      <c r="G31" s="11">
        <v>4500</v>
      </c>
      <c r="H31" s="11">
        <f t="shared" ref="H31" si="10">ROUND(D31*F31, 0)</f>
        <v>150</v>
      </c>
      <c r="I31" s="11">
        <f t="shared" ref="I31" si="11">ROUND(D31*G31, 0)</f>
        <v>4500</v>
      </c>
    </row>
    <row r="32" spans="1:9">
      <c r="A32" s="17"/>
      <c r="B32" s="17"/>
      <c r="C32" s="18"/>
      <c r="D32" s="21"/>
      <c r="E32" s="18"/>
    </row>
    <row r="33" spans="1:9" ht="25.5">
      <c r="A33" s="17">
        <v>7</v>
      </c>
      <c r="B33" s="17" t="s">
        <v>267</v>
      </c>
      <c r="C33" s="18" t="s">
        <v>268</v>
      </c>
      <c r="D33" s="21">
        <v>1</v>
      </c>
      <c r="E33" s="18" t="s">
        <v>257</v>
      </c>
      <c r="F33" s="11">
        <v>4500</v>
      </c>
      <c r="G33" s="11">
        <v>15000</v>
      </c>
      <c r="H33" s="11">
        <f t="shared" ref="H33" si="12">ROUND(D33*F33, 0)</f>
        <v>4500</v>
      </c>
      <c r="I33" s="11">
        <f t="shared" ref="I33" si="13">ROUND(D33*G33, 0)</f>
        <v>15000</v>
      </c>
    </row>
    <row r="34" spans="1:9">
      <c r="A34" s="17"/>
      <c r="B34" s="17"/>
      <c r="C34" s="18"/>
      <c r="D34" s="21"/>
      <c r="E34" s="18"/>
    </row>
    <row r="35" spans="1:9" ht="25.5">
      <c r="A35" s="17">
        <v>8</v>
      </c>
      <c r="B35" s="17" t="s">
        <v>269</v>
      </c>
      <c r="C35" s="18" t="s">
        <v>270</v>
      </c>
      <c r="D35" s="21">
        <v>1</v>
      </c>
      <c r="E35" s="18" t="s">
        <v>257</v>
      </c>
      <c r="F35" s="11">
        <v>4500</v>
      </c>
      <c r="G35" s="11">
        <v>15000</v>
      </c>
      <c r="H35" s="11">
        <f t="shared" ref="H35" si="14">ROUND(D35*F35, 0)</f>
        <v>4500</v>
      </c>
      <c r="I35" s="11">
        <f t="shared" ref="I35" si="15">ROUND(D35*G35, 0)</f>
        <v>15000</v>
      </c>
    </row>
    <row r="36" spans="1:9">
      <c r="A36" s="17"/>
      <c r="B36" s="17"/>
      <c r="C36" s="18"/>
      <c r="D36" s="21"/>
      <c r="E36" s="18"/>
    </row>
    <row r="37" spans="1:9" ht="38.25">
      <c r="A37" s="17">
        <v>9</v>
      </c>
      <c r="B37" s="17" t="s">
        <v>271</v>
      </c>
      <c r="C37" s="18" t="s">
        <v>217</v>
      </c>
      <c r="D37" s="21">
        <v>1</v>
      </c>
      <c r="E37" s="18" t="s">
        <v>257</v>
      </c>
      <c r="F37" s="11">
        <v>1500</v>
      </c>
      <c r="G37" s="11">
        <v>15000</v>
      </c>
      <c r="H37" s="11">
        <f t="shared" ref="H37" si="16">ROUND(D37*F37, 0)</f>
        <v>1500</v>
      </c>
      <c r="I37" s="11">
        <f t="shared" ref="I37" si="17">ROUND(D37*G37, 0)</f>
        <v>15000</v>
      </c>
    </row>
    <row r="38" spans="1:9">
      <c r="A38" s="17"/>
      <c r="B38" s="17"/>
      <c r="C38" s="18"/>
      <c r="D38" s="21"/>
      <c r="E38" s="18"/>
    </row>
    <row r="39" spans="1:9" ht="13.9" customHeight="1">
      <c r="A39" s="17"/>
      <c r="B39" s="17"/>
      <c r="C39" s="75" t="s">
        <v>272</v>
      </c>
      <c r="D39" s="21"/>
      <c r="E39" s="18"/>
    </row>
    <row r="40" spans="1:9" ht="38.25">
      <c r="A40" s="17">
        <v>10</v>
      </c>
      <c r="B40" s="17" t="s">
        <v>273</v>
      </c>
      <c r="C40" s="18" t="s">
        <v>274</v>
      </c>
      <c r="D40" s="21">
        <v>1</v>
      </c>
      <c r="E40" s="18" t="s">
        <v>27</v>
      </c>
      <c r="F40" s="11">
        <v>1200</v>
      </c>
      <c r="G40" s="11">
        <v>4500</v>
      </c>
      <c r="H40" s="11">
        <f t="shared" ref="H40" si="18">ROUND(D40*F40, 0)</f>
        <v>1200</v>
      </c>
      <c r="I40" s="11">
        <f t="shared" ref="I40" si="19">ROUND(D40*G40, 0)</f>
        <v>4500</v>
      </c>
    </row>
    <row r="41" spans="1:9">
      <c r="A41" s="17"/>
      <c r="B41" s="17"/>
      <c r="C41" s="18"/>
      <c r="D41" s="21"/>
      <c r="E41" s="18"/>
    </row>
    <row r="42" spans="1:9" ht="51">
      <c r="A42" s="17">
        <v>11</v>
      </c>
      <c r="B42" s="17" t="s">
        <v>275</v>
      </c>
      <c r="C42" s="18" t="s">
        <v>276</v>
      </c>
      <c r="D42" s="21">
        <v>2</v>
      </c>
      <c r="E42" s="18" t="s">
        <v>27</v>
      </c>
      <c r="F42" s="11">
        <v>2800</v>
      </c>
      <c r="G42" s="11">
        <v>8700</v>
      </c>
      <c r="H42" s="11">
        <f t="shared" ref="H42" si="20">ROUND(D42*F42, 0)</f>
        <v>5600</v>
      </c>
      <c r="I42" s="11">
        <f t="shared" ref="I42" si="21">ROUND(D42*G42, 0)</f>
        <v>17400</v>
      </c>
    </row>
    <row r="43" spans="1:9">
      <c r="A43" s="17"/>
      <c r="B43" s="17"/>
      <c r="C43" s="18"/>
      <c r="D43" s="21"/>
      <c r="E43" s="18"/>
    </row>
    <row r="44" spans="1:9" ht="13.9" customHeight="1">
      <c r="A44" s="17"/>
      <c r="B44" s="17"/>
      <c r="C44" s="75" t="s">
        <v>277</v>
      </c>
      <c r="D44" s="21"/>
      <c r="E44" s="18"/>
    </row>
    <row r="45" spans="1:9" ht="25.5">
      <c r="A45" s="17">
        <v>12</v>
      </c>
      <c r="B45" s="17" t="s">
        <v>278</v>
      </c>
      <c r="C45" s="18" t="s">
        <v>216</v>
      </c>
      <c r="D45" s="21">
        <v>1</v>
      </c>
      <c r="E45" s="18" t="s">
        <v>257</v>
      </c>
      <c r="F45" s="11">
        <v>20000</v>
      </c>
      <c r="G45" s="11">
        <v>75000</v>
      </c>
      <c r="H45" s="11">
        <f t="shared" ref="H45" si="22">ROUND(D45*F45, 0)</f>
        <v>20000</v>
      </c>
      <c r="I45" s="11">
        <f t="shared" ref="I45" si="23">ROUND(D45*G45, 0)</f>
        <v>75000</v>
      </c>
    </row>
    <row r="46" spans="1:9">
      <c r="A46" s="17"/>
      <c r="B46" s="17"/>
      <c r="C46" s="18"/>
      <c r="E46" s="18"/>
    </row>
    <row r="47" spans="1:9" ht="13.9" customHeight="1">
      <c r="A47" s="17"/>
      <c r="B47" s="17"/>
      <c r="C47" s="75" t="s">
        <v>279</v>
      </c>
      <c r="E47" s="18"/>
    </row>
    <row r="48" spans="1:9" ht="89.25">
      <c r="A48" s="17">
        <v>13</v>
      </c>
      <c r="B48" s="17" t="s">
        <v>280</v>
      </c>
      <c r="C48" s="18" t="s">
        <v>281</v>
      </c>
      <c r="D48" s="19">
        <v>14</v>
      </c>
      <c r="E48" s="18" t="s">
        <v>33</v>
      </c>
      <c r="F48" s="11">
        <v>5270</v>
      </c>
      <c r="G48" s="11">
        <v>5479</v>
      </c>
      <c r="H48" s="11">
        <f t="shared" ref="H48" si="24">ROUND(D48*F48, 0)</f>
        <v>73780</v>
      </c>
      <c r="I48" s="11">
        <f t="shared" ref="I48" si="25">ROUND(D48*G48, 0)</f>
        <v>76706</v>
      </c>
    </row>
    <row r="49" spans="1:9">
      <c r="A49" s="17"/>
      <c r="B49" s="17"/>
      <c r="C49" s="75"/>
      <c r="E49" s="18"/>
    </row>
    <row r="50" spans="1:9" ht="102">
      <c r="A50" s="17">
        <v>14</v>
      </c>
      <c r="B50" s="17" t="s">
        <v>282</v>
      </c>
      <c r="C50" s="18" t="s">
        <v>283</v>
      </c>
      <c r="D50" s="21">
        <v>5</v>
      </c>
      <c r="E50" s="18" t="s">
        <v>27</v>
      </c>
      <c r="F50" s="11">
        <v>4734</v>
      </c>
      <c r="G50" s="11">
        <v>8387</v>
      </c>
      <c r="H50" s="11">
        <f t="shared" ref="H50" si="26">ROUND(D50*F50, 0)</f>
        <v>23670</v>
      </c>
      <c r="I50" s="11">
        <f t="shared" ref="I50" si="27">ROUND(D50*G50, 0)</f>
        <v>41935</v>
      </c>
    </row>
    <row r="51" spans="1:9">
      <c r="A51" s="17"/>
      <c r="B51" s="17"/>
      <c r="C51" s="18"/>
      <c r="D51" s="21"/>
      <c r="E51" s="18"/>
    </row>
    <row r="52" spans="1:9" ht="38.25">
      <c r="A52" s="17">
        <v>15</v>
      </c>
      <c r="B52" s="17" t="s">
        <v>284</v>
      </c>
      <c r="C52" s="18" t="s">
        <v>285</v>
      </c>
      <c r="D52" s="21">
        <v>1</v>
      </c>
      <c r="E52" s="18" t="s">
        <v>257</v>
      </c>
      <c r="F52" s="11">
        <v>15000</v>
      </c>
      <c r="G52" s="11">
        <v>4500</v>
      </c>
      <c r="H52" s="11">
        <f t="shared" ref="H52" si="28">ROUND(D52*F52, 0)</f>
        <v>15000</v>
      </c>
      <c r="I52" s="11">
        <f t="shared" ref="I52" si="29">ROUND(D52*G52, 0)</f>
        <v>4500</v>
      </c>
    </row>
    <row r="53" spans="1:9">
      <c r="A53" s="17"/>
      <c r="B53" s="17"/>
      <c r="C53" s="18"/>
      <c r="D53" s="21"/>
      <c r="E53" s="18"/>
    </row>
    <row r="54" spans="1:9" ht="63.75">
      <c r="A54" s="17">
        <v>16</v>
      </c>
      <c r="B54" s="17" t="s">
        <v>286</v>
      </c>
      <c r="C54" s="18" t="s">
        <v>287</v>
      </c>
      <c r="D54" s="21">
        <v>1</v>
      </c>
      <c r="E54" s="18" t="s">
        <v>27</v>
      </c>
      <c r="F54" s="11">
        <v>4013</v>
      </c>
      <c r="G54" s="11">
        <v>9875</v>
      </c>
      <c r="H54" s="11">
        <f t="shared" ref="H54" si="30">ROUND(D54*F54, 0)</f>
        <v>4013</v>
      </c>
      <c r="I54" s="11">
        <f t="shared" ref="I54" si="31">ROUND(D54*G54, 0)</f>
        <v>9875</v>
      </c>
    </row>
    <row r="55" spans="1:9">
      <c r="A55" s="17"/>
      <c r="B55" s="17"/>
      <c r="C55" s="18"/>
      <c r="D55" s="21"/>
      <c r="E55" s="18"/>
    </row>
    <row r="56" spans="1:9" ht="51">
      <c r="A56" s="17">
        <v>17</v>
      </c>
      <c r="B56" s="17" t="s">
        <v>288</v>
      </c>
      <c r="C56" s="18" t="s">
        <v>289</v>
      </c>
      <c r="D56" s="21">
        <v>1</v>
      </c>
      <c r="E56" s="18" t="s">
        <v>27</v>
      </c>
      <c r="F56" s="11">
        <v>63700</v>
      </c>
      <c r="G56" s="11">
        <v>6358</v>
      </c>
      <c r="H56" s="11">
        <f t="shared" ref="H56" si="32">ROUND(D56*F56, 0)</f>
        <v>63700</v>
      </c>
      <c r="I56" s="11">
        <f t="shared" ref="I56" si="33">ROUND(D56*G56, 0)</f>
        <v>6358</v>
      </c>
    </row>
    <row r="57" spans="1:9">
      <c r="A57" s="17"/>
      <c r="B57" s="17"/>
      <c r="C57" s="18"/>
      <c r="D57" s="21"/>
      <c r="E57" s="18"/>
    </row>
    <row r="58" spans="1:9" ht="25.5">
      <c r="A58" s="17">
        <v>18</v>
      </c>
      <c r="B58" s="17" t="s">
        <v>290</v>
      </c>
      <c r="C58" s="18" t="s">
        <v>215</v>
      </c>
      <c r="D58" s="21">
        <v>1</v>
      </c>
      <c r="E58" s="18" t="s">
        <v>257</v>
      </c>
      <c r="F58" s="11">
        <v>4500</v>
      </c>
      <c r="G58" s="11">
        <v>25000</v>
      </c>
      <c r="H58" s="11">
        <f t="shared" ref="H58" si="34">ROUND(D58*F58, 0)</f>
        <v>4500</v>
      </c>
      <c r="I58" s="11">
        <f t="shared" ref="I58" si="35">ROUND(D58*G58, 0)</f>
        <v>25000</v>
      </c>
    </row>
    <row r="59" spans="1:9">
      <c r="A59" s="17"/>
      <c r="B59" s="17"/>
      <c r="C59" s="18"/>
      <c r="D59" s="21"/>
      <c r="E59" s="18"/>
    </row>
    <row r="60" spans="1:9" ht="114.75">
      <c r="A60" s="17">
        <v>19</v>
      </c>
      <c r="B60" s="17" t="s">
        <v>291</v>
      </c>
      <c r="C60" s="18" t="s">
        <v>292</v>
      </c>
      <c r="D60" s="21">
        <v>1</v>
      </c>
      <c r="E60" s="18" t="s">
        <v>27</v>
      </c>
      <c r="F60" s="11">
        <v>2516</v>
      </c>
      <c r="G60" s="11">
        <v>7500</v>
      </c>
      <c r="H60" s="11">
        <f t="shared" ref="H60" si="36">ROUND(D60*F60, 0)</f>
        <v>2516</v>
      </c>
      <c r="I60" s="11">
        <f t="shared" ref="I60" si="37">ROUND(D60*G60, 0)</f>
        <v>7500</v>
      </c>
    </row>
    <row r="62" spans="1:9" s="20" customFormat="1">
      <c r="A62" s="14"/>
      <c r="B62" s="14"/>
      <c r="C62" s="15" t="s">
        <v>13</v>
      </c>
      <c r="D62" s="83"/>
      <c r="E62" s="15"/>
      <c r="F62" s="8"/>
      <c r="G62" s="8"/>
      <c r="H62" s="8">
        <f>ROUND(SUM(H20:H61),0)</f>
        <v>238429</v>
      </c>
      <c r="I62" s="8">
        <f>ROUND(SUM(I20:I61),0)</f>
        <v>358774</v>
      </c>
    </row>
    <row r="65" spans="1:9">
      <c r="C65" s="96" t="str">
        <f>B13</f>
        <v>Víz -csatorna</v>
      </c>
    </row>
    <row r="66" spans="1:9" s="20" customFormat="1" ht="25.5">
      <c r="A66" s="14" t="s">
        <v>3</v>
      </c>
      <c r="B66" s="14" t="s">
        <v>4</v>
      </c>
      <c r="C66" s="15" t="s">
        <v>5</v>
      </c>
      <c r="D66" s="83" t="s">
        <v>6</v>
      </c>
      <c r="E66" s="15" t="s">
        <v>7</v>
      </c>
      <c r="F66" s="8" t="s">
        <v>8</v>
      </c>
      <c r="G66" s="8" t="s">
        <v>9</v>
      </c>
      <c r="H66" s="8" t="s">
        <v>10</v>
      </c>
      <c r="I66" s="8" t="s">
        <v>11</v>
      </c>
    </row>
    <row r="67" spans="1:9">
      <c r="A67" s="17"/>
      <c r="B67" s="17"/>
      <c r="C67" s="75" t="s">
        <v>254</v>
      </c>
      <c r="D67" s="84"/>
      <c r="E67" s="18"/>
    </row>
    <row r="68" spans="1:9" ht="38.25">
      <c r="A68" s="17">
        <v>1</v>
      </c>
      <c r="B68" s="17" t="s">
        <v>571</v>
      </c>
      <c r="C68" s="74" t="s">
        <v>572</v>
      </c>
      <c r="D68" s="21">
        <v>1</v>
      </c>
      <c r="E68" s="18" t="s">
        <v>573</v>
      </c>
      <c r="F68" s="11">
        <v>1500</v>
      </c>
      <c r="G68" s="11">
        <v>15000</v>
      </c>
      <c r="H68" s="11">
        <f t="shared" ref="H68" si="38">ROUND(D68*F68, 0)</f>
        <v>1500</v>
      </c>
      <c r="I68" s="11">
        <f t="shared" ref="I68" si="39">ROUND(D68*G68, 0)</f>
        <v>15000</v>
      </c>
    </row>
    <row r="69" spans="1:9">
      <c r="A69" s="17"/>
      <c r="B69" s="17"/>
      <c r="C69" s="18"/>
      <c r="D69" s="93"/>
      <c r="E69" s="18"/>
    </row>
    <row r="70" spans="1:9" ht="38.25">
      <c r="A70" s="17">
        <v>2</v>
      </c>
      <c r="B70" s="17" t="s">
        <v>574</v>
      </c>
      <c r="C70" s="18" t="s">
        <v>575</v>
      </c>
      <c r="D70" s="21">
        <v>1</v>
      </c>
      <c r="E70" s="18" t="s">
        <v>573</v>
      </c>
      <c r="F70" s="11">
        <v>1500</v>
      </c>
      <c r="G70" s="11">
        <v>15000</v>
      </c>
      <c r="H70" s="11">
        <f t="shared" ref="H70" si="40">ROUND(D70*F70, 0)</f>
        <v>1500</v>
      </c>
      <c r="I70" s="11">
        <f t="shared" ref="I70" si="41">ROUND(D70*G70, 0)</f>
        <v>15000</v>
      </c>
    </row>
    <row r="71" spans="1:9">
      <c r="A71" s="17"/>
      <c r="B71" s="17"/>
      <c r="C71" s="18"/>
      <c r="D71" s="21"/>
      <c r="E71" s="18"/>
    </row>
    <row r="72" spans="1:9" ht="51">
      <c r="A72" s="17">
        <v>3</v>
      </c>
      <c r="B72" s="17" t="s">
        <v>293</v>
      </c>
      <c r="C72" s="18" t="s">
        <v>228</v>
      </c>
      <c r="D72" s="21">
        <v>1</v>
      </c>
      <c r="E72" s="18" t="s">
        <v>27</v>
      </c>
      <c r="F72" s="11">
        <v>15000</v>
      </c>
      <c r="G72" s="11">
        <v>35000</v>
      </c>
      <c r="H72" s="11">
        <f t="shared" ref="H72" si="42">ROUND(D72*F72, 0)</f>
        <v>15000</v>
      </c>
      <c r="I72" s="11">
        <f t="shared" ref="I72" si="43">ROUND(D72*G72, 0)</f>
        <v>35000</v>
      </c>
    </row>
    <row r="73" spans="1:9">
      <c r="A73" s="17"/>
      <c r="B73" s="17"/>
      <c r="C73" s="18"/>
      <c r="D73" s="21"/>
      <c r="E73" s="18"/>
    </row>
    <row r="74" spans="1:9" ht="38.25">
      <c r="A74" s="17">
        <v>4</v>
      </c>
      <c r="B74" s="17" t="s">
        <v>294</v>
      </c>
      <c r="C74" s="18" t="s">
        <v>230</v>
      </c>
      <c r="D74" s="21">
        <v>1</v>
      </c>
      <c r="E74" s="18" t="s">
        <v>257</v>
      </c>
      <c r="F74" s="11">
        <v>50000</v>
      </c>
      <c r="G74" s="11">
        <v>50000</v>
      </c>
      <c r="H74" s="11">
        <f t="shared" ref="H74" si="44">ROUND(D74*F74, 0)</f>
        <v>50000</v>
      </c>
      <c r="I74" s="11">
        <f t="shared" ref="I74" si="45">ROUND(D74*G74, 0)</f>
        <v>50000</v>
      </c>
    </row>
    <row r="75" spans="1:9">
      <c r="A75" s="17"/>
      <c r="B75" s="17"/>
      <c r="C75" s="18"/>
      <c r="D75" s="21"/>
      <c r="E75" s="18"/>
    </row>
    <row r="76" spans="1:9" ht="38.25">
      <c r="A76" s="17">
        <v>5</v>
      </c>
      <c r="B76" s="17" t="s">
        <v>255</v>
      </c>
      <c r="C76" s="18" t="s">
        <v>295</v>
      </c>
      <c r="D76" s="21">
        <v>1</v>
      </c>
      <c r="E76" s="18" t="s">
        <v>27</v>
      </c>
      <c r="F76" s="11">
        <v>4500</v>
      </c>
      <c r="G76" s="11">
        <v>15000</v>
      </c>
      <c r="H76" s="11">
        <f t="shared" ref="H76" si="46">ROUND(D76*F76, 0)</f>
        <v>4500</v>
      </c>
      <c r="I76" s="11">
        <f t="shared" ref="I76" si="47">ROUND(D76*G76, 0)</f>
        <v>15000</v>
      </c>
    </row>
    <row r="77" spans="1:9">
      <c r="A77" s="17"/>
      <c r="B77" s="17"/>
      <c r="C77" s="18"/>
      <c r="D77" s="21"/>
      <c r="E77" s="18"/>
      <c r="G77" s="11" t="s">
        <v>765</v>
      </c>
    </row>
    <row r="78" spans="1:9" ht="38.25">
      <c r="A78" s="17">
        <v>6</v>
      </c>
      <c r="B78" s="17" t="s">
        <v>296</v>
      </c>
      <c r="C78" s="18" t="s">
        <v>297</v>
      </c>
      <c r="D78" s="21">
        <v>1</v>
      </c>
      <c r="E78" s="18" t="s">
        <v>27</v>
      </c>
      <c r="F78" s="11">
        <v>15000</v>
      </c>
      <c r="G78" s="11">
        <v>40000</v>
      </c>
      <c r="H78" s="11">
        <f t="shared" ref="H78" si="48">ROUND(D78*F78, 0)</f>
        <v>15000</v>
      </c>
      <c r="I78" s="11">
        <f t="shared" ref="I78" si="49">ROUND(D78*G78, 0)</f>
        <v>40000</v>
      </c>
    </row>
    <row r="79" spans="1:9">
      <c r="A79" s="17"/>
      <c r="B79" s="17"/>
      <c r="C79" s="18"/>
      <c r="D79" s="21"/>
      <c r="E79" s="18"/>
      <c r="G79" s="11" t="s">
        <v>765</v>
      </c>
    </row>
    <row r="80" spans="1:9" ht="38.25">
      <c r="A80" s="17">
        <v>7</v>
      </c>
      <c r="B80" s="17" t="s">
        <v>298</v>
      </c>
      <c r="C80" s="18" t="s">
        <v>299</v>
      </c>
      <c r="D80" s="21">
        <v>1</v>
      </c>
      <c r="E80" s="18" t="s">
        <v>27</v>
      </c>
      <c r="F80" s="11">
        <v>4500</v>
      </c>
      <c r="G80" s="11">
        <v>25000</v>
      </c>
      <c r="H80" s="11">
        <f t="shared" ref="H80" si="50">ROUND(D80*F80, 0)</f>
        <v>4500</v>
      </c>
      <c r="I80" s="11">
        <f t="shared" ref="I80" si="51">ROUND(D80*G80, 0)</f>
        <v>25000</v>
      </c>
    </row>
    <row r="81" spans="1:9">
      <c r="A81" s="17"/>
      <c r="B81" s="17"/>
      <c r="C81" s="18"/>
      <c r="D81" s="21"/>
      <c r="E81" s="18"/>
      <c r="G81" s="11" t="s">
        <v>765</v>
      </c>
    </row>
    <row r="82" spans="1:9" ht="38.25">
      <c r="A82" s="17">
        <v>8</v>
      </c>
      <c r="B82" s="17" t="s">
        <v>258</v>
      </c>
      <c r="C82" s="18" t="s">
        <v>259</v>
      </c>
      <c r="D82" s="21">
        <v>1</v>
      </c>
      <c r="E82" s="18" t="s">
        <v>27</v>
      </c>
      <c r="F82" s="11">
        <v>4500</v>
      </c>
      <c r="G82" s="11">
        <v>75000</v>
      </c>
      <c r="H82" s="11">
        <f t="shared" ref="H82" si="52">ROUND(D82*F82, 0)</f>
        <v>4500</v>
      </c>
      <c r="I82" s="11">
        <f t="shared" ref="I82" si="53">ROUND(D82*G82, 0)</f>
        <v>75000</v>
      </c>
    </row>
    <row r="83" spans="1:9">
      <c r="A83" s="17"/>
      <c r="B83" s="17"/>
      <c r="C83" s="18"/>
      <c r="D83" s="21"/>
      <c r="E83" s="18"/>
      <c r="G83" s="11" t="s">
        <v>765</v>
      </c>
    </row>
    <row r="84" spans="1:9" ht="38.25">
      <c r="A84" s="17">
        <v>9</v>
      </c>
      <c r="B84" s="17" t="s">
        <v>300</v>
      </c>
      <c r="C84" s="18" t="s">
        <v>301</v>
      </c>
      <c r="D84" s="21">
        <v>1</v>
      </c>
      <c r="E84" s="18" t="s">
        <v>27</v>
      </c>
      <c r="F84" s="11">
        <v>45000</v>
      </c>
      <c r="G84" s="11">
        <v>15000</v>
      </c>
      <c r="H84" s="11">
        <f t="shared" ref="H84" si="54">ROUND(D84*F84, 0)</f>
        <v>45000</v>
      </c>
      <c r="I84" s="11">
        <f t="shared" ref="I84" si="55">ROUND(D84*G84, 0)</f>
        <v>15000</v>
      </c>
    </row>
    <row r="85" spans="1:9">
      <c r="A85" s="17"/>
      <c r="B85" s="17"/>
      <c r="C85" s="18"/>
      <c r="D85" s="21"/>
      <c r="E85" s="18"/>
      <c r="G85" s="11" t="s">
        <v>765</v>
      </c>
    </row>
    <row r="86" spans="1:9" ht="25.5">
      <c r="A86" s="17">
        <v>10</v>
      </c>
      <c r="B86" s="17" t="s">
        <v>302</v>
      </c>
      <c r="C86" s="18" t="s">
        <v>221</v>
      </c>
      <c r="D86" s="21">
        <v>1</v>
      </c>
      <c r="E86" s="18" t="s">
        <v>257</v>
      </c>
      <c r="F86" s="11">
        <v>4500</v>
      </c>
      <c r="G86" s="11">
        <v>25000</v>
      </c>
      <c r="H86" s="11">
        <f t="shared" ref="H86" si="56">ROUND(D86*F86, 0)</f>
        <v>4500</v>
      </c>
      <c r="I86" s="11">
        <f t="shared" ref="I86" si="57">ROUND(D86*G86, 0)</f>
        <v>25000</v>
      </c>
    </row>
    <row r="87" spans="1:9">
      <c r="A87" s="17"/>
      <c r="B87" s="17"/>
      <c r="C87" s="18"/>
      <c r="D87" s="21"/>
      <c r="E87" s="18"/>
      <c r="G87" s="11" t="s">
        <v>765</v>
      </c>
    </row>
    <row r="88" spans="1:9" ht="38.25">
      <c r="A88" s="17">
        <v>11</v>
      </c>
      <c r="B88" s="17" t="s">
        <v>303</v>
      </c>
      <c r="C88" s="18" t="s">
        <v>304</v>
      </c>
      <c r="D88" s="21">
        <v>1</v>
      </c>
      <c r="E88" s="18" t="s">
        <v>27</v>
      </c>
      <c r="F88" s="11">
        <v>2500</v>
      </c>
      <c r="G88" s="11">
        <v>7500</v>
      </c>
      <c r="H88" s="11">
        <f t="shared" ref="H88" si="58">ROUND(D88*F88, 0)</f>
        <v>2500</v>
      </c>
      <c r="I88" s="11">
        <f t="shared" ref="I88" si="59">ROUND(D88*G88, 0)</f>
        <v>7500</v>
      </c>
    </row>
    <row r="89" spans="1:9">
      <c r="A89" s="17"/>
      <c r="B89" s="17"/>
      <c r="C89" s="18"/>
      <c r="D89" s="21"/>
      <c r="E89" s="18"/>
      <c r="G89" s="11" t="s">
        <v>765</v>
      </c>
    </row>
    <row r="90" spans="1:9" ht="38.25">
      <c r="A90" s="17">
        <v>12</v>
      </c>
      <c r="B90" s="17" t="s">
        <v>305</v>
      </c>
      <c r="C90" s="18" t="s">
        <v>306</v>
      </c>
      <c r="D90" s="21">
        <v>1</v>
      </c>
      <c r="E90" s="18" t="s">
        <v>27</v>
      </c>
      <c r="F90" s="11">
        <v>7500</v>
      </c>
      <c r="G90" s="11">
        <v>25000</v>
      </c>
      <c r="H90" s="11">
        <f t="shared" ref="H90" si="60">ROUND(D90*F90, 0)</f>
        <v>7500</v>
      </c>
      <c r="I90" s="11">
        <f t="shared" ref="I90" si="61">ROUND(D90*G90, 0)</f>
        <v>25000</v>
      </c>
    </row>
    <row r="91" spans="1:9">
      <c r="A91" s="17"/>
      <c r="B91" s="17"/>
      <c r="C91" s="18"/>
      <c r="D91" s="21"/>
      <c r="E91" s="18"/>
      <c r="G91" s="11" t="s">
        <v>765</v>
      </c>
    </row>
    <row r="92" spans="1:9" ht="38.25">
      <c r="A92" s="17">
        <v>13</v>
      </c>
      <c r="B92" s="17" t="s">
        <v>307</v>
      </c>
      <c r="C92" s="18" t="s">
        <v>308</v>
      </c>
      <c r="D92" s="21">
        <v>1</v>
      </c>
      <c r="E92" s="18" t="s">
        <v>27</v>
      </c>
      <c r="F92" s="11">
        <v>7500</v>
      </c>
      <c r="G92" s="11">
        <v>25000</v>
      </c>
      <c r="H92" s="11">
        <f t="shared" ref="H92" si="62">ROUND(D92*F92, 0)</f>
        <v>7500</v>
      </c>
      <c r="I92" s="11">
        <f t="shared" ref="I92" si="63">ROUND(D92*G92, 0)</f>
        <v>25000</v>
      </c>
    </row>
    <row r="93" spans="1:9">
      <c r="A93" s="17"/>
      <c r="B93" s="17"/>
      <c r="C93" s="18"/>
      <c r="D93" s="21"/>
      <c r="E93" s="18"/>
      <c r="G93" s="11" t="s">
        <v>765</v>
      </c>
    </row>
    <row r="94" spans="1:9" ht="38.25">
      <c r="A94" s="17">
        <v>14</v>
      </c>
      <c r="B94" s="17" t="s">
        <v>309</v>
      </c>
      <c r="C94" s="18" t="s">
        <v>310</v>
      </c>
      <c r="D94" s="21">
        <v>1</v>
      </c>
      <c r="E94" s="18" t="s">
        <v>27</v>
      </c>
      <c r="F94" s="11">
        <v>7500</v>
      </c>
      <c r="G94" s="11">
        <v>45000</v>
      </c>
      <c r="H94" s="11">
        <f t="shared" ref="H94" si="64">ROUND(D94*F94, 0)</f>
        <v>7500</v>
      </c>
      <c r="I94" s="11">
        <f t="shared" ref="I94" si="65">ROUND(D94*G94, 0)</f>
        <v>45000</v>
      </c>
    </row>
    <row r="95" spans="1:9">
      <c r="A95" s="17"/>
      <c r="B95" s="17"/>
      <c r="C95" s="18"/>
      <c r="D95" s="21"/>
      <c r="E95" s="18"/>
    </row>
    <row r="96" spans="1:9">
      <c r="A96" s="17"/>
      <c r="B96" s="17"/>
      <c r="C96" s="75" t="s">
        <v>272</v>
      </c>
      <c r="D96" s="21"/>
      <c r="E96" s="18"/>
    </row>
    <row r="97" spans="1:9" ht="38.25">
      <c r="A97" s="17">
        <v>15</v>
      </c>
      <c r="B97" s="17" t="s">
        <v>311</v>
      </c>
      <c r="C97" s="18" t="s">
        <v>312</v>
      </c>
      <c r="D97" s="21">
        <v>1</v>
      </c>
      <c r="E97" s="18" t="s">
        <v>257</v>
      </c>
      <c r="F97" s="11">
        <v>840</v>
      </c>
      <c r="G97" s="11">
        <v>5885</v>
      </c>
      <c r="H97" s="11">
        <f t="shared" ref="H97" si="66">ROUND(D97*F97, 0)</f>
        <v>840</v>
      </c>
      <c r="I97" s="11">
        <f t="shared" ref="I97" si="67">ROUND(D97*G97, 0)</f>
        <v>5885</v>
      </c>
    </row>
    <row r="98" spans="1:9">
      <c r="A98" s="17"/>
      <c r="B98" s="17"/>
      <c r="C98" s="18"/>
      <c r="D98" s="21"/>
      <c r="E98" s="18"/>
    </row>
    <row r="99" spans="1:9" ht="25.5">
      <c r="A99" s="17">
        <v>16</v>
      </c>
      <c r="B99" s="17" t="s">
        <v>313</v>
      </c>
      <c r="C99" s="18" t="s">
        <v>314</v>
      </c>
      <c r="D99" s="21">
        <v>1</v>
      </c>
      <c r="E99" s="18" t="s">
        <v>257</v>
      </c>
      <c r="F99" s="11">
        <v>1500</v>
      </c>
      <c r="G99" s="11">
        <v>22000</v>
      </c>
      <c r="H99" s="11">
        <f t="shared" ref="H99" si="68">ROUND(D99*F99, 0)</f>
        <v>1500</v>
      </c>
      <c r="I99" s="11">
        <f t="shared" ref="I99" si="69">ROUND(D99*G99, 0)</f>
        <v>22000</v>
      </c>
    </row>
    <row r="100" spans="1:9">
      <c r="A100" s="17"/>
      <c r="B100" s="17"/>
      <c r="C100" s="18"/>
      <c r="D100" s="21"/>
      <c r="E100" s="18"/>
      <c r="F100" s="11" t="s">
        <v>765</v>
      </c>
      <c r="G100" s="11" t="s">
        <v>765</v>
      </c>
    </row>
    <row r="101" spans="1:9" ht="25.5">
      <c r="A101" s="17">
        <v>17</v>
      </c>
      <c r="B101" s="17" t="s">
        <v>576</v>
      </c>
      <c r="C101" s="18" t="s">
        <v>577</v>
      </c>
      <c r="D101" s="21">
        <v>1</v>
      </c>
      <c r="E101" s="18" t="s">
        <v>27</v>
      </c>
      <c r="F101" s="11">
        <v>4500</v>
      </c>
      <c r="G101" s="11">
        <v>25000</v>
      </c>
      <c r="H101" s="11">
        <f t="shared" ref="H101" si="70">ROUND(D101*F101, 0)</f>
        <v>4500</v>
      </c>
      <c r="I101" s="11">
        <f t="shared" ref="I101" si="71">ROUND(D101*G101, 0)</f>
        <v>25000</v>
      </c>
    </row>
    <row r="102" spans="1:9">
      <c r="A102" s="17"/>
      <c r="B102" s="17"/>
      <c r="C102" s="18"/>
      <c r="D102" s="21"/>
      <c r="E102" s="18"/>
      <c r="F102" s="11" t="s">
        <v>765</v>
      </c>
      <c r="G102" s="11" t="s">
        <v>765</v>
      </c>
    </row>
    <row r="103" spans="1:9" ht="25.5">
      <c r="A103" s="17">
        <v>18</v>
      </c>
      <c r="B103" s="17" t="s">
        <v>315</v>
      </c>
      <c r="C103" s="18" t="s">
        <v>231</v>
      </c>
      <c r="D103" s="21">
        <v>1</v>
      </c>
      <c r="E103" s="18" t="s">
        <v>316</v>
      </c>
      <c r="F103" s="11">
        <v>2500</v>
      </c>
      <c r="G103" s="11">
        <v>25000</v>
      </c>
      <c r="H103" s="11">
        <f t="shared" ref="H103" si="72">ROUND(D103*F103, 0)</f>
        <v>2500</v>
      </c>
      <c r="I103" s="11">
        <f t="shared" ref="I103" si="73">ROUND(D103*G103, 0)</f>
        <v>25000</v>
      </c>
    </row>
    <row r="104" spans="1:9">
      <c r="A104" s="17"/>
      <c r="B104" s="17"/>
      <c r="C104" s="18"/>
      <c r="D104" s="21"/>
      <c r="E104" s="18"/>
      <c r="F104" s="11" t="s">
        <v>765</v>
      </c>
      <c r="G104" s="11" t="s">
        <v>765</v>
      </c>
    </row>
    <row r="105" spans="1:9" ht="38.25">
      <c r="A105" s="17">
        <v>19</v>
      </c>
      <c r="B105" s="17" t="s">
        <v>580</v>
      </c>
      <c r="C105" s="18" t="s">
        <v>581</v>
      </c>
      <c r="D105" s="21">
        <v>1</v>
      </c>
      <c r="E105" s="18" t="s">
        <v>257</v>
      </c>
      <c r="F105" s="11">
        <v>1500</v>
      </c>
      <c r="G105" s="11">
        <v>22000</v>
      </c>
      <c r="H105" s="11">
        <f t="shared" ref="H105" si="74">ROUND(D105*F105, 0)</f>
        <v>1500</v>
      </c>
      <c r="I105" s="11">
        <f t="shared" ref="I105" si="75">ROUND(D105*G105, 0)</f>
        <v>22000</v>
      </c>
    </row>
    <row r="106" spans="1:9">
      <c r="A106" s="17"/>
      <c r="B106" s="17"/>
      <c r="C106" s="18"/>
      <c r="D106" s="21"/>
      <c r="E106" s="18"/>
      <c r="F106" s="11" t="s">
        <v>765</v>
      </c>
      <c r="G106" s="11" t="s">
        <v>765</v>
      </c>
    </row>
    <row r="107" spans="1:9" ht="38.25">
      <c r="A107" s="17">
        <v>20</v>
      </c>
      <c r="B107" s="17" t="s">
        <v>582</v>
      </c>
      <c r="C107" s="18" t="s">
        <v>583</v>
      </c>
      <c r="D107" s="21">
        <v>1</v>
      </c>
      <c r="E107" s="18" t="s">
        <v>257</v>
      </c>
      <c r="F107" s="11">
        <v>1500</v>
      </c>
      <c r="G107" s="11">
        <v>22000</v>
      </c>
      <c r="H107" s="11">
        <f t="shared" ref="H107" si="76">ROUND(D107*F107, 0)</f>
        <v>1500</v>
      </c>
      <c r="I107" s="11">
        <f t="shared" ref="I107" si="77">ROUND(D107*G107, 0)</f>
        <v>22000</v>
      </c>
    </row>
    <row r="108" spans="1:9">
      <c r="A108" s="17"/>
      <c r="B108" s="17"/>
      <c r="C108" s="18"/>
      <c r="D108" s="21"/>
      <c r="E108" s="18"/>
      <c r="F108" s="11" t="s">
        <v>765</v>
      </c>
      <c r="G108" s="11" t="s">
        <v>765</v>
      </c>
    </row>
    <row r="109" spans="1:9" ht="25.5">
      <c r="A109" s="17">
        <v>21</v>
      </c>
      <c r="B109" s="17" t="s">
        <v>317</v>
      </c>
      <c r="C109" s="18" t="s">
        <v>227</v>
      </c>
      <c r="D109" s="21">
        <v>1</v>
      </c>
      <c r="E109" s="18" t="s">
        <v>257</v>
      </c>
      <c r="F109" s="11">
        <v>1500</v>
      </c>
      <c r="G109" s="11">
        <v>25000</v>
      </c>
      <c r="H109" s="11">
        <f t="shared" ref="H109" si="78">ROUND(D109*F109, 0)</f>
        <v>1500</v>
      </c>
      <c r="I109" s="11">
        <f t="shared" ref="I109" si="79">ROUND(D109*G109, 0)</f>
        <v>25000</v>
      </c>
    </row>
    <row r="110" spans="1:9">
      <c r="A110" s="17"/>
      <c r="B110" s="17"/>
      <c r="C110" s="18"/>
      <c r="D110" s="21"/>
      <c r="E110" s="18"/>
      <c r="F110" s="11" t="s">
        <v>765</v>
      </c>
      <c r="G110" s="11" t="s">
        <v>765</v>
      </c>
    </row>
    <row r="111" spans="1:9" ht="25.5">
      <c r="A111" s="17">
        <v>22</v>
      </c>
      <c r="B111" s="17" t="s">
        <v>584</v>
      </c>
      <c r="C111" s="18" t="s">
        <v>585</v>
      </c>
      <c r="D111" s="21">
        <v>2</v>
      </c>
      <c r="E111" s="18" t="s">
        <v>27</v>
      </c>
      <c r="F111" s="11">
        <v>1500</v>
      </c>
      <c r="G111" s="11">
        <v>12500</v>
      </c>
      <c r="H111" s="11">
        <f t="shared" ref="H111" si="80">ROUND(D111*F111, 0)</f>
        <v>3000</v>
      </c>
      <c r="I111" s="11">
        <f t="shared" ref="I111" si="81">ROUND(D111*G111, 0)</f>
        <v>25000</v>
      </c>
    </row>
    <row r="112" spans="1:9">
      <c r="A112" s="17"/>
      <c r="B112" s="17"/>
      <c r="C112" s="18"/>
      <c r="D112" s="21"/>
      <c r="E112" s="18"/>
      <c r="F112" s="11" t="s">
        <v>765</v>
      </c>
      <c r="G112" s="11" t="s">
        <v>765</v>
      </c>
    </row>
    <row r="113" spans="1:9" ht="25.5">
      <c r="A113" s="17">
        <v>23</v>
      </c>
      <c r="B113" s="17" t="s">
        <v>586</v>
      </c>
      <c r="C113" s="18" t="s">
        <v>587</v>
      </c>
      <c r="D113" s="21">
        <v>4</v>
      </c>
      <c r="E113" s="18" t="s">
        <v>27</v>
      </c>
      <c r="F113" s="11">
        <v>1500</v>
      </c>
      <c r="G113" s="11">
        <v>12500</v>
      </c>
      <c r="H113" s="11">
        <f t="shared" ref="H113" si="82">ROUND(D113*F113, 0)</f>
        <v>6000</v>
      </c>
      <c r="I113" s="11">
        <f t="shared" ref="I113" si="83">ROUND(D113*G113, 0)</f>
        <v>50000</v>
      </c>
    </row>
    <row r="114" spans="1:9">
      <c r="A114" s="17"/>
      <c r="B114" s="17"/>
      <c r="C114" s="18"/>
      <c r="D114" s="21"/>
      <c r="E114" s="18"/>
      <c r="F114" s="11" t="s">
        <v>765</v>
      </c>
      <c r="G114" s="11" t="s">
        <v>765</v>
      </c>
    </row>
    <row r="115" spans="1:9" ht="25.5">
      <c r="A115" s="17">
        <v>24</v>
      </c>
      <c r="B115" s="17" t="s">
        <v>588</v>
      </c>
      <c r="C115" s="18" t="s">
        <v>589</v>
      </c>
      <c r="D115" s="21">
        <v>1</v>
      </c>
      <c r="E115" s="18" t="s">
        <v>27</v>
      </c>
      <c r="F115" s="11">
        <v>1500</v>
      </c>
      <c r="G115" s="11">
        <v>12500</v>
      </c>
      <c r="H115" s="11">
        <f t="shared" ref="H115" si="84">ROUND(D115*F115, 0)</f>
        <v>1500</v>
      </c>
      <c r="I115" s="11">
        <f t="shared" ref="I115" si="85">ROUND(D115*G115, 0)</f>
        <v>12500</v>
      </c>
    </row>
    <row r="116" spans="1:9">
      <c r="A116" s="17"/>
      <c r="B116" s="17"/>
      <c r="C116" s="18"/>
      <c r="E116" s="18"/>
    </row>
    <row r="117" spans="1:9">
      <c r="A117" s="17"/>
      <c r="B117" s="17"/>
      <c r="C117" s="75" t="s">
        <v>318</v>
      </c>
      <c r="E117" s="18"/>
    </row>
    <row r="118" spans="1:9" ht="25.5">
      <c r="A118" s="17">
        <v>25</v>
      </c>
      <c r="B118" s="17" t="s">
        <v>319</v>
      </c>
      <c r="C118" s="18" t="s">
        <v>320</v>
      </c>
      <c r="D118" s="19">
        <v>19</v>
      </c>
      <c r="E118" s="18" t="s">
        <v>33</v>
      </c>
      <c r="F118" s="11">
        <v>150</v>
      </c>
      <c r="G118" s="11">
        <v>7500</v>
      </c>
      <c r="H118" s="11">
        <f t="shared" ref="H118" si="86">ROUND(D118*F118, 0)</f>
        <v>2850</v>
      </c>
      <c r="I118" s="11">
        <f t="shared" ref="I118" si="87">ROUND(D118*G118, 0)</f>
        <v>142500</v>
      </c>
    </row>
    <row r="119" spans="1:9">
      <c r="A119" s="17"/>
      <c r="B119" s="17"/>
      <c r="C119" s="18"/>
      <c r="D119" s="19"/>
      <c r="E119" s="18"/>
    </row>
    <row r="120" spans="1:9">
      <c r="A120" s="17"/>
      <c r="B120" s="17"/>
      <c r="C120" s="78" t="s">
        <v>321</v>
      </c>
      <c r="D120" s="19"/>
      <c r="E120" s="18"/>
    </row>
    <row r="121" spans="1:9" ht="38.25">
      <c r="A121" s="17">
        <v>26</v>
      </c>
      <c r="B121" s="17" t="s">
        <v>322</v>
      </c>
      <c r="C121" s="18" t="s">
        <v>323</v>
      </c>
      <c r="D121" s="19">
        <v>55</v>
      </c>
      <c r="E121" s="18" t="s">
        <v>33</v>
      </c>
      <c r="F121" s="11">
        <v>50</v>
      </c>
      <c r="G121" s="11">
        <v>1200</v>
      </c>
      <c r="H121" s="11">
        <f t="shared" ref="H121" si="88">ROUND(D121*F121, 0)</f>
        <v>2750</v>
      </c>
      <c r="I121" s="11">
        <f t="shared" ref="I121" si="89">ROUND(D121*G121, 0)</f>
        <v>66000</v>
      </c>
    </row>
    <row r="122" spans="1:9">
      <c r="A122" s="17"/>
      <c r="B122" s="17"/>
      <c r="C122" s="18"/>
      <c r="D122" s="19"/>
      <c r="E122" s="18"/>
    </row>
    <row r="123" spans="1:9" ht="25.5">
      <c r="A123" s="17">
        <v>27</v>
      </c>
      <c r="B123" s="17" t="s">
        <v>324</v>
      </c>
      <c r="C123" s="18" t="s">
        <v>325</v>
      </c>
      <c r="D123" s="19">
        <v>55</v>
      </c>
      <c r="E123" s="18" t="s">
        <v>33</v>
      </c>
      <c r="F123" s="11">
        <v>75</v>
      </c>
      <c r="G123" s="11">
        <v>1200</v>
      </c>
      <c r="H123" s="11">
        <f t="shared" ref="H123" si="90">ROUND(D123*F123, 0)</f>
        <v>4125</v>
      </c>
      <c r="I123" s="11">
        <f t="shared" ref="I123" si="91">ROUND(D123*G123, 0)</f>
        <v>66000</v>
      </c>
    </row>
    <row r="124" spans="1:9">
      <c r="A124" s="17"/>
      <c r="B124" s="17"/>
      <c r="C124" s="75"/>
      <c r="D124" s="19"/>
      <c r="E124" s="18"/>
    </row>
    <row r="125" spans="1:9">
      <c r="A125" s="17"/>
      <c r="B125" s="17"/>
      <c r="C125" s="75" t="s">
        <v>326</v>
      </c>
      <c r="D125" s="19"/>
      <c r="E125" s="18"/>
    </row>
    <row r="126" spans="1:9" ht="51">
      <c r="A126" s="17">
        <v>28</v>
      </c>
      <c r="B126" s="17" t="s">
        <v>327</v>
      </c>
      <c r="C126" s="18" t="s">
        <v>328</v>
      </c>
      <c r="D126" s="19">
        <v>19</v>
      </c>
      <c r="E126" s="18" t="s">
        <v>33</v>
      </c>
      <c r="F126" s="11">
        <v>150</v>
      </c>
      <c r="G126" s="11">
        <v>1600</v>
      </c>
      <c r="H126" s="11">
        <f t="shared" ref="H126" si="92">ROUND(D126*F126, 0)</f>
        <v>2850</v>
      </c>
      <c r="I126" s="11">
        <f t="shared" ref="I126" si="93">ROUND(D126*G126, 0)</f>
        <v>30400</v>
      </c>
    </row>
    <row r="127" spans="1:9">
      <c r="A127" s="17"/>
      <c r="B127" s="17"/>
      <c r="C127" s="18"/>
      <c r="D127" s="19"/>
      <c r="E127" s="18"/>
    </row>
    <row r="128" spans="1:9" ht="140.25">
      <c r="A128" s="17">
        <v>29</v>
      </c>
      <c r="B128" s="17" t="s">
        <v>590</v>
      </c>
      <c r="C128" s="18" t="s">
        <v>591</v>
      </c>
      <c r="D128" s="19">
        <v>2</v>
      </c>
      <c r="E128" s="18" t="s">
        <v>33</v>
      </c>
      <c r="F128" s="11">
        <v>1820</v>
      </c>
      <c r="G128" s="11">
        <v>1000</v>
      </c>
      <c r="H128" s="11">
        <f t="shared" ref="H128" si="94">ROUND(D128*F128, 0)</f>
        <v>3640</v>
      </c>
      <c r="I128" s="11">
        <f t="shared" ref="I128" si="95">ROUND(D128*G128, 0)</f>
        <v>2000</v>
      </c>
    </row>
    <row r="129" spans="1:9">
      <c r="A129" s="17"/>
      <c r="B129" s="17"/>
      <c r="C129" s="18"/>
      <c r="D129" s="19"/>
      <c r="E129" s="18"/>
    </row>
    <row r="130" spans="1:9" ht="204">
      <c r="A130" s="17">
        <v>30</v>
      </c>
      <c r="B130" s="17" t="s">
        <v>329</v>
      </c>
      <c r="C130" s="18" t="s">
        <v>330</v>
      </c>
      <c r="D130" s="19">
        <v>14</v>
      </c>
      <c r="E130" s="18" t="s">
        <v>33</v>
      </c>
      <c r="F130" s="11">
        <v>6186</v>
      </c>
      <c r="G130" s="11">
        <v>3247</v>
      </c>
      <c r="H130" s="11">
        <f t="shared" ref="H130" si="96">ROUND(D130*F130, 0)</f>
        <v>86604</v>
      </c>
      <c r="I130" s="11">
        <f t="shared" ref="I130" si="97">ROUND(D130*G130, 0)</f>
        <v>45458</v>
      </c>
    </row>
    <row r="131" spans="1:9">
      <c r="A131" s="17"/>
      <c r="B131" s="17"/>
      <c r="C131" s="18"/>
      <c r="D131" s="19"/>
      <c r="E131" s="18"/>
    </row>
    <row r="132" spans="1:9" ht="204">
      <c r="A132" s="17">
        <v>31</v>
      </c>
      <c r="B132" s="17" t="s">
        <v>331</v>
      </c>
      <c r="C132" s="18" t="s">
        <v>332</v>
      </c>
      <c r="D132" s="19">
        <v>1</v>
      </c>
      <c r="E132" s="18" t="s">
        <v>33</v>
      </c>
      <c r="F132" s="11">
        <v>6186</v>
      </c>
      <c r="G132" s="11">
        <v>3247</v>
      </c>
      <c r="H132" s="11">
        <f t="shared" ref="H132" si="98">ROUND(D132*F132, 0)</f>
        <v>6186</v>
      </c>
      <c r="I132" s="11">
        <f t="shared" ref="I132" si="99">ROUND(D132*G132, 0)</f>
        <v>3247</v>
      </c>
    </row>
    <row r="133" spans="1:9">
      <c r="A133" s="17"/>
      <c r="B133" s="17"/>
      <c r="C133" s="75"/>
      <c r="D133" s="19"/>
      <c r="E133" s="18"/>
    </row>
    <row r="134" spans="1:9" ht="140.25">
      <c r="A134" s="17">
        <v>32</v>
      </c>
      <c r="B134" s="17" t="s">
        <v>333</v>
      </c>
      <c r="C134" s="18" t="s">
        <v>334</v>
      </c>
      <c r="D134" s="19">
        <v>17</v>
      </c>
      <c r="E134" s="18" t="s">
        <v>33</v>
      </c>
      <c r="F134" s="11">
        <v>2375</v>
      </c>
      <c r="G134" s="11">
        <v>1000</v>
      </c>
      <c r="H134" s="11">
        <f t="shared" ref="H134" si="100">ROUND(D134*F134, 0)</f>
        <v>40375</v>
      </c>
      <c r="I134" s="11">
        <f t="shared" ref="I134" si="101">ROUND(D134*G134, 0)</f>
        <v>17000</v>
      </c>
    </row>
    <row r="135" spans="1:9">
      <c r="A135" s="17"/>
      <c r="B135" s="17"/>
      <c r="C135" s="18"/>
      <c r="D135" s="19"/>
      <c r="E135" s="18"/>
    </row>
    <row r="136" spans="1:9" ht="38.25">
      <c r="A136" s="17">
        <v>33</v>
      </c>
      <c r="B136" s="17" t="s">
        <v>335</v>
      </c>
      <c r="C136" s="90" t="s">
        <v>336</v>
      </c>
      <c r="D136" s="19">
        <v>14</v>
      </c>
      <c r="E136" s="18" t="s">
        <v>33</v>
      </c>
      <c r="F136" s="11">
        <v>2375</v>
      </c>
      <c r="G136" s="11">
        <v>1000</v>
      </c>
      <c r="H136" s="11">
        <f t="shared" ref="H136" si="102">ROUND(D136*F136, 0)</f>
        <v>33250</v>
      </c>
      <c r="I136" s="11">
        <f t="shared" ref="I136" si="103">ROUND(D136*G136, 0)</f>
        <v>14000</v>
      </c>
    </row>
    <row r="137" spans="1:9">
      <c r="A137" s="17"/>
      <c r="B137" s="17"/>
      <c r="C137" s="18"/>
      <c r="D137" s="19"/>
      <c r="E137" s="18"/>
    </row>
    <row r="138" spans="1:9" ht="114.75">
      <c r="A138" s="17">
        <v>34</v>
      </c>
      <c r="B138" s="17" t="s">
        <v>337</v>
      </c>
      <c r="C138" s="18" t="s">
        <v>338</v>
      </c>
      <c r="D138" s="19">
        <v>5</v>
      </c>
      <c r="E138" s="18" t="s">
        <v>33</v>
      </c>
      <c r="F138" s="11">
        <v>3398</v>
      </c>
      <c r="G138" s="11">
        <v>850</v>
      </c>
      <c r="H138" s="11">
        <f t="shared" ref="H138" si="104">ROUND(D138*F138, 0)</f>
        <v>16990</v>
      </c>
      <c r="I138" s="11">
        <f t="shared" ref="I138" si="105">ROUND(D138*G138, 0)</f>
        <v>4250</v>
      </c>
    </row>
    <row r="139" spans="1:9">
      <c r="A139" s="17"/>
      <c r="B139" s="17"/>
      <c r="C139" s="18"/>
      <c r="D139" s="19"/>
      <c r="E139" s="18"/>
    </row>
    <row r="140" spans="1:9" ht="140.25">
      <c r="A140" s="17">
        <v>35</v>
      </c>
      <c r="B140" s="17" t="s">
        <v>339</v>
      </c>
      <c r="C140" s="18" t="s">
        <v>340</v>
      </c>
      <c r="D140" s="19">
        <v>12</v>
      </c>
      <c r="E140" s="18" t="s">
        <v>33</v>
      </c>
      <c r="F140" s="11">
        <v>5699</v>
      </c>
      <c r="G140" s="11">
        <v>1800</v>
      </c>
      <c r="H140" s="11">
        <f t="shared" ref="H140" si="106">ROUND(D140*F140, 0)</f>
        <v>68388</v>
      </c>
      <c r="I140" s="11">
        <f t="shared" ref="I140" si="107">ROUND(D140*G140, 0)</f>
        <v>21600</v>
      </c>
    </row>
    <row r="141" spans="1:9">
      <c r="A141" s="17"/>
      <c r="B141" s="17"/>
      <c r="C141" s="18"/>
      <c r="D141" s="19"/>
      <c r="E141" s="18"/>
    </row>
    <row r="142" spans="1:9" ht="191.25">
      <c r="A142" s="17">
        <v>36</v>
      </c>
      <c r="B142" s="17" t="s">
        <v>341</v>
      </c>
      <c r="C142" s="18" t="s">
        <v>342</v>
      </c>
      <c r="D142" s="19">
        <v>10</v>
      </c>
      <c r="E142" s="18" t="s">
        <v>33</v>
      </c>
      <c r="F142" s="11">
        <v>5591</v>
      </c>
      <c r="G142" s="11">
        <v>1100</v>
      </c>
      <c r="H142" s="11">
        <f t="shared" ref="H142" si="108">ROUND(D142*F142, 0)</f>
        <v>55910</v>
      </c>
      <c r="I142" s="11">
        <f t="shared" ref="I142" si="109">ROUND(D142*G142, 0)</f>
        <v>11000</v>
      </c>
    </row>
    <row r="143" spans="1:9">
      <c r="A143" s="17"/>
      <c r="B143" s="17"/>
      <c r="C143" s="18"/>
      <c r="D143" s="19"/>
      <c r="E143" s="18"/>
    </row>
    <row r="144" spans="1:9" ht="204">
      <c r="A144" s="17">
        <v>37</v>
      </c>
      <c r="B144" s="17" t="s">
        <v>343</v>
      </c>
      <c r="C144" s="18" t="s">
        <v>344</v>
      </c>
      <c r="D144" s="19">
        <v>2</v>
      </c>
      <c r="E144" s="18" t="s">
        <v>33</v>
      </c>
      <c r="F144" s="11">
        <v>13344</v>
      </c>
      <c r="G144" s="11">
        <v>3800</v>
      </c>
      <c r="H144" s="11">
        <f t="shared" ref="H144" si="110">ROUND(D144*F144, 0)</f>
        <v>26688</v>
      </c>
      <c r="I144" s="11">
        <f t="shared" ref="I144" si="111">ROUND(D144*G144, 0)</f>
        <v>7600</v>
      </c>
    </row>
    <row r="145" spans="1:9">
      <c r="A145" s="17"/>
      <c r="B145" s="17"/>
      <c r="C145" s="18"/>
      <c r="E145" s="18"/>
    </row>
    <row r="146" spans="1:9" ht="204">
      <c r="A146" s="17">
        <v>38</v>
      </c>
      <c r="B146" s="17" t="s">
        <v>345</v>
      </c>
      <c r="C146" s="18" t="s">
        <v>346</v>
      </c>
      <c r="D146" s="82">
        <v>1</v>
      </c>
      <c r="E146" s="18" t="s">
        <v>33</v>
      </c>
      <c r="F146" s="11">
        <v>16535</v>
      </c>
      <c r="G146" s="11">
        <v>3800</v>
      </c>
      <c r="H146" s="11">
        <f t="shared" ref="H146" si="112">ROUND(D146*F146, 0)</f>
        <v>16535</v>
      </c>
      <c r="I146" s="11">
        <f t="shared" ref="I146" si="113">ROUND(D146*G146, 0)</f>
        <v>3800</v>
      </c>
    </row>
    <row r="147" spans="1:9">
      <c r="A147" s="17"/>
      <c r="B147" s="17"/>
      <c r="C147" s="18"/>
      <c r="E147" s="18"/>
    </row>
    <row r="148" spans="1:9">
      <c r="A148" s="17"/>
      <c r="B148" s="17"/>
      <c r="C148" s="78" t="s">
        <v>277</v>
      </c>
      <c r="E148" s="18"/>
    </row>
    <row r="149" spans="1:9" ht="25.5">
      <c r="A149" s="17">
        <v>39</v>
      </c>
      <c r="B149" s="17" t="s">
        <v>347</v>
      </c>
      <c r="C149" s="18" t="s">
        <v>348</v>
      </c>
      <c r="D149" s="21">
        <v>8</v>
      </c>
      <c r="E149" s="18" t="s">
        <v>27</v>
      </c>
      <c r="F149" s="11">
        <v>150</v>
      </c>
      <c r="G149" s="11">
        <v>3000</v>
      </c>
      <c r="H149" s="11">
        <f t="shared" ref="H149" si="114">ROUND(D149*F149, 0)</f>
        <v>1200</v>
      </c>
      <c r="I149" s="11">
        <f t="shared" ref="I149" si="115">ROUND(D149*G149, 0)</f>
        <v>24000</v>
      </c>
    </row>
    <row r="150" spans="1:9">
      <c r="A150" s="17"/>
      <c r="B150" s="17"/>
      <c r="C150" s="18"/>
      <c r="D150" s="21"/>
      <c r="E150" s="18"/>
    </row>
    <row r="151" spans="1:9" ht="25.5">
      <c r="A151" s="17">
        <v>40</v>
      </c>
      <c r="B151" s="17" t="s">
        <v>353</v>
      </c>
      <c r="C151" s="18" t="s">
        <v>354</v>
      </c>
      <c r="D151" s="21">
        <v>4</v>
      </c>
      <c r="E151" s="18" t="s">
        <v>27</v>
      </c>
      <c r="F151" s="11">
        <v>150</v>
      </c>
      <c r="G151" s="11">
        <v>5000</v>
      </c>
      <c r="H151" s="11">
        <f t="shared" ref="H151" si="116">ROUND(D151*F151, 0)</f>
        <v>600</v>
      </c>
      <c r="I151" s="11">
        <f t="shared" ref="I151" si="117">ROUND(D151*G151, 0)</f>
        <v>20000</v>
      </c>
    </row>
    <row r="152" spans="1:9">
      <c r="A152" s="17"/>
      <c r="B152" s="17"/>
      <c r="C152" s="18"/>
      <c r="D152" s="21"/>
      <c r="E152" s="18"/>
    </row>
    <row r="153" spans="1:9" ht="25.5">
      <c r="A153" s="17">
        <v>41</v>
      </c>
      <c r="B153" s="17" t="s">
        <v>355</v>
      </c>
      <c r="C153" s="18" t="s">
        <v>356</v>
      </c>
      <c r="D153" s="21">
        <v>4</v>
      </c>
      <c r="E153" s="18" t="s">
        <v>27</v>
      </c>
      <c r="F153" s="11">
        <v>150</v>
      </c>
      <c r="G153" s="11">
        <v>5500</v>
      </c>
      <c r="H153" s="11">
        <f t="shared" ref="H153" si="118">ROUND(D153*F153, 0)</f>
        <v>600</v>
      </c>
      <c r="I153" s="11">
        <f t="shared" ref="I153" si="119">ROUND(D153*G153, 0)</f>
        <v>22000</v>
      </c>
    </row>
    <row r="154" spans="1:9">
      <c r="A154" s="17"/>
      <c r="B154" s="17"/>
      <c r="C154" s="18"/>
      <c r="D154" s="21"/>
      <c r="E154" s="18"/>
    </row>
    <row r="155" spans="1:9" ht="38.25">
      <c r="A155" s="17">
        <v>42</v>
      </c>
      <c r="B155" s="17" t="s">
        <v>357</v>
      </c>
      <c r="C155" s="18" t="s">
        <v>358</v>
      </c>
      <c r="D155" s="21">
        <v>1</v>
      </c>
      <c r="E155" s="18" t="s">
        <v>27</v>
      </c>
      <c r="F155" s="11">
        <v>150</v>
      </c>
      <c r="G155" s="11">
        <v>7500</v>
      </c>
      <c r="H155" s="11">
        <f t="shared" ref="H155" si="120">ROUND(D155*F155, 0)</f>
        <v>150</v>
      </c>
      <c r="I155" s="11">
        <f t="shared" ref="I155" si="121">ROUND(D155*G155, 0)</f>
        <v>7500</v>
      </c>
    </row>
    <row r="156" spans="1:9">
      <c r="A156" s="17"/>
      <c r="B156" s="17"/>
      <c r="C156" s="18"/>
      <c r="D156" s="21"/>
      <c r="E156" s="18"/>
    </row>
    <row r="157" spans="1:9" ht="89.25">
      <c r="A157" s="17">
        <v>43</v>
      </c>
      <c r="B157" s="17" t="s">
        <v>359</v>
      </c>
      <c r="C157" s="18" t="s">
        <v>360</v>
      </c>
      <c r="D157" s="21">
        <v>1</v>
      </c>
      <c r="E157" s="18" t="s">
        <v>27</v>
      </c>
      <c r="F157" s="11">
        <v>12500</v>
      </c>
      <c r="G157" s="11">
        <v>3500</v>
      </c>
      <c r="H157" s="11">
        <f t="shared" ref="H157" si="122">ROUND(D157*F157, 0)</f>
        <v>12500</v>
      </c>
      <c r="I157" s="11">
        <f t="shared" ref="I157" si="123">ROUND(D157*G157, 0)</f>
        <v>3500</v>
      </c>
    </row>
    <row r="158" spans="1:9">
      <c r="A158" s="17"/>
      <c r="B158" s="17"/>
      <c r="C158" s="18"/>
      <c r="D158" s="21"/>
      <c r="E158" s="18"/>
    </row>
    <row r="159" spans="1:9" ht="89.25">
      <c r="A159" s="17">
        <v>44</v>
      </c>
      <c r="B159" s="17" t="s">
        <v>361</v>
      </c>
      <c r="C159" s="18" t="s">
        <v>362</v>
      </c>
      <c r="D159" s="21">
        <v>2</v>
      </c>
      <c r="E159" s="18" t="s">
        <v>27</v>
      </c>
      <c r="F159" s="11">
        <v>14500</v>
      </c>
      <c r="G159" s="11">
        <v>3500</v>
      </c>
      <c r="H159" s="11">
        <f t="shared" ref="H159" si="124">ROUND(D159*F159, 0)</f>
        <v>29000</v>
      </c>
      <c r="I159" s="11">
        <f t="shared" ref="I159" si="125">ROUND(D159*G159, 0)</f>
        <v>7000</v>
      </c>
    </row>
    <row r="160" spans="1:9">
      <c r="A160" s="17"/>
      <c r="B160" s="17"/>
      <c r="C160" s="18"/>
      <c r="D160" s="21"/>
      <c r="E160" s="18"/>
    </row>
    <row r="161" spans="1:9" ht="89.25">
      <c r="A161" s="17">
        <v>45</v>
      </c>
      <c r="B161" s="17" t="s">
        <v>363</v>
      </c>
      <c r="C161" s="18" t="s">
        <v>364</v>
      </c>
      <c r="D161" s="21">
        <v>1</v>
      </c>
      <c r="E161" s="18" t="s">
        <v>27</v>
      </c>
      <c r="F161" s="11">
        <v>16500</v>
      </c>
      <c r="G161" s="11">
        <v>3500</v>
      </c>
      <c r="H161" s="11">
        <f t="shared" ref="H161" si="126">ROUND(D161*F161, 0)</f>
        <v>16500</v>
      </c>
      <c r="I161" s="11">
        <f t="shared" ref="I161" si="127">ROUND(D161*G161, 0)</f>
        <v>3500</v>
      </c>
    </row>
    <row r="162" spans="1:9">
      <c r="A162" s="17"/>
      <c r="B162" s="17"/>
      <c r="C162" s="18"/>
      <c r="D162" s="21"/>
      <c r="E162" s="18"/>
    </row>
    <row r="163" spans="1:9" ht="76.5">
      <c r="A163" s="17">
        <v>46</v>
      </c>
      <c r="B163" s="17" t="s">
        <v>365</v>
      </c>
      <c r="C163" s="18" t="s">
        <v>366</v>
      </c>
      <c r="D163" s="21">
        <v>3</v>
      </c>
      <c r="E163" s="18" t="s">
        <v>27</v>
      </c>
      <c r="F163" s="11">
        <v>28666</v>
      </c>
      <c r="G163" s="11">
        <v>10882</v>
      </c>
      <c r="H163" s="11">
        <f t="shared" ref="H163" si="128">ROUND(D163*F163, 0)</f>
        <v>85998</v>
      </c>
      <c r="I163" s="11">
        <f t="shared" ref="I163" si="129">ROUND(D163*G163, 0)</f>
        <v>32646</v>
      </c>
    </row>
    <row r="164" spans="1:9">
      <c r="A164" s="17"/>
      <c r="B164" s="17"/>
      <c r="C164" s="18"/>
      <c r="D164" s="21"/>
      <c r="E164" s="18"/>
    </row>
    <row r="165" spans="1:9" ht="76.5">
      <c r="A165" s="17">
        <v>47</v>
      </c>
      <c r="B165" s="17" t="s">
        <v>371</v>
      </c>
      <c r="C165" s="18" t="s">
        <v>372</v>
      </c>
      <c r="D165" s="21">
        <v>3</v>
      </c>
      <c r="E165" s="18" t="s">
        <v>27</v>
      </c>
      <c r="F165" s="11">
        <v>63676</v>
      </c>
      <c r="G165" s="11">
        <v>7711</v>
      </c>
      <c r="H165" s="11">
        <f t="shared" ref="H165" si="130">ROUND(D165*F165, 0)</f>
        <v>191028</v>
      </c>
      <c r="I165" s="11">
        <f t="shared" ref="I165" si="131">ROUND(D165*G165, 0)</f>
        <v>23133</v>
      </c>
    </row>
    <row r="166" spans="1:9">
      <c r="A166" s="17"/>
      <c r="B166" s="17"/>
      <c r="C166" s="18"/>
      <c r="D166" s="21"/>
      <c r="E166" s="18"/>
    </row>
    <row r="167" spans="1:9" ht="51">
      <c r="A167" s="17">
        <v>48</v>
      </c>
      <c r="B167" s="17" t="s">
        <v>375</v>
      </c>
      <c r="C167" s="18" t="s">
        <v>376</v>
      </c>
      <c r="D167" s="21">
        <v>3</v>
      </c>
      <c r="E167" s="18" t="s">
        <v>27</v>
      </c>
      <c r="F167" s="11">
        <v>38823</v>
      </c>
      <c r="G167" s="11">
        <v>1826</v>
      </c>
      <c r="H167" s="11">
        <f t="shared" ref="H167" si="132">ROUND(D167*F167, 0)</f>
        <v>116469</v>
      </c>
      <c r="I167" s="11">
        <f t="shared" ref="I167" si="133">ROUND(D167*G167, 0)</f>
        <v>5478</v>
      </c>
    </row>
    <row r="168" spans="1:9">
      <c r="A168" s="17"/>
      <c r="B168" s="17"/>
      <c r="C168" s="18"/>
      <c r="D168" s="21"/>
      <c r="E168" s="18"/>
    </row>
    <row r="169" spans="1:9" ht="76.5">
      <c r="A169" s="17">
        <v>49</v>
      </c>
      <c r="B169" s="17" t="s">
        <v>377</v>
      </c>
      <c r="C169" s="18" t="s">
        <v>378</v>
      </c>
      <c r="D169" s="21">
        <v>3</v>
      </c>
      <c r="E169" s="18" t="s">
        <v>27</v>
      </c>
      <c r="F169" s="11">
        <v>38656</v>
      </c>
      <c r="G169" s="11">
        <v>2773</v>
      </c>
      <c r="H169" s="11">
        <f t="shared" ref="H169" si="134">ROUND(D169*F169, 0)</f>
        <v>115968</v>
      </c>
      <c r="I169" s="11">
        <f t="shared" ref="I169" si="135">ROUND(D169*G169, 0)</f>
        <v>8319</v>
      </c>
    </row>
    <row r="170" spans="1:9">
      <c r="A170" s="17"/>
      <c r="B170" s="17"/>
      <c r="C170" s="18"/>
      <c r="D170" s="21"/>
      <c r="E170" s="18"/>
    </row>
    <row r="171" spans="1:9" ht="76.5">
      <c r="A171" s="17">
        <v>50</v>
      </c>
      <c r="B171" s="17" t="s">
        <v>379</v>
      </c>
      <c r="C171" s="18" t="s">
        <v>380</v>
      </c>
      <c r="D171" s="21">
        <v>3</v>
      </c>
      <c r="E171" s="18" t="s">
        <v>27</v>
      </c>
      <c r="F171" s="11">
        <v>140096</v>
      </c>
      <c r="G171" s="11">
        <v>6223</v>
      </c>
      <c r="H171" s="11">
        <f t="shared" ref="H171" si="136">ROUND(D171*F171, 0)</f>
        <v>420288</v>
      </c>
      <c r="I171" s="11">
        <f t="shared" ref="I171" si="137">ROUND(D171*G171, 0)</f>
        <v>18669</v>
      </c>
    </row>
    <row r="172" spans="1:9">
      <c r="A172" s="17"/>
      <c r="B172" s="17"/>
      <c r="C172" s="18"/>
      <c r="D172" s="21"/>
      <c r="E172" s="18"/>
    </row>
    <row r="173" spans="1:9" ht="76.5">
      <c r="A173" s="17">
        <v>51</v>
      </c>
      <c r="B173" s="17" t="s">
        <v>383</v>
      </c>
      <c r="C173" s="18" t="s">
        <v>384</v>
      </c>
      <c r="D173" s="21">
        <v>2</v>
      </c>
      <c r="E173" s="18" t="s">
        <v>27</v>
      </c>
      <c r="F173" s="11">
        <v>218286</v>
      </c>
      <c r="G173" s="11">
        <v>6223</v>
      </c>
      <c r="H173" s="11">
        <f t="shared" ref="H173" si="138">ROUND(D173*F173, 0)</f>
        <v>436572</v>
      </c>
      <c r="I173" s="11">
        <f t="shared" ref="I173" si="139">ROUND(D173*G173, 0)</f>
        <v>12446</v>
      </c>
    </row>
    <row r="174" spans="1:9">
      <c r="A174" s="17"/>
      <c r="B174" s="17"/>
      <c r="C174" s="18"/>
      <c r="D174" s="21"/>
      <c r="E174" s="18"/>
    </row>
    <row r="175" spans="1:9" ht="63.75">
      <c r="A175" s="17">
        <v>52</v>
      </c>
      <c r="B175" s="17" t="s">
        <v>385</v>
      </c>
      <c r="C175" s="18" t="s">
        <v>386</v>
      </c>
      <c r="D175" s="21">
        <v>2</v>
      </c>
      <c r="E175" s="18" t="s">
        <v>27</v>
      </c>
      <c r="F175" s="11">
        <v>267632</v>
      </c>
      <c r="G175" s="11">
        <v>14610</v>
      </c>
      <c r="H175" s="11">
        <f t="shared" ref="H175" si="140">ROUND(D175*F175, 0)</f>
        <v>535264</v>
      </c>
      <c r="I175" s="11">
        <f t="shared" ref="I175" si="141">ROUND(D175*G175, 0)</f>
        <v>29220</v>
      </c>
    </row>
    <row r="176" spans="1:9">
      <c r="A176" s="17"/>
      <c r="B176" s="17"/>
      <c r="C176" s="18"/>
      <c r="D176" s="21"/>
      <c r="E176" s="18"/>
    </row>
    <row r="177" spans="1:9" ht="51">
      <c r="A177" s="17">
        <v>53</v>
      </c>
      <c r="B177" s="17" t="s">
        <v>387</v>
      </c>
      <c r="C177" s="18" t="s">
        <v>388</v>
      </c>
      <c r="D177" s="21">
        <v>2</v>
      </c>
      <c r="E177" s="18" t="s">
        <v>27</v>
      </c>
      <c r="F177" s="11">
        <v>195541</v>
      </c>
      <c r="G177" s="11">
        <v>7576</v>
      </c>
      <c r="H177" s="11">
        <f t="shared" ref="H177" si="142">ROUND(D177*F177, 0)</f>
        <v>391082</v>
      </c>
      <c r="I177" s="11">
        <f t="shared" ref="I177" si="143">ROUND(D177*G177, 0)</f>
        <v>15152</v>
      </c>
    </row>
    <row r="178" spans="1:9">
      <c r="A178" s="17"/>
      <c r="B178" s="17"/>
      <c r="C178" s="18"/>
      <c r="D178" s="21"/>
      <c r="E178" s="18"/>
    </row>
    <row r="179" spans="1:9" ht="63.75">
      <c r="A179" s="17">
        <v>54</v>
      </c>
      <c r="B179" s="17" t="s">
        <v>389</v>
      </c>
      <c r="C179" s="18" t="s">
        <v>390</v>
      </c>
      <c r="D179" s="21">
        <v>6</v>
      </c>
      <c r="E179" s="18" t="s">
        <v>27</v>
      </c>
      <c r="F179" s="11">
        <v>1200</v>
      </c>
      <c r="G179" s="11">
        <v>2500</v>
      </c>
      <c r="H179" s="11">
        <f t="shared" ref="H179" si="144">ROUND(D179*F179, 0)</f>
        <v>7200</v>
      </c>
      <c r="I179" s="11">
        <f t="shared" ref="I179" si="145">ROUND(D179*G179, 0)</f>
        <v>15000</v>
      </c>
    </row>
    <row r="180" spans="1:9">
      <c r="A180" s="17"/>
      <c r="B180" s="17"/>
      <c r="C180" s="18"/>
      <c r="D180" s="21"/>
      <c r="E180" s="18"/>
    </row>
    <row r="181" spans="1:9" ht="76.5">
      <c r="A181" s="17">
        <v>55</v>
      </c>
      <c r="B181" s="17" t="s">
        <v>391</v>
      </c>
      <c r="C181" s="18" t="s">
        <v>392</v>
      </c>
      <c r="D181" s="21">
        <v>2</v>
      </c>
      <c r="E181" s="18" t="s">
        <v>27</v>
      </c>
      <c r="F181" s="11">
        <v>9500</v>
      </c>
      <c r="G181" s="11">
        <v>2500</v>
      </c>
      <c r="H181" s="11">
        <f t="shared" ref="H181" si="146">ROUND(D181*F181, 0)</f>
        <v>19000</v>
      </c>
      <c r="I181" s="11">
        <f t="shared" ref="I181" si="147">ROUND(D181*G181, 0)</f>
        <v>5000</v>
      </c>
    </row>
    <row r="182" spans="1:9">
      <c r="A182" s="17"/>
      <c r="B182" s="17"/>
      <c r="C182" s="18"/>
      <c r="D182" s="21"/>
      <c r="E182" s="18"/>
    </row>
    <row r="183" spans="1:9" ht="140.25">
      <c r="A183" s="17">
        <v>56</v>
      </c>
      <c r="B183" s="17" t="s">
        <v>393</v>
      </c>
      <c r="C183" s="18" t="s">
        <v>394</v>
      </c>
      <c r="D183" s="21">
        <v>3</v>
      </c>
      <c r="E183" s="18" t="s">
        <v>27</v>
      </c>
      <c r="F183" s="11">
        <v>318500</v>
      </c>
      <c r="G183" s="11">
        <v>15000</v>
      </c>
      <c r="H183" s="11">
        <f t="shared" ref="H183" si="148">ROUND(D183*F183, 0)</f>
        <v>955500</v>
      </c>
      <c r="I183" s="11">
        <f t="shared" ref="I183" si="149">ROUND(D183*G183, 0)</f>
        <v>45000</v>
      </c>
    </row>
    <row r="184" spans="1:9">
      <c r="A184" s="17"/>
      <c r="B184" s="17"/>
      <c r="C184" s="18"/>
      <c r="D184" s="21"/>
      <c r="E184" s="18"/>
    </row>
    <row r="185" spans="1:9" ht="178.5">
      <c r="A185" s="17">
        <v>57</v>
      </c>
      <c r="B185" s="17" t="s">
        <v>395</v>
      </c>
      <c r="C185" s="18" t="s">
        <v>396</v>
      </c>
      <c r="D185" s="21">
        <v>4</v>
      </c>
      <c r="E185" s="18" t="s">
        <v>27</v>
      </c>
      <c r="F185" s="11">
        <v>20000</v>
      </c>
      <c r="G185" s="11">
        <v>7500</v>
      </c>
      <c r="H185" s="11">
        <f t="shared" ref="H185" si="150">ROUND(D185*F185, 0)</f>
        <v>80000</v>
      </c>
      <c r="I185" s="11">
        <f t="shared" ref="I185" si="151">ROUND(D185*G185, 0)</f>
        <v>30000</v>
      </c>
    </row>
    <row r="186" spans="1:9">
      <c r="A186" s="17"/>
      <c r="B186" s="17"/>
      <c r="C186" s="18"/>
      <c r="D186" s="21"/>
      <c r="E186" s="18"/>
    </row>
    <row r="187" spans="1:9" ht="102">
      <c r="A187" s="17">
        <v>58</v>
      </c>
      <c r="B187" s="17" t="s">
        <v>397</v>
      </c>
      <c r="C187" s="18" t="s">
        <v>398</v>
      </c>
      <c r="D187" s="21">
        <v>1</v>
      </c>
      <c r="E187" s="18" t="s">
        <v>27</v>
      </c>
      <c r="F187" s="11">
        <v>20000</v>
      </c>
      <c r="G187" s="11">
        <v>7500</v>
      </c>
      <c r="H187" s="11">
        <f t="shared" ref="H187" si="152">ROUND(D187*F187, 0)</f>
        <v>20000</v>
      </c>
      <c r="I187" s="11">
        <f t="shared" ref="I187" si="153">ROUND(D187*G187, 0)</f>
        <v>7500</v>
      </c>
    </row>
    <row r="188" spans="1:9">
      <c r="A188" s="17"/>
      <c r="B188" s="17"/>
      <c r="C188" s="18"/>
      <c r="D188" s="21"/>
      <c r="E188" s="18"/>
    </row>
    <row r="189" spans="1:9" ht="63.75">
      <c r="A189" s="17">
        <v>59</v>
      </c>
      <c r="B189" s="17" t="s">
        <v>399</v>
      </c>
      <c r="C189" s="18" t="s">
        <v>400</v>
      </c>
      <c r="D189" s="21">
        <v>5</v>
      </c>
      <c r="E189" s="18" t="s">
        <v>27</v>
      </c>
      <c r="F189" s="11">
        <v>7500</v>
      </c>
      <c r="G189" s="11">
        <v>7500</v>
      </c>
      <c r="H189" s="11">
        <f t="shared" ref="H189" si="154">ROUND(D189*F189, 0)</f>
        <v>37500</v>
      </c>
      <c r="I189" s="11">
        <f t="shared" ref="I189" si="155">ROUND(D189*G189, 0)</f>
        <v>37500</v>
      </c>
    </row>
    <row r="190" spans="1:9">
      <c r="A190" s="17"/>
      <c r="B190" s="17"/>
      <c r="C190" s="18"/>
      <c r="D190" s="21"/>
      <c r="E190" s="18"/>
    </row>
    <row r="191" spans="1:9" ht="63.75">
      <c r="A191" s="17">
        <v>60</v>
      </c>
      <c r="B191" s="17" t="s">
        <v>401</v>
      </c>
      <c r="C191" s="18" t="s">
        <v>402</v>
      </c>
      <c r="D191" s="21">
        <v>2</v>
      </c>
      <c r="E191" s="18" t="s">
        <v>27</v>
      </c>
      <c r="F191" s="11">
        <v>7500</v>
      </c>
      <c r="G191" s="11">
        <v>7500</v>
      </c>
      <c r="H191" s="11">
        <f t="shared" ref="H191" si="156">ROUND(D191*F191, 0)</f>
        <v>15000</v>
      </c>
      <c r="I191" s="11">
        <f t="shared" ref="I191" si="157">ROUND(D191*G191, 0)</f>
        <v>15000</v>
      </c>
    </row>
    <row r="192" spans="1:9">
      <c r="A192" s="17"/>
      <c r="B192" s="17"/>
      <c r="C192" s="18"/>
      <c r="D192" s="21"/>
      <c r="E192" s="18"/>
    </row>
    <row r="193" spans="1:9" ht="63.75">
      <c r="A193" s="17">
        <v>61</v>
      </c>
      <c r="B193" s="17" t="s">
        <v>407</v>
      </c>
      <c r="C193" s="18" t="s">
        <v>408</v>
      </c>
      <c r="D193" s="21">
        <v>2</v>
      </c>
      <c r="E193" s="18" t="s">
        <v>27</v>
      </c>
      <c r="F193" s="11">
        <v>12500</v>
      </c>
      <c r="G193" s="11">
        <v>2500</v>
      </c>
      <c r="H193" s="11">
        <f t="shared" ref="H193" si="158">ROUND(D193*F193, 0)</f>
        <v>25000</v>
      </c>
      <c r="I193" s="11">
        <f t="shared" ref="I193" si="159">ROUND(D193*G193, 0)</f>
        <v>5000</v>
      </c>
    </row>
    <row r="194" spans="1:9">
      <c r="A194" s="17"/>
      <c r="B194" s="17"/>
      <c r="C194" s="18"/>
      <c r="D194" s="21"/>
      <c r="E194" s="18"/>
    </row>
    <row r="195" spans="1:9" ht="76.5">
      <c r="A195" s="17">
        <v>62</v>
      </c>
      <c r="B195" s="17" t="s">
        <v>409</v>
      </c>
      <c r="C195" s="18" t="s">
        <v>410</v>
      </c>
      <c r="D195" s="21">
        <v>5</v>
      </c>
      <c r="E195" s="18" t="s">
        <v>27</v>
      </c>
      <c r="F195" s="11">
        <v>48000</v>
      </c>
      <c r="G195" s="11">
        <v>2500</v>
      </c>
      <c r="H195" s="11">
        <f t="shared" ref="H195" si="160">ROUND(D195*F195, 0)</f>
        <v>240000</v>
      </c>
      <c r="I195" s="11">
        <f t="shared" ref="I195" si="161">ROUND(D195*G195, 0)</f>
        <v>12500</v>
      </c>
    </row>
    <row r="196" spans="1:9">
      <c r="A196" s="17"/>
      <c r="B196" s="17"/>
      <c r="C196" s="18"/>
      <c r="D196" s="21"/>
      <c r="E196" s="18"/>
    </row>
    <row r="197" spans="1:9" ht="89.25">
      <c r="A197" s="17">
        <v>63</v>
      </c>
      <c r="B197" s="17" t="s">
        <v>411</v>
      </c>
      <c r="C197" s="18" t="s">
        <v>412</v>
      </c>
      <c r="D197" s="21">
        <v>5</v>
      </c>
      <c r="E197" s="18" t="s">
        <v>27</v>
      </c>
      <c r="F197" s="11">
        <v>105000</v>
      </c>
      <c r="G197" s="11">
        <v>7500</v>
      </c>
      <c r="H197" s="11">
        <f t="shared" ref="H197" si="162">ROUND(D197*F197, 0)</f>
        <v>525000</v>
      </c>
      <c r="I197" s="11">
        <f t="shared" ref="I197" si="163">ROUND(D197*G197, 0)</f>
        <v>37500</v>
      </c>
    </row>
    <row r="198" spans="1:9">
      <c r="A198" s="17"/>
      <c r="B198" s="17"/>
      <c r="C198" s="18"/>
      <c r="D198" s="21"/>
      <c r="E198" s="18"/>
    </row>
    <row r="199" spans="1:9" ht="114.75">
      <c r="A199" s="17">
        <v>64</v>
      </c>
      <c r="B199" s="17" t="s">
        <v>414</v>
      </c>
      <c r="C199" s="18" t="s">
        <v>415</v>
      </c>
      <c r="D199" s="21">
        <v>16</v>
      </c>
      <c r="E199" s="18" t="s">
        <v>27</v>
      </c>
      <c r="F199" s="11">
        <v>22000</v>
      </c>
      <c r="G199" s="11">
        <v>2500</v>
      </c>
      <c r="H199" s="11">
        <f t="shared" ref="H199" si="164">ROUND(D199*F199, 0)</f>
        <v>352000</v>
      </c>
      <c r="I199" s="11">
        <f t="shared" ref="I199" si="165">ROUND(D199*G199, 0)</f>
        <v>40000</v>
      </c>
    </row>
    <row r="200" spans="1:9">
      <c r="A200" s="17"/>
      <c r="B200" s="17"/>
      <c r="C200" s="18"/>
      <c r="D200" s="21"/>
      <c r="E200" s="18"/>
    </row>
    <row r="201" spans="1:9" ht="204">
      <c r="A201" s="17">
        <v>65</v>
      </c>
      <c r="B201" s="17" t="s">
        <v>418</v>
      </c>
      <c r="C201" s="18" t="s">
        <v>226</v>
      </c>
      <c r="D201" s="21">
        <v>1</v>
      </c>
      <c r="E201" s="18" t="s">
        <v>27</v>
      </c>
      <c r="F201" s="11">
        <v>68500</v>
      </c>
      <c r="G201" s="11">
        <v>4500</v>
      </c>
      <c r="H201" s="11">
        <f t="shared" ref="H201" si="166">ROUND(D201*F201, 0)</f>
        <v>68500</v>
      </c>
      <c r="I201" s="11">
        <f t="shared" ref="I201" si="167">ROUND(D201*G201, 0)</f>
        <v>4500</v>
      </c>
    </row>
    <row r="202" spans="1:9">
      <c r="A202" s="17"/>
      <c r="B202" s="17"/>
      <c r="C202" s="18"/>
      <c r="E202" s="18"/>
    </row>
    <row r="203" spans="1:9" ht="38.25">
      <c r="A203" s="17">
        <v>66</v>
      </c>
      <c r="B203" s="17" t="s">
        <v>419</v>
      </c>
      <c r="C203" s="18" t="s">
        <v>225</v>
      </c>
      <c r="D203" s="19">
        <v>1</v>
      </c>
      <c r="E203" s="18" t="s">
        <v>27</v>
      </c>
      <c r="F203" s="11">
        <v>55000</v>
      </c>
      <c r="G203" s="11">
        <v>8500</v>
      </c>
      <c r="H203" s="11">
        <f t="shared" ref="H203" si="168">ROUND(D203*F203, 0)</f>
        <v>55000</v>
      </c>
      <c r="I203" s="11">
        <f t="shared" ref="I203" si="169">ROUND(D203*G203, 0)</f>
        <v>8500</v>
      </c>
    </row>
    <row r="204" spans="1:9">
      <c r="A204" s="17"/>
      <c r="B204" s="17"/>
      <c r="C204" s="18"/>
      <c r="D204" s="19"/>
      <c r="E204" s="18"/>
    </row>
    <row r="205" spans="1:9" ht="38.25">
      <c r="A205" s="17">
        <v>67</v>
      </c>
      <c r="B205" s="17" t="s">
        <v>592</v>
      </c>
      <c r="C205" s="18" t="s">
        <v>593</v>
      </c>
      <c r="D205" s="19">
        <v>4</v>
      </c>
      <c r="E205" s="18" t="s">
        <v>33</v>
      </c>
      <c r="F205" s="11">
        <v>1200</v>
      </c>
      <c r="G205" s="11">
        <v>1200</v>
      </c>
      <c r="H205" s="11">
        <f t="shared" ref="H205" si="170">ROUND(D205*F205, 0)</f>
        <v>4800</v>
      </c>
      <c r="I205" s="11">
        <f t="shared" ref="I205" si="171">ROUND(D205*G205, 0)</f>
        <v>4800</v>
      </c>
    </row>
    <row r="206" spans="1:9">
      <c r="A206" s="17"/>
      <c r="B206" s="17"/>
      <c r="C206" s="18"/>
      <c r="E206" s="18"/>
    </row>
    <row r="207" spans="1:9" ht="38.25">
      <c r="A207" s="17">
        <v>68</v>
      </c>
      <c r="B207" s="17" t="s">
        <v>421</v>
      </c>
      <c r="C207" s="18" t="s">
        <v>422</v>
      </c>
      <c r="D207" s="21">
        <v>4</v>
      </c>
      <c r="E207" s="18" t="s">
        <v>33</v>
      </c>
      <c r="F207" s="11">
        <v>1200</v>
      </c>
      <c r="G207" s="11">
        <v>1200</v>
      </c>
      <c r="H207" s="11">
        <f t="shared" ref="H207" si="172">ROUND(D207*F207, 0)</f>
        <v>4800</v>
      </c>
      <c r="I207" s="11">
        <f t="shared" ref="I207" si="173">ROUND(D207*G207, 0)</f>
        <v>4800</v>
      </c>
    </row>
    <row r="208" spans="1:9">
      <c r="A208" s="17"/>
      <c r="B208" s="17"/>
      <c r="C208" s="18"/>
      <c r="D208" s="21"/>
      <c r="E208" s="18"/>
    </row>
    <row r="209" spans="1:9" ht="25.5">
      <c r="A209" s="17">
        <v>69</v>
      </c>
      <c r="B209" s="17" t="s">
        <v>423</v>
      </c>
      <c r="C209" s="18" t="s">
        <v>424</v>
      </c>
      <c r="D209" s="21">
        <v>1</v>
      </c>
      <c r="E209" s="18" t="s">
        <v>257</v>
      </c>
      <c r="F209" s="11">
        <v>22000</v>
      </c>
      <c r="G209" s="11">
        <v>2500</v>
      </c>
      <c r="H209" s="11">
        <f t="shared" ref="H209" si="174">ROUND(D209*F209, 0)</f>
        <v>22000</v>
      </c>
      <c r="I209" s="11">
        <f t="shared" ref="I209" si="175">ROUND(D209*G209, 0)</f>
        <v>2500</v>
      </c>
    </row>
    <row r="210" spans="1:9">
      <c r="A210" s="17"/>
      <c r="B210" s="17"/>
      <c r="C210" s="18"/>
      <c r="D210" s="21"/>
      <c r="E210" s="18"/>
    </row>
    <row r="211" spans="1:9">
      <c r="A211" s="17"/>
      <c r="B211" s="17"/>
      <c r="C211" s="75" t="s">
        <v>425</v>
      </c>
      <c r="D211" s="21"/>
      <c r="E211" s="18"/>
    </row>
    <row r="212" spans="1:9" ht="63.75">
      <c r="A212" s="17">
        <v>70</v>
      </c>
      <c r="B212" s="17" t="s">
        <v>426</v>
      </c>
      <c r="C212" s="18" t="s">
        <v>229</v>
      </c>
      <c r="D212" s="21">
        <v>1</v>
      </c>
      <c r="E212" s="18" t="s">
        <v>257</v>
      </c>
      <c r="F212" s="11">
        <v>45000</v>
      </c>
      <c r="G212" s="11">
        <v>45000</v>
      </c>
      <c r="H212" s="11">
        <f t="shared" ref="H212" si="176">ROUND(D212*F212, 0)</f>
        <v>45000</v>
      </c>
      <c r="I212" s="11">
        <f t="shared" ref="I212" si="177">ROUND(D212*G212, 0)</f>
        <v>45000</v>
      </c>
    </row>
    <row r="214" spans="1:9" s="20" customFormat="1">
      <c r="A214" s="14"/>
      <c r="B214" s="14"/>
      <c r="C214" s="15" t="s">
        <v>13</v>
      </c>
      <c r="D214" s="83"/>
      <c r="E214" s="15"/>
      <c r="F214" s="8"/>
      <c r="G214" s="8"/>
      <c r="H214" s="8">
        <f>ROUND(SUM(H67:H213),0)</f>
        <v>5392000</v>
      </c>
      <c r="I214" s="8">
        <f>ROUND(SUM(I67:I213),0)</f>
        <v>1634403</v>
      </c>
    </row>
    <row r="217" spans="1:9" s="20" customFormat="1">
      <c r="A217" s="9"/>
      <c r="B217" s="9"/>
      <c r="C217" s="96" t="str">
        <f>B14</f>
        <v>Központi fűtés</v>
      </c>
      <c r="D217" s="82"/>
      <c r="E217" s="2"/>
      <c r="F217" s="11"/>
      <c r="G217" s="11"/>
      <c r="H217" s="11"/>
      <c r="I217" s="11"/>
    </row>
    <row r="218" spans="1:9" s="20" customFormat="1" ht="25.5">
      <c r="A218" s="14" t="s">
        <v>3</v>
      </c>
      <c r="B218" s="14" t="s">
        <v>4</v>
      </c>
      <c r="C218" s="15" t="s">
        <v>5</v>
      </c>
      <c r="D218" s="83" t="s">
        <v>6</v>
      </c>
      <c r="E218" s="15" t="s">
        <v>7</v>
      </c>
      <c r="F218" s="8" t="s">
        <v>8</v>
      </c>
      <c r="G218" s="8" t="s">
        <v>9</v>
      </c>
      <c r="H218" s="8" t="s">
        <v>10</v>
      </c>
      <c r="I218" s="8" t="s">
        <v>11</v>
      </c>
    </row>
    <row r="219" spans="1:9">
      <c r="C219" s="35" t="s">
        <v>254</v>
      </c>
      <c r="D219" s="85"/>
      <c r="E219" s="38"/>
    </row>
    <row r="220" spans="1:9" ht="38.25">
      <c r="A220" s="9">
        <v>1</v>
      </c>
      <c r="B220" s="9" t="s">
        <v>255</v>
      </c>
      <c r="C220" s="38" t="s">
        <v>256</v>
      </c>
      <c r="D220" s="92">
        <v>1</v>
      </c>
      <c r="E220" s="38" t="s">
        <v>27</v>
      </c>
      <c r="F220" s="11">
        <v>4500</v>
      </c>
      <c r="G220" s="11">
        <v>25000</v>
      </c>
      <c r="H220" s="11">
        <f t="shared" ref="H220" si="178">ROUND(D220*F220, 0)</f>
        <v>4500</v>
      </c>
      <c r="I220" s="11">
        <f t="shared" ref="I220" si="179">ROUND(D220*G220, 0)</f>
        <v>25000</v>
      </c>
    </row>
    <row r="221" spans="1:9">
      <c r="C221" s="38"/>
      <c r="D221" s="92"/>
      <c r="E221" s="38"/>
      <c r="G221" s="11" t="s">
        <v>765</v>
      </c>
    </row>
    <row r="222" spans="1:9" ht="38.25">
      <c r="A222" s="9">
        <v>2</v>
      </c>
      <c r="B222" s="9" t="s">
        <v>258</v>
      </c>
      <c r="C222" s="38" t="s">
        <v>259</v>
      </c>
      <c r="D222" s="92">
        <v>1</v>
      </c>
      <c r="E222" s="38" t="s">
        <v>257</v>
      </c>
      <c r="F222" s="11">
        <v>4500</v>
      </c>
      <c r="G222" s="11">
        <v>75000</v>
      </c>
      <c r="H222" s="11">
        <f t="shared" ref="H222" si="180">ROUND(D222*F222, 0)</f>
        <v>4500</v>
      </c>
      <c r="I222" s="11">
        <f t="shared" ref="I222" si="181">ROUND(D222*G222, 0)</f>
        <v>75000</v>
      </c>
    </row>
    <row r="223" spans="1:9">
      <c r="C223" s="38"/>
      <c r="D223" s="92"/>
      <c r="E223" s="38"/>
      <c r="G223" s="11" t="s">
        <v>765</v>
      </c>
    </row>
    <row r="224" spans="1:9">
      <c r="A224" s="9">
        <v>3</v>
      </c>
      <c r="B224" s="9" t="s">
        <v>594</v>
      </c>
      <c r="C224" s="38" t="s">
        <v>595</v>
      </c>
      <c r="D224" s="92">
        <v>1</v>
      </c>
      <c r="E224" s="38" t="s">
        <v>257</v>
      </c>
      <c r="F224" s="11">
        <v>1500</v>
      </c>
      <c r="G224" s="11">
        <v>7500</v>
      </c>
      <c r="H224" s="11">
        <f t="shared" ref="H224" si="182">ROUND(D224*F224, 0)</f>
        <v>1500</v>
      </c>
      <c r="I224" s="11">
        <f t="shared" ref="I224" si="183">ROUND(D224*G224, 0)</f>
        <v>7500</v>
      </c>
    </row>
    <row r="225" spans="1:9">
      <c r="C225" s="38"/>
      <c r="D225" s="92"/>
      <c r="E225" s="38"/>
      <c r="G225" s="11" t="s">
        <v>765</v>
      </c>
    </row>
    <row r="226" spans="1:9" ht="25.5">
      <c r="A226" s="9">
        <v>4</v>
      </c>
      <c r="B226" s="9" t="s">
        <v>427</v>
      </c>
      <c r="C226" s="38" t="s">
        <v>220</v>
      </c>
      <c r="D226" s="92">
        <v>1</v>
      </c>
      <c r="E226" s="38" t="s">
        <v>257</v>
      </c>
      <c r="F226" s="11">
        <v>4500</v>
      </c>
      <c r="G226" s="11">
        <v>25000</v>
      </c>
      <c r="H226" s="11">
        <f t="shared" ref="H226" si="184">ROUND(D226*F226, 0)</f>
        <v>4500</v>
      </c>
      <c r="I226" s="11">
        <f t="shared" ref="I226" si="185">ROUND(D226*G226, 0)</f>
        <v>25000</v>
      </c>
    </row>
    <row r="227" spans="1:9">
      <c r="C227" s="38"/>
      <c r="D227" s="92"/>
      <c r="E227" s="38"/>
      <c r="G227" s="11" t="s">
        <v>765</v>
      </c>
    </row>
    <row r="228" spans="1:9" ht="25.5">
      <c r="A228" s="9">
        <v>5</v>
      </c>
      <c r="B228" s="9" t="s">
        <v>428</v>
      </c>
      <c r="C228" s="38" t="s">
        <v>429</v>
      </c>
      <c r="D228" s="92">
        <v>1</v>
      </c>
      <c r="E228" s="38" t="s">
        <v>257</v>
      </c>
      <c r="F228" s="11">
        <v>2500</v>
      </c>
      <c r="G228" s="11">
        <v>7500</v>
      </c>
      <c r="H228" s="11">
        <f t="shared" ref="H228" si="186">ROUND(D228*F228, 0)</f>
        <v>2500</v>
      </c>
      <c r="I228" s="11">
        <f t="shared" ref="I228" si="187">ROUND(D228*G228, 0)</f>
        <v>7500</v>
      </c>
    </row>
    <row r="229" spans="1:9">
      <c r="C229" s="38"/>
      <c r="D229" s="92"/>
      <c r="E229" s="38"/>
      <c r="G229" s="11" t="s">
        <v>765</v>
      </c>
    </row>
    <row r="230" spans="1:9" ht="25.5">
      <c r="A230" s="9">
        <v>6</v>
      </c>
      <c r="B230" s="9" t="s">
        <v>430</v>
      </c>
      <c r="C230" s="38" t="s">
        <v>221</v>
      </c>
      <c r="D230" s="92">
        <v>1</v>
      </c>
      <c r="E230" s="38" t="s">
        <v>257</v>
      </c>
      <c r="F230" s="11">
        <v>7500</v>
      </c>
      <c r="G230" s="11">
        <v>25000</v>
      </c>
      <c r="H230" s="11">
        <f t="shared" ref="H230" si="188">ROUND(D230*F230, 0)</f>
        <v>7500</v>
      </c>
      <c r="I230" s="11">
        <f t="shared" ref="I230" si="189">ROUND(D230*G230, 0)</f>
        <v>25000</v>
      </c>
    </row>
    <row r="231" spans="1:9">
      <c r="C231" s="38"/>
      <c r="D231" s="92"/>
      <c r="E231" s="38"/>
      <c r="F231" s="11" t="s">
        <v>765</v>
      </c>
      <c r="G231" s="11" t="s">
        <v>765</v>
      </c>
    </row>
    <row r="232" spans="1:9" ht="25.5">
      <c r="A232" s="9">
        <v>7</v>
      </c>
      <c r="B232" s="9" t="s">
        <v>431</v>
      </c>
      <c r="C232" s="38" t="s">
        <v>217</v>
      </c>
      <c r="D232" s="92">
        <v>1</v>
      </c>
      <c r="E232" s="38" t="s">
        <v>197</v>
      </c>
      <c r="F232" s="11">
        <v>1500</v>
      </c>
      <c r="G232" s="11">
        <v>15000</v>
      </c>
      <c r="H232" s="11">
        <f t="shared" ref="H232" si="190">ROUND(D232*F232, 0)</f>
        <v>1500</v>
      </c>
      <c r="I232" s="11">
        <f t="shared" ref="I232" si="191">ROUND(D232*G232, 0)</f>
        <v>15000</v>
      </c>
    </row>
    <row r="233" spans="1:9">
      <c r="C233" s="38"/>
      <c r="D233" s="92"/>
      <c r="E233" s="38"/>
      <c r="F233" s="11" t="s">
        <v>765</v>
      </c>
      <c r="G233" s="11" t="s">
        <v>765</v>
      </c>
    </row>
    <row r="234" spans="1:9" ht="25.5">
      <c r="A234" s="9">
        <v>8</v>
      </c>
      <c r="B234" s="9" t="s">
        <v>432</v>
      </c>
      <c r="C234" s="38" t="s">
        <v>261</v>
      </c>
      <c r="D234" s="92">
        <v>1</v>
      </c>
      <c r="E234" s="38" t="s">
        <v>257</v>
      </c>
      <c r="F234" s="11">
        <v>4500</v>
      </c>
      <c r="G234" s="11">
        <v>7500</v>
      </c>
      <c r="H234" s="11">
        <f t="shared" ref="H234" si="192">ROUND(D234*F234, 0)</f>
        <v>4500</v>
      </c>
      <c r="I234" s="11">
        <f t="shared" ref="I234" si="193">ROUND(D234*G234, 0)</f>
        <v>7500</v>
      </c>
    </row>
    <row r="235" spans="1:9">
      <c r="C235" s="38"/>
      <c r="D235" s="92"/>
      <c r="E235" s="38"/>
    </row>
    <row r="236" spans="1:9">
      <c r="C236" s="35" t="s">
        <v>272</v>
      </c>
      <c r="D236" s="92"/>
      <c r="E236" s="38"/>
    </row>
    <row r="237" spans="1:9" ht="25.5">
      <c r="A237" s="9">
        <v>9</v>
      </c>
      <c r="B237" s="9" t="s">
        <v>596</v>
      </c>
      <c r="C237" s="38" t="s">
        <v>597</v>
      </c>
      <c r="D237" s="92">
        <v>1</v>
      </c>
      <c r="E237" s="38" t="s">
        <v>257</v>
      </c>
      <c r="F237" s="11">
        <v>1500</v>
      </c>
      <c r="G237" s="11">
        <v>25000</v>
      </c>
      <c r="H237" s="11">
        <f t="shared" ref="H237" si="194">ROUND(D237*F237, 0)</f>
        <v>1500</v>
      </c>
      <c r="I237" s="11">
        <f t="shared" ref="I237" si="195">ROUND(D237*G237, 0)</f>
        <v>25000</v>
      </c>
    </row>
    <row r="238" spans="1:9">
      <c r="C238" s="38"/>
      <c r="D238" s="92"/>
      <c r="E238" s="38"/>
      <c r="F238" s="11" t="s">
        <v>765</v>
      </c>
      <c r="G238" s="11" t="s">
        <v>765</v>
      </c>
    </row>
    <row r="239" spans="1:9" ht="25.5">
      <c r="A239" s="9">
        <v>10</v>
      </c>
      <c r="B239" s="9" t="s">
        <v>598</v>
      </c>
      <c r="C239" s="38" t="s">
        <v>599</v>
      </c>
      <c r="D239" s="92">
        <v>1</v>
      </c>
      <c r="E239" s="38" t="s">
        <v>257</v>
      </c>
      <c r="F239" s="11">
        <v>1500</v>
      </c>
      <c r="G239" s="11">
        <v>25000</v>
      </c>
      <c r="H239" s="11">
        <f t="shared" ref="H239" si="196">ROUND(D239*F239, 0)</f>
        <v>1500</v>
      </c>
      <c r="I239" s="11">
        <f t="shared" ref="I239" si="197">ROUND(D239*G239, 0)</f>
        <v>25000</v>
      </c>
    </row>
    <row r="240" spans="1:9">
      <c r="C240" s="38"/>
      <c r="D240" s="92"/>
      <c r="E240" s="38"/>
      <c r="F240" s="11" t="s">
        <v>765</v>
      </c>
      <c r="G240" s="11" t="s">
        <v>765</v>
      </c>
    </row>
    <row r="241" spans="1:9" ht="38.25">
      <c r="A241" s="9">
        <v>11</v>
      </c>
      <c r="B241" s="9" t="s">
        <v>433</v>
      </c>
      <c r="C241" s="38" t="s">
        <v>434</v>
      </c>
      <c r="D241" s="92">
        <v>4</v>
      </c>
      <c r="E241" s="38" t="s">
        <v>27</v>
      </c>
      <c r="F241" s="11">
        <v>150</v>
      </c>
      <c r="G241" s="11">
        <v>1500</v>
      </c>
      <c r="H241" s="11">
        <f t="shared" ref="H241" si="198">ROUND(D241*F241, 0)</f>
        <v>600</v>
      </c>
      <c r="I241" s="11">
        <f t="shared" ref="I241" si="199">ROUND(D241*G241, 0)</f>
        <v>6000</v>
      </c>
    </row>
    <row r="242" spans="1:9">
      <c r="C242" s="38"/>
      <c r="D242" s="85"/>
      <c r="E242" s="38"/>
    </row>
    <row r="243" spans="1:9">
      <c r="C243" s="77" t="s">
        <v>437</v>
      </c>
      <c r="D243" s="85"/>
      <c r="E243" s="38"/>
    </row>
    <row r="244" spans="1:9" ht="89.25">
      <c r="A244" s="9">
        <v>12</v>
      </c>
      <c r="B244" s="9" t="s">
        <v>438</v>
      </c>
      <c r="C244" s="38" t="s">
        <v>439</v>
      </c>
      <c r="D244" s="91">
        <v>2</v>
      </c>
      <c r="E244" s="38" t="s">
        <v>33</v>
      </c>
      <c r="F244" s="11">
        <v>120</v>
      </c>
      <c r="G244" s="11">
        <v>500</v>
      </c>
      <c r="H244" s="11">
        <f t="shared" ref="H244" si="200">ROUND(D244*F244, 0)</f>
        <v>240</v>
      </c>
      <c r="I244" s="11">
        <f t="shared" ref="I244" si="201">ROUND(D244*G244, 0)</f>
        <v>1000</v>
      </c>
    </row>
    <row r="245" spans="1:9">
      <c r="C245" s="38"/>
      <c r="D245" s="91"/>
      <c r="E245" s="38"/>
    </row>
    <row r="246" spans="1:9" ht="89.25">
      <c r="A246" s="9">
        <v>13</v>
      </c>
      <c r="B246" s="9" t="s">
        <v>440</v>
      </c>
      <c r="C246" s="38" t="s">
        <v>441</v>
      </c>
      <c r="D246" s="91">
        <v>2</v>
      </c>
      <c r="E246" s="38" t="s">
        <v>33</v>
      </c>
      <c r="F246" s="11">
        <v>80</v>
      </c>
      <c r="G246" s="11">
        <v>600</v>
      </c>
      <c r="H246" s="11">
        <f t="shared" ref="H246" si="202">ROUND(D246*F246, 0)</f>
        <v>160</v>
      </c>
      <c r="I246" s="11">
        <f t="shared" ref="I246" si="203">ROUND(D246*G246, 0)</f>
        <v>1200</v>
      </c>
    </row>
    <row r="247" spans="1:9">
      <c r="C247" s="38"/>
      <c r="D247" s="91"/>
      <c r="E247" s="38"/>
    </row>
    <row r="248" spans="1:9" ht="76.5">
      <c r="A248" s="9">
        <v>14</v>
      </c>
      <c r="B248" s="9" t="s">
        <v>442</v>
      </c>
      <c r="C248" s="38" t="s">
        <v>443</v>
      </c>
      <c r="D248" s="91">
        <v>2</v>
      </c>
      <c r="E248" s="38" t="s">
        <v>33</v>
      </c>
      <c r="F248" s="11">
        <v>80</v>
      </c>
      <c r="G248" s="11">
        <v>800</v>
      </c>
      <c r="H248" s="11">
        <f t="shared" ref="H248" si="204">ROUND(D248*F248, 0)</f>
        <v>160</v>
      </c>
      <c r="I248" s="11">
        <f t="shared" ref="I248" si="205">ROUND(D248*G248, 0)</f>
        <v>1600</v>
      </c>
    </row>
    <row r="249" spans="1:9">
      <c r="C249" s="38"/>
      <c r="D249" s="91"/>
      <c r="E249" s="38"/>
    </row>
    <row r="250" spans="1:9" ht="89.25">
      <c r="A250" s="9">
        <v>15</v>
      </c>
      <c r="B250" s="9" t="s">
        <v>444</v>
      </c>
      <c r="C250" s="38" t="s">
        <v>445</v>
      </c>
      <c r="D250" s="91">
        <v>2</v>
      </c>
      <c r="E250" s="38" t="s">
        <v>33</v>
      </c>
      <c r="F250" s="11">
        <v>150</v>
      </c>
      <c r="G250" s="11">
        <v>900</v>
      </c>
      <c r="H250" s="11">
        <f t="shared" ref="H250" si="206">ROUND(D250*F250, 0)</f>
        <v>300</v>
      </c>
      <c r="I250" s="11">
        <f t="shared" ref="I250" si="207">ROUND(D250*G250, 0)</f>
        <v>1800</v>
      </c>
    </row>
    <row r="251" spans="1:9">
      <c r="C251" s="38"/>
      <c r="D251" s="91"/>
      <c r="E251" s="38"/>
    </row>
    <row r="252" spans="1:9">
      <c r="C252" s="35" t="s">
        <v>326</v>
      </c>
      <c r="D252" s="91"/>
      <c r="E252" s="38"/>
    </row>
    <row r="253" spans="1:9" ht="102">
      <c r="A253" s="9">
        <v>16</v>
      </c>
      <c r="B253" s="9" t="s">
        <v>446</v>
      </c>
      <c r="C253" s="38" t="s">
        <v>447</v>
      </c>
      <c r="D253" s="91">
        <v>2</v>
      </c>
      <c r="E253" s="38" t="s">
        <v>33</v>
      </c>
      <c r="F253" s="11">
        <v>1500</v>
      </c>
      <c r="G253" s="11">
        <v>7500</v>
      </c>
      <c r="H253" s="11">
        <f t="shared" ref="H253" si="208">ROUND(D253*F253, 0)</f>
        <v>3000</v>
      </c>
      <c r="I253" s="11">
        <f t="shared" ref="I253" si="209">ROUND(D253*G253, 0)</f>
        <v>15000</v>
      </c>
    </row>
    <row r="254" spans="1:9">
      <c r="C254" s="38"/>
      <c r="D254" s="85"/>
      <c r="E254" s="38"/>
    </row>
    <row r="255" spans="1:9">
      <c r="C255" s="77" t="s">
        <v>277</v>
      </c>
      <c r="D255" s="85"/>
      <c r="E255" s="38"/>
    </row>
    <row r="256" spans="1:9" ht="63.75">
      <c r="A256" s="9">
        <v>17</v>
      </c>
      <c r="B256" s="9" t="s">
        <v>457</v>
      </c>
      <c r="C256" s="38" t="s">
        <v>458</v>
      </c>
      <c r="D256" s="92">
        <v>1</v>
      </c>
      <c r="E256" s="38" t="s">
        <v>27</v>
      </c>
      <c r="F256" s="11">
        <v>12000</v>
      </c>
      <c r="G256" s="11">
        <v>4500</v>
      </c>
      <c r="H256" s="11">
        <f t="shared" ref="H256" si="210">ROUND(D256*F256, 0)</f>
        <v>12000</v>
      </c>
      <c r="I256" s="11">
        <f t="shared" ref="I256" si="211">ROUND(D256*G256, 0)</f>
        <v>4500</v>
      </c>
    </row>
    <row r="257" spans="1:9">
      <c r="C257" s="38"/>
      <c r="D257" s="92"/>
      <c r="E257" s="38"/>
    </row>
    <row r="258" spans="1:9" ht="25.5">
      <c r="A258" s="9">
        <v>18</v>
      </c>
      <c r="B258" s="9" t="s">
        <v>467</v>
      </c>
      <c r="C258" s="38" t="s">
        <v>222</v>
      </c>
      <c r="D258" s="92">
        <v>1</v>
      </c>
      <c r="E258" s="38" t="s">
        <v>257</v>
      </c>
      <c r="F258" s="11">
        <v>1500</v>
      </c>
      <c r="G258" s="11">
        <v>25000</v>
      </c>
      <c r="H258" s="11">
        <f t="shared" ref="H258" si="212">ROUND(D258*F258, 0)</f>
        <v>1500</v>
      </c>
      <c r="I258" s="11">
        <f t="shared" ref="I258" si="213">ROUND(D258*G258, 0)</f>
        <v>25000</v>
      </c>
    </row>
    <row r="259" spans="1:9">
      <c r="C259" s="38"/>
      <c r="D259" s="92"/>
      <c r="E259" s="38"/>
    </row>
    <row r="260" spans="1:9" ht="51">
      <c r="A260" s="9">
        <v>19</v>
      </c>
      <c r="B260" s="9" t="s">
        <v>468</v>
      </c>
      <c r="C260" s="38" t="s">
        <v>219</v>
      </c>
      <c r="D260" s="92">
        <v>1</v>
      </c>
      <c r="E260" s="38" t="s">
        <v>27</v>
      </c>
      <c r="F260" s="11">
        <v>1500</v>
      </c>
      <c r="G260" s="11">
        <v>15000</v>
      </c>
      <c r="H260" s="11">
        <f t="shared" ref="H260" si="214">ROUND(D260*F260, 0)</f>
        <v>1500</v>
      </c>
      <c r="I260" s="11">
        <f t="shared" ref="I260" si="215">ROUND(D260*G260, 0)</f>
        <v>15000</v>
      </c>
    </row>
    <row r="261" spans="1:9">
      <c r="C261" s="38"/>
      <c r="D261" s="92"/>
      <c r="E261" s="38"/>
    </row>
    <row r="262" spans="1:9" ht="51">
      <c r="A262" s="9">
        <v>20</v>
      </c>
      <c r="B262" s="9" t="s">
        <v>471</v>
      </c>
      <c r="C262" s="38" t="s">
        <v>218</v>
      </c>
      <c r="D262" s="92">
        <v>2</v>
      </c>
      <c r="E262" s="38" t="s">
        <v>27</v>
      </c>
      <c r="F262" s="11">
        <v>1500</v>
      </c>
      <c r="G262" s="11">
        <v>15000</v>
      </c>
      <c r="H262" s="11">
        <f t="shared" ref="H262" si="216">ROUND(D262*F262, 0)</f>
        <v>3000</v>
      </c>
      <c r="I262" s="11">
        <f t="shared" ref="I262" si="217">ROUND(D262*G262, 0)</f>
        <v>30000</v>
      </c>
    </row>
    <row r="263" spans="1:9">
      <c r="C263" s="38"/>
      <c r="D263" s="92"/>
      <c r="E263" s="38"/>
    </row>
    <row r="264" spans="1:9" ht="25.5">
      <c r="A264" s="9">
        <v>21</v>
      </c>
      <c r="B264" s="9" t="s">
        <v>472</v>
      </c>
      <c r="C264" s="38" t="s">
        <v>473</v>
      </c>
      <c r="D264" s="92">
        <v>1</v>
      </c>
      <c r="E264" s="38" t="s">
        <v>257</v>
      </c>
      <c r="F264" s="11">
        <v>25000</v>
      </c>
      <c r="G264" s="11">
        <v>2500</v>
      </c>
      <c r="H264" s="11">
        <f t="shared" ref="H264" si="218">ROUND(D264*F264, 0)</f>
        <v>25000</v>
      </c>
      <c r="I264" s="11">
        <f t="shared" ref="I264" si="219">ROUND(D264*G264, 0)</f>
        <v>2500</v>
      </c>
    </row>
    <row r="266" spans="1:9" s="20" customFormat="1">
      <c r="A266" s="14"/>
      <c r="B266" s="14"/>
      <c r="C266" s="15" t="s">
        <v>13</v>
      </c>
      <c r="D266" s="83"/>
      <c r="E266" s="15"/>
      <c r="F266" s="8"/>
      <c r="G266" s="8"/>
      <c r="H266" s="8">
        <f>ROUND(SUM(H219:H265),0)</f>
        <v>81460</v>
      </c>
      <c r="I266" s="8">
        <f>ROUND(SUM(I219:I265),0)</f>
        <v>341100</v>
      </c>
    </row>
  </sheetData>
  <mergeCells count="3">
    <mergeCell ref="A3:I3"/>
    <mergeCell ref="A4:I4"/>
    <mergeCell ref="A5:I5"/>
  </mergeCells>
  <pageMargins left="0.23622047244094491" right="0.23622047244094491" top="0.70866141732283472" bottom="0.70866141732283472" header="0.43307086614173229" footer="0.43307086614173229"/>
  <pageSetup paperSize="9" scale="81" firstPageNumber="4294963191" fitToHeight="0" orientation="portrait" useFirstPageNumber="1" r:id="rId1"/>
  <rowBreaks count="3" manualBreakCount="3">
    <brk id="16" min="1" max="8" man="1"/>
    <brk id="119" min="1" max="8" man="1"/>
    <brk id="215" min="1"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3:I28"/>
  <sheetViews>
    <sheetView view="pageBreakPreview" topLeftCell="A15" zoomScaleNormal="100" zoomScaleSheetLayoutView="100" workbookViewId="0">
      <selection activeCell="I28" sqref="I28"/>
    </sheetView>
  </sheetViews>
  <sheetFormatPr defaultColWidth="9.140625" defaultRowHeight="12.75"/>
  <cols>
    <col min="1" max="1" width="5.28515625" style="9" customWidth="1"/>
    <col min="2" max="2" width="10.7109375" style="9" customWidth="1"/>
    <col min="3" max="3" width="36.7109375" style="2" customWidth="1"/>
    <col min="4" max="4" width="7.42578125" style="1" customWidth="1"/>
    <col min="5" max="5" width="7" style="2" customWidth="1"/>
    <col min="6" max="7" width="12.7109375" style="11" customWidth="1"/>
    <col min="8" max="9" width="14.7109375" style="11" customWidth="1"/>
    <col min="10" max="10" width="9.140625" style="2"/>
    <col min="11" max="11" width="9.140625" style="2" customWidth="1"/>
    <col min="12" max="16384" width="9.140625" style="2"/>
  </cols>
  <sheetData>
    <row r="3" spans="1:9" ht="18">
      <c r="A3" s="133" t="str">
        <f>Főösszesítő!C58</f>
        <v>OPCIÓ - KÜLTÉRI MUNKÁK</v>
      </c>
      <c r="B3" s="134"/>
      <c r="C3" s="135"/>
      <c r="D3" s="135"/>
      <c r="E3" s="135"/>
      <c r="F3" s="135"/>
      <c r="G3" s="135"/>
      <c r="H3" s="135"/>
      <c r="I3" s="136"/>
    </row>
    <row r="4" spans="1:9" ht="18">
      <c r="A4" s="133" t="str">
        <f>Főösszesítő!B58</f>
        <v>O2</v>
      </c>
      <c r="B4" s="134"/>
      <c r="C4" s="135"/>
      <c r="D4" s="135"/>
      <c r="E4" s="135"/>
      <c r="F4" s="135"/>
      <c r="G4" s="135"/>
      <c r="H4" s="135"/>
      <c r="I4" s="136"/>
    </row>
    <row r="5" spans="1:9" ht="18">
      <c r="A5" s="133" t="str">
        <f>Főösszesítő!C59</f>
        <v>ÉPÍTŐMESTERI BONTÁSOK</v>
      </c>
      <c r="B5" s="134"/>
      <c r="C5" s="135"/>
      <c r="D5" s="135"/>
      <c r="E5" s="135"/>
      <c r="F5" s="135"/>
      <c r="G5" s="135"/>
      <c r="H5" s="135"/>
      <c r="I5" s="136"/>
    </row>
    <row r="11" spans="1:9" ht="25.5">
      <c r="A11" s="3"/>
      <c r="B11" s="4" t="s">
        <v>0</v>
      </c>
      <c r="C11" s="5"/>
      <c r="D11" s="5"/>
      <c r="E11" s="6"/>
      <c r="F11" s="7"/>
      <c r="G11" s="7"/>
      <c r="H11" s="8" t="s">
        <v>1</v>
      </c>
      <c r="I11" s="8" t="s">
        <v>2</v>
      </c>
    </row>
    <row r="12" spans="1:9">
      <c r="A12" s="42" t="s">
        <v>53</v>
      </c>
      <c r="B12" s="10" t="s">
        <v>54</v>
      </c>
      <c r="C12" s="1"/>
      <c r="H12" s="11">
        <f>H28</f>
        <v>47310</v>
      </c>
      <c r="I12" s="11">
        <f>I28</f>
        <v>243550</v>
      </c>
    </row>
    <row r="13" spans="1:9">
      <c r="A13" s="12" t="s">
        <v>20</v>
      </c>
      <c r="B13" s="12"/>
      <c r="C13" s="6"/>
      <c r="D13" s="5"/>
      <c r="E13" s="6"/>
      <c r="F13" s="7"/>
      <c r="G13" s="7"/>
      <c r="H13" s="8">
        <f>SUM(H12:H12)</f>
        <v>47310</v>
      </c>
      <c r="I13" s="8">
        <f>SUM(I12:I12)</f>
        <v>243550</v>
      </c>
    </row>
    <row r="16" spans="1:9">
      <c r="C16" s="95" t="str">
        <f>B12</f>
        <v>Bontási munkák</v>
      </c>
    </row>
    <row r="17" spans="1:9" ht="25.5">
      <c r="A17" s="14" t="s">
        <v>3</v>
      </c>
      <c r="B17" s="15" t="s">
        <v>4</v>
      </c>
      <c r="C17" s="15" t="s">
        <v>5</v>
      </c>
      <c r="D17" s="16" t="s">
        <v>6</v>
      </c>
      <c r="E17" s="15" t="s">
        <v>7</v>
      </c>
      <c r="F17" s="8" t="s">
        <v>8</v>
      </c>
      <c r="G17" s="8" t="s">
        <v>9</v>
      </c>
      <c r="H17" s="8" t="s">
        <v>10</v>
      </c>
      <c r="I17" s="8" t="s">
        <v>11</v>
      </c>
    </row>
    <row r="18" spans="1:9" ht="38.25">
      <c r="A18" s="9">
        <v>1</v>
      </c>
      <c r="B18" s="9" t="s">
        <v>55</v>
      </c>
      <c r="C18" s="2" t="s">
        <v>82</v>
      </c>
      <c r="D18" s="19">
        <v>1</v>
      </c>
      <c r="E18" s="2" t="s">
        <v>27</v>
      </c>
      <c r="F18" s="11">
        <v>7500</v>
      </c>
      <c r="G18" s="11">
        <v>68700</v>
      </c>
      <c r="H18" s="11">
        <f t="shared" ref="H18" si="0">ROUND(D18*F18, 0)</f>
        <v>7500</v>
      </c>
      <c r="I18" s="11">
        <f t="shared" ref="I18" si="1">ROUND(D18*G18, 0)</f>
        <v>68700</v>
      </c>
    </row>
    <row r="19" spans="1:9">
      <c r="D19" s="19"/>
    </row>
    <row r="20" spans="1:9" ht="51">
      <c r="A20" s="9">
        <v>2</v>
      </c>
      <c r="B20" s="9" t="s">
        <v>56</v>
      </c>
      <c r="C20" s="2" t="s">
        <v>83</v>
      </c>
      <c r="D20" s="19">
        <f>D18*6</f>
        <v>6</v>
      </c>
      <c r="E20" s="2" t="s">
        <v>28</v>
      </c>
      <c r="F20" s="11">
        <v>1500</v>
      </c>
      <c r="G20" s="11">
        <v>7500</v>
      </c>
      <c r="H20" s="11">
        <f>ROUND(D20*F20, 0)</f>
        <v>9000</v>
      </c>
      <c r="I20" s="11">
        <f>ROUND(D20*G20, 0)</f>
        <v>45000</v>
      </c>
    </row>
    <row r="21" spans="1:9">
      <c r="D21" s="19"/>
    </row>
    <row r="22" spans="1:9">
      <c r="A22" s="9">
        <v>3</v>
      </c>
      <c r="B22" s="9" t="s">
        <v>35</v>
      </c>
      <c r="C22" s="2" t="s">
        <v>107</v>
      </c>
      <c r="D22" s="19">
        <v>1.68</v>
      </c>
      <c r="E22" s="2" t="s">
        <v>12</v>
      </c>
      <c r="F22" s="11">
        <v>4500</v>
      </c>
      <c r="G22" s="11">
        <v>45000</v>
      </c>
      <c r="H22" s="11">
        <f>ROUND(D22*F22, 0)</f>
        <v>7560</v>
      </c>
      <c r="I22" s="11">
        <f>ROUND(D22*G22, 0)</f>
        <v>75600</v>
      </c>
    </row>
    <row r="23" spans="1:9">
      <c r="D23" s="19"/>
    </row>
    <row r="24" spans="1:9" ht="38.25">
      <c r="A24" s="9">
        <v>4</v>
      </c>
      <c r="B24" s="9" t="s">
        <v>104</v>
      </c>
      <c r="C24" s="2" t="s">
        <v>103</v>
      </c>
      <c r="D24" s="19">
        <v>6.5</v>
      </c>
      <c r="E24" s="2" t="s">
        <v>12</v>
      </c>
      <c r="F24" s="11">
        <v>1500</v>
      </c>
      <c r="G24" s="11">
        <v>3500</v>
      </c>
      <c r="H24" s="11">
        <f>ROUND(D24*F24, 0)</f>
        <v>9750</v>
      </c>
      <c r="I24" s="11">
        <f>ROUND(D24*G24, 0)</f>
        <v>22750</v>
      </c>
    </row>
    <row r="25" spans="1:9">
      <c r="D25" s="19"/>
    </row>
    <row r="26" spans="1:9" ht="38.25">
      <c r="A26" s="9">
        <v>5</v>
      </c>
      <c r="B26" s="9" t="s">
        <v>106</v>
      </c>
      <c r="C26" s="2" t="s">
        <v>105</v>
      </c>
      <c r="D26" s="19">
        <v>9</v>
      </c>
      <c r="E26" s="2" t="s">
        <v>33</v>
      </c>
      <c r="F26" s="11">
        <v>1500</v>
      </c>
      <c r="G26" s="11">
        <v>3500</v>
      </c>
      <c r="H26" s="11">
        <f>ROUND(D26*F26, 0)</f>
        <v>13500</v>
      </c>
      <c r="I26" s="11">
        <f>ROUND(D26*G26, 0)</f>
        <v>31500</v>
      </c>
    </row>
    <row r="27" spans="1:9">
      <c r="D27" s="19"/>
    </row>
    <row r="28" spans="1:9">
      <c r="A28" s="14"/>
      <c r="B28" s="14"/>
      <c r="C28" s="15" t="s">
        <v>13</v>
      </c>
      <c r="D28" s="16"/>
      <c r="E28" s="15"/>
      <c r="F28" s="8"/>
      <c r="G28" s="8"/>
      <c r="H28" s="8">
        <f>ROUND(SUM(H18:H27),0)</f>
        <v>47310</v>
      </c>
      <c r="I28" s="8">
        <f>ROUND(SUM(I18:I27),0)</f>
        <v>243550</v>
      </c>
    </row>
  </sheetData>
  <mergeCells count="3">
    <mergeCell ref="A3:I3"/>
    <mergeCell ref="A4:I4"/>
    <mergeCell ref="A5:I5"/>
  </mergeCells>
  <pageMargins left="0.23622047244094491" right="0.23622047244094491" top="0.70866141732283472" bottom="0.70866141732283472" header="0.43307086614173229" footer="0.43307086614173229"/>
  <pageSetup paperSize="9" scale="81" firstPageNumber="4294963191" orientation="portrait" useFirstPageNumber="1" r:id="rId1"/>
  <rowBreaks count="1" manualBreakCount="1">
    <brk id="1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3:I86"/>
  <sheetViews>
    <sheetView view="pageBreakPreview" topLeftCell="A75" zoomScaleNormal="100" zoomScaleSheetLayoutView="100" workbookViewId="0">
      <selection activeCell="I86" sqref="I86"/>
    </sheetView>
  </sheetViews>
  <sheetFormatPr defaultColWidth="9.140625" defaultRowHeight="12.75"/>
  <cols>
    <col min="1" max="1" width="5.28515625" style="9" customWidth="1"/>
    <col min="2" max="2" width="10.28515625" style="2" customWidth="1"/>
    <col min="3" max="3" width="36.7109375" style="2" customWidth="1"/>
    <col min="4" max="4" width="7.42578125" style="1" customWidth="1"/>
    <col min="5" max="5" width="7" style="2" customWidth="1"/>
    <col min="6" max="7" width="12.7109375" style="11" customWidth="1"/>
    <col min="8" max="9" width="14.7109375" style="11" customWidth="1"/>
    <col min="10" max="16384" width="9.140625" style="2"/>
  </cols>
  <sheetData>
    <row r="3" spans="1:9" ht="18">
      <c r="A3" s="133" t="str">
        <f>Főösszesítő!C58</f>
        <v>OPCIÓ - KÜLTÉRI MUNKÁK</v>
      </c>
      <c r="B3" s="135"/>
      <c r="C3" s="135"/>
      <c r="D3" s="135"/>
      <c r="E3" s="135"/>
      <c r="F3" s="135"/>
      <c r="G3" s="135"/>
      <c r="H3" s="135"/>
      <c r="I3" s="136"/>
    </row>
    <row r="4" spans="1:9" ht="18">
      <c r="A4" s="133" t="str">
        <f>Főösszesítő!B58</f>
        <v>O2</v>
      </c>
      <c r="B4" s="135"/>
      <c r="C4" s="135"/>
      <c r="D4" s="135"/>
      <c r="E4" s="135"/>
      <c r="F4" s="135"/>
      <c r="G4" s="135"/>
      <c r="H4" s="135"/>
      <c r="I4" s="136"/>
    </row>
    <row r="5" spans="1:9" ht="18">
      <c r="A5" s="133" t="str">
        <f>Főösszesítő!C60</f>
        <v>ÉPÍTÉSZETI MUNKÁK</v>
      </c>
      <c r="B5" s="135"/>
      <c r="C5" s="135"/>
      <c r="D5" s="135"/>
      <c r="E5" s="135"/>
      <c r="F5" s="135"/>
      <c r="G5" s="135"/>
      <c r="H5" s="135"/>
      <c r="I5" s="136"/>
    </row>
    <row r="11" spans="1:9" ht="25.5">
      <c r="A11" s="3"/>
      <c r="B11" s="4" t="s">
        <v>0</v>
      </c>
      <c r="C11" s="4"/>
      <c r="D11" s="5"/>
      <c r="E11" s="6"/>
      <c r="F11" s="7"/>
      <c r="G11" s="7"/>
      <c r="H11" s="8" t="s">
        <v>1</v>
      </c>
      <c r="I11" s="8" t="s">
        <v>2</v>
      </c>
    </row>
    <row r="12" spans="1:9">
      <c r="A12" s="9">
        <v>36</v>
      </c>
      <c r="B12" s="10" t="s">
        <v>34</v>
      </c>
      <c r="C12" s="10"/>
      <c r="H12" s="11">
        <f>H27</f>
        <v>31200</v>
      </c>
      <c r="I12" s="11">
        <f>I27</f>
        <v>46800</v>
      </c>
    </row>
    <row r="13" spans="1:9">
      <c r="A13" s="9">
        <v>42</v>
      </c>
      <c r="B13" s="10" t="s">
        <v>17</v>
      </c>
      <c r="C13" s="10"/>
      <c r="H13" s="11">
        <f>H34</f>
        <v>432500</v>
      </c>
      <c r="I13" s="11">
        <f>I34</f>
        <v>224900</v>
      </c>
    </row>
    <row r="14" spans="1:9">
      <c r="A14" s="9">
        <v>45</v>
      </c>
      <c r="B14" s="10" t="s">
        <v>64</v>
      </c>
      <c r="C14" s="10"/>
      <c r="H14" s="11">
        <f>H49</f>
        <v>1505000</v>
      </c>
      <c r="I14" s="11">
        <f>I49</f>
        <v>125000</v>
      </c>
    </row>
    <row r="15" spans="1:9">
      <c r="A15" s="9">
        <v>48</v>
      </c>
      <c r="B15" s="10" t="s">
        <v>39</v>
      </c>
      <c r="C15" s="10"/>
      <c r="H15" s="11">
        <f>H60</f>
        <v>95280</v>
      </c>
      <c r="I15" s="11">
        <f>I60</f>
        <v>161100</v>
      </c>
    </row>
    <row r="16" spans="1:9">
      <c r="A16" s="9">
        <v>100</v>
      </c>
      <c r="B16" s="10" t="s">
        <v>530</v>
      </c>
      <c r="C16" s="10"/>
      <c r="H16" s="11">
        <f>H77</f>
        <v>875000</v>
      </c>
      <c r="I16" s="11">
        <f>I77</f>
        <v>130000</v>
      </c>
    </row>
    <row r="17" spans="1:9">
      <c r="A17" s="9">
        <v>71</v>
      </c>
      <c r="B17" s="10" t="s">
        <v>733</v>
      </c>
      <c r="C17" s="10"/>
      <c r="H17" s="11">
        <f>H86</f>
        <v>801000</v>
      </c>
      <c r="I17" s="11">
        <f>I86</f>
        <v>76500</v>
      </c>
    </row>
    <row r="18" spans="1:9">
      <c r="A18" s="12" t="s">
        <v>20</v>
      </c>
      <c r="B18" s="6"/>
      <c r="C18" s="6"/>
      <c r="D18" s="5"/>
      <c r="E18" s="6"/>
      <c r="F18" s="7"/>
      <c r="G18" s="7"/>
      <c r="H18" s="8">
        <f>SUM(H12:H17)</f>
        <v>3739980</v>
      </c>
      <c r="I18" s="8">
        <f>SUM(I12:I17)</f>
        <v>764300</v>
      </c>
    </row>
    <row r="21" spans="1:9">
      <c r="C21" s="95" t="str">
        <f>B12</f>
        <v>Vakolás és rabicolás</v>
      </c>
    </row>
    <row r="22" spans="1:9" ht="25.5">
      <c r="A22" s="14" t="s">
        <v>3</v>
      </c>
      <c r="B22" s="15" t="s">
        <v>4</v>
      </c>
      <c r="C22" s="15" t="s">
        <v>5</v>
      </c>
      <c r="D22" s="16" t="s">
        <v>6</v>
      </c>
      <c r="E22" s="15" t="s">
        <v>7</v>
      </c>
      <c r="F22" s="8" t="s">
        <v>8</v>
      </c>
      <c r="G22" s="8" t="s">
        <v>9</v>
      </c>
      <c r="H22" s="8" t="s">
        <v>10</v>
      </c>
      <c r="I22" s="8" t="s">
        <v>11</v>
      </c>
    </row>
    <row r="23" spans="1:9" ht="165.75">
      <c r="A23" s="9">
        <v>1</v>
      </c>
      <c r="B23" s="2" t="s">
        <v>725</v>
      </c>
      <c r="C23" s="2" t="s">
        <v>724</v>
      </c>
      <c r="D23" s="19">
        <v>7.8</v>
      </c>
      <c r="E23" s="2" t="s">
        <v>12</v>
      </c>
      <c r="F23" s="11">
        <v>2200</v>
      </c>
      <c r="G23" s="11">
        <v>3200</v>
      </c>
      <c r="H23" s="11">
        <f>ROUND(D23*F23, 0)</f>
        <v>17160</v>
      </c>
      <c r="I23" s="11">
        <f>ROUND(D23*G23, 0)</f>
        <v>24960</v>
      </c>
    </row>
    <row r="24" spans="1:9">
      <c r="D24" s="19"/>
    </row>
    <row r="25" spans="1:9" ht="76.5">
      <c r="A25" s="9">
        <v>2</v>
      </c>
      <c r="B25" s="2" t="s">
        <v>727</v>
      </c>
      <c r="C25" s="2" t="s">
        <v>726</v>
      </c>
      <c r="D25" s="19">
        <v>7.8</v>
      </c>
      <c r="E25" s="2" t="s">
        <v>12</v>
      </c>
      <c r="F25" s="11">
        <v>1800</v>
      </c>
      <c r="G25" s="11">
        <v>2800</v>
      </c>
      <c r="H25" s="11">
        <f>ROUND(D25*F25, 0)</f>
        <v>14040</v>
      </c>
      <c r="I25" s="11">
        <f>ROUND(D25*G25, 0)</f>
        <v>21840</v>
      </c>
    </row>
    <row r="26" spans="1:9">
      <c r="D26" s="19"/>
    </row>
    <row r="27" spans="1:9">
      <c r="A27" s="14"/>
      <c r="B27" s="15"/>
      <c r="C27" s="15" t="s">
        <v>13</v>
      </c>
      <c r="D27" s="16"/>
      <c r="E27" s="15"/>
      <c r="F27" s="8"/>
      <c r="G27" s="8"/>
      <c r="H27" s="8">
        <f>ROUND(SUM(H23:H26),0)</f>
        <v>31200</v>
      </c>
      <c r="I27" s="8">
        <f>ROUND(SUM(I23:I26),0)</f>
        <v>46800</v>
      </c>
    </row>
    <row r="30" spans="1:9">
      <c r="C30" s="95" t="str">
        <f>B13</f>
        <v>Aljzatkészítés, hideg- és melegburkolatok készítése</v>
      </c>
      <c r="D30" s="95"/>
    </row>
    <row r="31" spans="1:9" ht="25.5">
      <c r="A31" s="14" t="s">
        <v>3</v>
      </c>
      <c r="B31" s="15" t="s">
        <v>4</v>
      </c>
      <c r="C31" s="15" t="s">
        <v>5</v>
      </c>
      <c r="D31" s="16" t="s">
        <v>6</v>
      </c>
      <c r="E31" s="15" t="s">
        <v>7</v>
      </c>
      <c r="F31" s="8" t="s">
        <v>8</v>
      </c>
      <c r="G31" s="8" t="s">
        <v>9</v>
      </c>
      <c r="H31" s="8" t="s">
        <v>10</v>
      </c>
      <c r="I31" s="8" t="s">
        <v>11</v>
      </c>
    </row>
    <row r="32" spans="1:9" ht="76.5">
      <c r="A32" s="9">
        <v>1</v>
      </c>
      <c r="B32" s="2" t="s">
        <v>35</v>
      </c>
      <c r="C32" s="2" t="s">
        <v>148</v>
      </c>
      <c r="D32" s="19">
        <v>34.6</v>
      </c>
      <c r="E32" s="2" t="s">
        <v>12</v>
      </c>
      <c r="F32" s="11">
        <v>12500</v>
      </c>
      <c r="G32" s="11">
        <v>6500</v>
      </c>
      <c r="H32" s="11">
        <f>ROUND(D32*F32, 0)</f>
        <v>432500</v>
      </c>
      <c r="I32" s="11">
        <f>ROUND(D32*G32, 0)</f>
        <v>224900</v>
      </c>
    </row>
    <row r="34" spans="1:9">
      <c r="A34" s="14"/>
      <c r="B34" s="15"/>
      <c r="C34" s="15" t="s">
        <v>13</v>
      </c>
      <c r="D34" s="16"/>
      <c r="E34" s="15"/>
      <c r="F34" s="8"/>
      <c r="G34" s="8"/>
      <c r="H34" s="8">
        <f>ROUND(SUM(H32:H33),0)</f>
        <v>432500</v>
      </c>
      <c r="I34" s="8">
        <f>ROUND(SUM(I32:I33),0)</f>
        <v>224900</v>
      </c>
    </row>
    <row r="37" spans="1:9">
      <c r="C37" s="95" t="str">
        <f>B14</f>
        <v>Lakatos-szerkezetek elhelyezése</v>
      </c>
    </row>
    <row r="38" spans="1:9" ht="25.5">
      <c r="A38" s="14" t="s">
        <v>3</v>
      </c>
      <c r="B38" s="15" t="s">
        <v>4</v>
      </c>
      <c r="C38" s="15" t="s">
        <v>5</v>
      </c>
      <c r="D38" s="16" t="s">
        <v>6</v>
      </c>
      <c r="E38" s="15" t="s">
        <v>7</v>
      </c>
      <c r="F38" s="8" t="s">
        <v>8</v>
      </c>
      <c r="G38" s="8" t="s">
        <v>9</v>
      </c>
      <c r="H38" s="8" t="s">
        <v>10</v>
      </c>
      <c r="I38" s="8" t="s">
        <v>11</v>
      </c>
    </row>
    <row r="39" spans="1:9" ht="127.5">
      <c r="A39" s="9">
        <v>1</v>
      </c>
      <c r="B39" s="2" t="s">
        <v>35</v>
      </c>
      <c r="C39" s="35" t="s">
        <v>513</v>
      </c>
      <c r="D39" s="1">
        <v>1</v>
      </c>
      <c r="E39" s="2" t="s">
        <v>27</v>
      </c>
      <c r="F39" s="11">
        <v>250000</v>
      </c>
      <c r="G39" s="11">
        <v>25000</v>
      </c>
      <c r="H39" s="11">
        <f t="shared" ref="H39" si="0">ROUND(D39*F39, 0)</f>
        <v>250000</v>
      </c>
      <c r="I39" s="11">
        <f t="shared" ref="I39" si="1">ROUND(D39*G39, 0)</f>
        <v>25000</v>
      </c>
    </row>
    <row r="40" spans="1:9">
      <c r="C40" s="35"/>
    </row>
    <row r="41" spans="1:9" ht="127.5">
      <c r="A41" s="9">
        <v>2</v>
      </c>
      <c r="B41" s="2" t="s">
        <v>35</v>
      </c>
      <c r="C41" s="35" t="s">
        <v>514</v>
      </c>
      <c r="D41" s="1">
        <v>1</v>
      </c>
      <c r="E41" s="2" t="s">
        <v>27</v>
      </c>
      <c r="F41" s="11">
        <v>450000</v>
      </c>
      <c r="G41" s="11">
        <v>25000</v>
      </c>
      <c r="H41" s="11">
        <f t="shared" ref="H41" si="2">ROUND(D41*F41, 0)</f>
        <v>450000</v>
      </c>
      <c r="I41" s="11">
        <f t="shared" ref="I41" si="3">ROUND(D41*G41, 0)</f>
        <v>25000</v>
      </c>
    </row>
    <row r="42" spans="1:9">
      <c r="C42" s="35"/>
    </row>
    <row r="43" spans="1:9" ht="127.5">
      <c r="A43" s="9">
        <v>3</v>
      </c>
      <c r="B43" s="2" t="s">
        <v>35</v>
      </c>
      <c r="C43" s="35" t="s">
        <v>515</v>
      </c>
      <c r="D43" s="1">
        <v>1</v>
      </c>
      <c r="E43" s="2" t="s">
        <v>27</v>
      </c>
      <c r="F43" s="11">
        <v>360000</v>
      </c>
      <c r="G43" s="11">
        <v>25000</v>
      </c>
      <c r="H43" s="11">
        <f t="shared" ref="H43" si="4">ROUND(D43*F43, 0)</f>
        <v>360000</v>
      </c>
      <c r="I43" s="11">
        <f t="shared" ref="I43" si="5">ROUND(D43*G43, 0)</f>
        <v>25000</v>
      </c>
    </row>
    <row r="44" spans="1:9">
      <c r="C44" s="35"/>
    </row>
    <row r="45" spans="1:9" ht="127.5">
      <c r="A45" s="9">
        <v>4</v>
      </c>
      <c r="B45" s="2" t="s">
        <v>35</v>
      </c>
      <c r="C45" s="35" t="s">
        <v>516</v>
      </c>
      <c r="D45" s="1">
        <v>1</v>
      </c>
      <c r="E45" s="2" t="s">
        <v>27</v>
      </c>
      <c r="F45" s="11">
        <v>360000</v>
      </c>
      <c r="G45" s="11">
        <v>25000</v>
      </c>
      <c r="H45" s="11">
        <f t="shared" ref="H45" si="6">ROUND(D45*F45, 0)</f>
        <v>360000</v>
      </c>
      <c r="I45" s="11">
        <f t="shared" ref="I45" si="7">ROUND(D45*G45, 0)</f>
        <v>25000</v>
      </c>
    </row>
    <row r="46" spans="1:9">
      <c r="C46" s="35"/>
    </row>
    <row r="47" spans="1:9" ht="127.5">
      <c r="A47" s="9">
        <v>5</v>
      </c>
      <c r="B47" s="2" t="s">
        <v>35</v>
      </c>
      <c r="C47" s="38" t="s">
        <v>517</v>
      </c>
      <c r="D47" s="1">
        <v>1</v>
      </c>
      <c r="E47" s="2" t="s">
        <v>27</v>
      </c>
      <c r="F47" s="11">
        <v>85000</v>
      </c>
      <c r="G47" s="11">
        <v>25000</v>
      </c>
      <c r="H47" s="11">
        <f t="shared" ref="H47" si="8">ROUND(D47*F47, 0)</f>
        <v>85000</v>
      </c>
      <c r="I47" s="11">
        <f t="shared" ref="I47" si="9">ROUND(D47*G47, 0)</f>
        <v>25000</v>
      </c>
    </row>
    <row r="49" spans="1:9">
      <c r="A49" s="14"/>
      <c r="B49" s="15"/>
      <c r="C49" s="15" t="s">
        <v>13</v>
      </c>
      <c r="D49" s="16"/>
      <c r="E49" s="15"/>
      <c r="F49" s="8"/>
      <c r="G49" s="8"/>
      <c r="H49" s="8">
        <f>ROUND(SUM(H39:H48),0)</f>
        <v>1505000</v>
      </c>
      <c r="I49" s="8">
        <f>ROUND(SUM(I39:I48),0)</f>
        <v>125000</v>
      </c>
    </row>
    <row r="52" spans="1:9">
      <c r="C52" s="95" t="str">
        <f>B15</f>
        <v>Szigetelés</v>
      </c>
    </row>
    <row r="53" spans="1:9" ht="25.5">
      <c r="A53" s="14" t="s">
        <v>3</v>
      </c>
      <c r="B53" s="15" t="s">
        <v>4</v>
      </c>
      <c r="C53" s="15" t="s">
        <v>5</v>
      </c>
      <c r="D53" s="16" t="s">
        <v>6</v>
      </c>
      <c r="E53" s="15" t="s">
        <v>7</v>
      </c>
      <c r="F53" s="8" t="s">
        <v>8</v>
      </c>
      <c r="G53" s="8" t="s">
        <v>9</v>
      </c>
      <c r="H53" s="8" t="s">
        <v>10</v>
      </c>
      <c r="I53" s="8" t="s">
        <v>11</v>
      </c>
    </row>
    <row r="54" spans="1:9" ht="127.5">
      <c r="A54" s="9">
        <v>1</v>
      </c>
      <c r="B54" s="2" t="s">
        <v>723</v>
      </c>
      <c r="C54" s="41" t="s">
        <v>722</v>
      </c>
      <c r="D54" s="19">
        <f>1.3*6</f>
        <v>7.8000000000000007</v>
      </c>
      <c r="E54" s="2" t="s">
        <v>12</v>
      </c>
      <c r="F54" s="11">
        <v>3200</v>
      </c>
      <c r="G54" s="11">
        <v>2500</v>
      </c>
      <c r="H54" s="11">
        <f t="shared" ref="H54" si="10">ROUND(D54*F54, 0)</f>
        <v>24960</v>
      </c>
      <c r="I54" s="11">
        <f t="shared" ref="I54" si="11">ROUND(D54*G54, 0)</f>
        <v>19500</v>
      </c>
    </row>
    <row r="55" spans="1:9">
      <c r="C55" s="41"/>
      <c r="D55" s="19"/>
    </row>
    <row r="56" spans="1:9" ht="127.5">
      <c r="A56" s="9">
        <v>2</v>
      </c>
      <c r="B56" s="2" t="s">
        <v>718</v>
      </c>
      <c r="C56" s="41" t="s">
        <v>719</v>
      </c>
      <c r="D56" s="19">
        <f>6*0.4*2</f>
        <v>4.8000000000000007</v>
      </c>
      <c r="E56" s="2" t="s">
        <v>717</v>
      </c>
      <c r="F56" s="11">
        <v>14500</v>
      </c>
      <c r="G56" s="11">
        <v>15000</v>
      </c>
      <c r="H56" s="11">
        <f t="shared" ref="H56" si="12">ROUND(D56*F56, 0)</f>
        <v>69600</v>
      </c>
      <c r="I56" s="11">
        <f t="shared" ref="I56" si="13">ROUND(D56*G56, 0)</f>
        <v>72000</v>
      </c>
    </row>
    <row r="57" spans="1:9">
      <c r="C57" s="41"/>
      <c r="D57" s="19"/>
    </row>
    <row r="58" spans="1:9" ht="102">
      <c r="A58" s="9">
        <v>3</v>
      </c>
      <c r="B58" s="2" t="s">
        <v>721</v>
      </c>
      <c r="C58" s="41" t="s">
        <v>720</v>
      </c>
      <c r="D58" s="19">
        <f>6*0.4*2</f>
        <v>4.8000000000000007</v>
      </c>
      <c r="E58" s="2" t="s">
        <v>717</v>
      </c>
      <c r="F58" s="11">
        <v>150</v>
      </c>
      <c r="G58" s="11">
        <v>14500</v>
      </c>
      <c r="H58" s="11">
        <f t="shared" ref="H58" si="14">ROUND(D58*F58, 0)</f>
        <v>720</v>
      </c>
      <c r="I58" s="11">
        <f t="shared" ref="I58" si="15">ROUND(D58*G58, 0)</f>
        <v>69600</v>
      </c>
    </row>
    <row r="59" spans="1:9">
      <c r="C59" s="41"/>
      <c r="D59" s="19"/>
    </row>
    <row r="60" spans="1:9">
      <c r="A60" s="14"/>
      <c r="B60" s="15"/>
      <c r="C60" s="15" t="s">
        <v>13</v>
      </c>
      <c r="D60" s="16"/>
      <c r="E60" s="15"/>
      <c r="F60" s="8"/>
      <c r="G60" s="8"/>
      <c r="H60" s="8">
        <f>ROUND(SUM(H54:H59),0)</f>
        <v>95280</v>
      </c>
      <c r="I60" s="8">
        <f>ROUND(SUM(I54:I59),0)</f>
        <v>161100</v>
      </c>
    </row>
    <row r="63" spans="1:9">
      <c r="C63" s="95" t="str">
        <f>B16</f>
        <v>Növényládák</v>
      </c>
    </row>
    <row r="64" spans="1:9" ht="25.5">
      <c r="A64" s="14" t="s">
        <v>3</v>
      </c>
      <c r="B64" s="15" t="s">
        <v>4</v>
      </c>
      <c r="C64" s="15" t="s">
        <v>5</v>
      </c>
      <c r="D64" s="16" t="s">
        <v>6</v>
      </c>
      <c r="E64" s="15" t="s">
        <v>7</v>
      </c>
      <c r="F64" s="8" t="s">
        <v>8</v>
      </c>
      <c r="G64" s="8" t="s">
        <v>9</v>
      </c>
      <c r="H64" s="8" t="s">
        <v>10</v>
      </c>
      <c r="I64" s="8" t="s">
        <v>11</v>
      </c>
    </row>
    <row r="65" spans="1:9" ht="102">
      <c r="A65" s="9">
        <v>1</v>
      </c>
      <c r="B65" s="2" t="s">
        <v>35</v>
      </c>
      <c r="C65" s="35" t="s">
        <v>547</v>
      </c>
      <c r="D65" s="1">
        <v>1</v>
      </c>
      <c r="E65" s="2" t="s">
        <v>27</v>
      </c>
      <c r="F65" s="11">
        <v>125000</v>
      </c>
      <c r="G65" s="11">
        <v>2500</v>
      </c>
      <c r="H65" s="11">
        <f t="shared" ref="H65" si="16">ROUND(D65*F65, 0)</f>
        <v>125000</v>
      </c>
      <c r="I65" s="11">
        <f t="shared" ref="I65" si="17">ROUND(D65*G65, 0)</f>
        <v>2500</v>
      </c>
    </row>
    <row r="66" spans="1:9">
      <c r="C66" s="35"/>
    </row>
    <row r="67" spans="1:9" ht="102">
      <c r="A67" s="9">
        <v>2</v>
      </c>
      <c r="B67" s="2" t="s">
        <v>35</v>
      </c>
      <c r="C67" s="35" t="s">
        <v>548</v>
      </c>
      <c r="D67" s="1">
        <v>1</v>
      </c>
      <c r="E67" s="2" t="s">
        <v>27</v>
      </c>
      <c r="F67" s="11">
        <v>125000</v>
      </c>
      <c r="G67" s="11">
        <v>2500</v>
      </c>
      <c r="H67" s="11">
        <f t="shared" ref="H67" si="18">ROUND(D67*F67, 0)</f>
        <v>125000</v>
      </c>
      <c r="I67" s="11">
        <f t="shared" ref="I67" si="19">ROUND(D67*G67, 0)</f>
        <v>2500</v>
      </c>
    </row>
    <row r="68" spans="1:9">
      <c r="C68" s="35"/>
    </row>
    <row r="69" spans="1:9" ht="102">
      <c r="A69" s="9">
        <v>3</v>
      </c>
      <c r="B69" s="2" t="s">
        <v>35</v>
      </c>
      <c r="C69" s="35" t="s">
        <v>549</v>
      </c>
      <c r="D69" s="1">
        <v>1</v>
      </c>
      <c r="E69" s="2" t="s">
        <v>27</v>
      </c>
      <c r="F69" s="11">
        <v>125000</v>
      </c>
      <c r="G69" s="11">
        <v>25000</v>
      </c>
      <c r="H69" s="11">
        <f t="shared" ref="H69" si="20">ROUND(D69*F69, 0)</f>
        <v>125000</v>
      </c>
      <c r="I69" s="11">
        <f t="shared" ref="I69" si="21">ROUND(D69*G69, 0)</f>
        <v>25000</v>
      </c>
    </row>
    <row r="70" spans="1:9">
      <c r="D70" s="34"/>
    </row>
    <row r="71" spans="1:9" ht="102">
      <c r="A71" s="9">
        <v>4</v>
      </c>
      <c r="B71" s="2" t="s">
        <v>35</v>
      </c>
      <c r="C71" s="35" t="s">
        <v>550</v>
      </c>
      <c r="D71" s="1">
        <v>1</v>
      </c>
      <c r="E71" s="2" t="s">
        <v>27</v>
      </c>
      <c r="F71" s="11">
        <v>125000</v>
      </c>
      <c r="G71" s="11">
        <v>25000</v>
      </c>
      <c r="H71" s="11">
        <f t="shared" ref="H71" si="22">ROUND(D71*F71, 0)</f>
        <v>125000</v>
      </c>
      <c r="I71" s="11">
        <f t="shared" ref="I71" si="23">ROUND(D71*G71, 0)</f>
        <v>25000</v>
      </c>
    </row>
    <row r="72" spans="1:9">
      <c r="C72" s="35"/>
    </row>
    <row r="73" spans="1:9" ht="102">
      <c r="A73" s="9">
        <v>5</v>
      </c>
      <c r="B73" s="2" t="s">
        <v>35</v>
      </c>
      <c r="C73" s="35" t="s">
        <v>551</v>
      </c>
      <c r="D73" s="1">
        <v>1</v>
      </c>
      <c r="E73" s="2" t="s">
        <v>27</v>
      </c>
      <c r="F73" s="11">
        <v>125000</v>
      </c>
      <c r="G73" s="11">
        <v>25000</v>
      </c>
      <c r="H73" s="11">
        <f t="shared" ref="H73" si="24">ROUND(D73*F73, 0)</f>
        <v>125000</v>
      </c>
      <c r="I73" s="11">
        <f t="shared" ref="I73" si="25">ROUND(D73*G73, 0)</f>
        <v>25000</v>
      </c>
    </row>
    <row r="74" spans="1:9">
      <c r="C74" s="35"/>
      <c r="D74" s="34"/>
    </row>
    <row r="75" spans="1:9" ht="102">
      <c r="A75" s="9">
        <v>6</v>
      </c>
      <c r="B75" s="2" t="s">
        <v>35</v>
      </c>
      <c r="C75" s="35" t="s">
        <v>552</v>
      </c>
      <c r="D75" s="1">
        <v>2</v>
      </c>
      <c r="E75" s="2" t="s">
        <v>27</v>
      </c>
      <c r="F75" s="11">
        <v>125000</v>
      </c>
      <c r="G75" s="11">
        <v>25000</v>
      </c>
      <c r="H75" s="11">
        <f t="shared" ref="H75" si="26">ROUND(D75*F75, 0)</f>
        <v>250000</v>
      </c>
      <c r="I75" s="11">
        <f t="shared" ref="I75" si="27">ROUND(D75*G75, 0)</f>
        <v>50000</v>
      </c>
    </row>
    <row r="77" spans="1:9">
      <c r="A77" s="14"/>
      <c r="B77" s="15"/>
      <c r="C77" s="15" t="s">
        <v>13</v>
      </c>
      <c r="D77" s="16"/>
      <c r="E77" s="15"/>
      <c r="F77" s="8"/>
      <c r="G77" s="8"/>
      <c r="H77" s="8">
        <f>ROUND(SUM(H65:H76),0)</f>
        <v>875000</v>
      </c>
      <c r="I77" s="8">
        <f>ROUND(SUM(I65:I76),0)</f>
        <v>130000</v>
      </c>
    </row>
    <row r="80" spans="1:9">
      <c r="C80" s="95" t="str">
        <f>B17</f>
        <v>Kültéri lámpatestek</v>
      </c>
    </row>
    <row r="81" spans="1:9" ht="25.5">
      <c r="A81" s="14" t="s">
        <v>3</v>
      </c>
      <c r="B81" s="15" t="s">
        <v>4</v>
      </c>
      <c r="C81" s="15" t="s">
        <v>5</v>
      </c>
      <c r="D81" s="16" t="s">
        <v>6</v>
      </c>
      <c r="E81" s="15" t="s">
        <v>7</v>
      </c>
      <c r="F81" s="8" t="s">
        <v>8</v>
      </c>
      <c r="G81" s="8" t="s">
        <v>9</v>
      </c>
      <c r="H81" s="8" t="s">
        <v>10</v>
      </c>
      <c r="I81" s="8" t="s">
        <v>11</v>
      </c>
    </row>
    <row r="82" spans="1:9" ht="51">
      <c r="A82" s="9">
        <v>1</v>
      </c>
      <c r="B82" s="2" t="s">
        <v>35</v>
      </c>
      <c r="C82" s="38" t="s">
        <v>645</v>
      </c>
      <c r="D82" s="1">
        <v>11</v>
      </c>
      <c r="E82" s="2" t="s">
        <v>69</v>
      </c>
      <c r="F82" s="11">
        <v>55000</v>
      </c>
      <c r="G82" s="11">
        <v>4500</v>
      </c>
      <c r="H82" s="11">
        <f t="shared" ref="H82:H84" si="28">ROUND(D82*F82, 0)</f>
        <v>605000</v>
      </c>
      <c r="I82" s="11">
        <f t="shared" ref="I82:I84" si="29">ROUND(D82*G82, 0)</f>
        <v>49500</v>
      </c>
    </row>
    <row r="83" spans="1:9" ht="51">
      <c r="A83" s="9">
        <v>2</v>
      </c>
      <c r="B83" s="2" t="s">
        <v>35</v>
      </c>
      <c r="C83" s="38" t="s">
        <v>646</v>
      </c>
      <c r="D83" s="1">
        <v>4</v>
      </c>
      <c r="E83" s="2" t="s">
        <v>69</v>
      </c>
      <c r="F83" s="11">
        <v>45000</v>
      </c>
      <c r="G83" s="11">
        <v>4500</v>
      </c>
      <c r="H83" s="11">
        <f t="shared" si="28"/>
        <v>180000</v>
      </c>
      <c r="I83" s="11">
        <f t="shared" si="29"/>
        <v>18000</v>
      </c>
    </row>
    <row r="84" spans="1:9" ht="51">
      <c r="A84" s="9">
        <v>3</v>
      </c>
      <c r="B84" s="2" t="s">
        <v>35</v>
      </c>
      <c r="C84" s="38" t="s">
        <v>647</v>
      </c>
      <c r="D84" s="1">
        <v>2</v>
      </c>
      <c r="E84" s="2" t="s">
        <v>69</v>
      </c>
      <c r="F84" s="11">
        <v>8000</v>
      </c>
      <c r="G84" s="11">
        <v>4500</v>
      </c>
      <c r="H84" s="11">
        <f t="shared" si="28"/>
        <v>16000</v>
      </c>
      <c r="I84" s="11">
        <f t="shared" si="29"/>
        <v>9000</v>
      </c>
    </row>
    <row r="86" spans="1:9">
      <c r="A86" s="14"/>
      <c r="B86" s="15"/>
      <c r="C86" s="15" t="s">
        <v>13</v>
      </c>
      <c r="D86" s="16"/>
      <c r="E86" s="15"/>
      <c r="F86" s="8"/>
      <c r="G86" s="8"/>
      <c r="H86" s="8">
        <f>ROUND(SUM(H82:H85),0)</f>
        <v>801000</v>
      </c>
      <c r="I86" s="8">
        <f>ROUND(SUM(I82:I85),0)</f>
        <v>76500</v>
      </c>
    </row>
  </sheetData>
  <mergeCells count="3">
    <mergeCell ref="A3:I3"/>
    <mergeCell ref="A4:I4"/>
    <mergeCell ref="A5:I5"/>
  </mergeCells>
  <pageMargins left="0.2361111111111111" right="0.2361111111111111" top="0.69444444444444442" bottom="0.69444444444444442" header="0.41666666666666669" footer="0.41666666666666669"/>
  <pageSetup paperSize="9" scale="80" firstPageNumber="4294963191" orientation="portrait" useFirstPageNumber="1" r:id="rId1"/>
  <rowBreaks count="1" manualBreakCount="1">
    <brk id="19"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3:H71"/>
  <sheetViews>
    <sheetView view="pageBreakPreview" topLeftCell="A58" zoomScaleNormal="100" zoomScaleSheetLayoutView="100" workbookViewId="0">
      <selection activeCell="H71" sqref="H71"/>
    </sheetView>
  </sheetViews>
  <sheetFormatPr defaultColWidth="9.140625" defaultRowHeight="12.75"/>
  <cols>
    <col min="1" max="1" width="5.28515625" style="9" customWidth="1"/>
    <col min="2" max="2" width="36.7109375" style="2" customWidth="1"/>
    <col min="3" max="3" width="7.42578125" style="1" customWidth="1"/>
    <col min="4" max="4" width="7" style="2" customWidth="1"/>
    <col min="5" max="6" width="12.7109375" style="11" customWidth="1"/>
    <col min="7" max="8" width="14.7109375" style="11" customWidth="1"/>
    <col min="9" max="16384" width="9.140625" style="2"/>
  </cols>
  <sheetData>
    <row r="3" spans="1:8" ht="18">
      <c r="A3" s="133" t="str">
        <f>Főösszesítő!C58</f>
        <v>OPCIÓ - KÜLTÉRI MUNKÁK</v>
      </c>
      <c r="B3" s="135"/>
      <c r="C3" s="135"/>
      <c r="D3" s="135"/>
      <c r="E3" s="135"/>
      <c r="F3" s="135"/>
      <c r="G3" s="135"/>
      <c r="H3" s="136"/>
    </row>
    <row r="4" spans="1:8" ht="18">
      <c r="A4" s="133" t="str">
        <f>Főösszesítő!B58</f>
        <v>O2</v>
      </c>
      <c r="B4" s="135"/>
      <c r="C4" s="135"/>
      <c r="D4" s="135"/>
      <c r="E4" s="135"/>
      <c r="F4" s="135"/>
      <c r="G4" s="135"/>
      <c r="H4" s="136"/>
    </row>
    <row r="5" spans="1:8" ht="18">
      <c r="A5" s="133" t="str">
        <f>Főösszesítő!C61</f>
        <v>ERŐSÁRAMÚ MUNKÁK</v>
      </c>
      <c r="B5" s="135"/>
      <c r="C5" s="135"/>
      <c r="D5" s="135"/>
      <c r="E5" s="135"/>
      <c r="F5" s="135"/>
      <c r="G5" s="135"/>
      <c r="H5" s="136"/>
    </row>
    <row r="11" spans="1:8" ht="25.5">
      <c r="A11" s="3"/>
      <c r="B11" s="12" t="s">
        <v>0</v>
      </c>
      <c r="C11" s="5"/>
      <c r="D11" s="6"/>
      <c r="E11" s="7"/>
      <c r="F11" s="7"/>
      <c r="G11" s="8" t="s">
        <v>1</v>
      </c>
      <c r="H11" s="8" t="s">
        <v>2</v>
      </c>
    </row>
    <row r="12" spans="1:8">
      <c r="A12" s="9">
        <v>1</v>
      </c>
      <c r="B12" s="10" t="s">
        <v>190</v>
      </c>
      <c r="G12" s="11">
        <f>G24</f>
        <v>2280</v>
      </c>
      <c r="H12" s="11">
        <f>H24</f>
        <v>22800</v>
      </c>
    </row>
    <row r="13" spans="1:8">
      <c r="A13" s="9">
        <v>2</v>
      </c>
      <c r="B13" s="10" t="s">
        <v>191</v>
      </c>
      <c r="G13" s="11">
        <f>G31</f>
        <v>90000</v>
      </c>
      <c r="H13" s="11">
        <f>H31</f>
        <v>50000</v>
      </c>
    </row>
    <row r="14" spans="1:8">
      <c r="A14" s="9">
        <v>3</v>
      </c>
      <c r="B14" s="10" t="s">
        <v>192</v>
      </c>
      <c r="G14" s="11">
        <f>G38</f>
        <v>45000</v>
      </c>
      <c r="H14" s="11">
        <f>H38</f>
        <v>75000</v>
      </c>
    </row>
    <row r="15" spans="1:8">
      <c r="A15" s="9">
        <v>4</v>
      </c>
      <c r="B15" s="10" t="s">
        <v>193</v>
      </c>
      <c r="G15" s="11">
        <f>G55</f>
        <v>202500</v>
      </c>
      <c r="H15" s="11">
        <f>H55</f>
        <v>65300</v>
      </c>
    </row>
    <row r="16" spans="1:8">
      <c r="A16" s="9">
        <v>5</v>
      </c>
      <c r="B16" s="10" t="s">
        <v>196</v>
      </c>
      <c r="G16" s="11">
        <f>G71</f>
        <v>31620</v>
      </c>
      <c r="H16" s="11">
        <f>H71</f>
        <v>23170</v>
      </c>
    </row>
    <row r="17" spans="1:8">
      <c r="A17" s="12" t="s">
        <v>20</v>
      </c>
      <c r="B17" s="6"/>
      <c r="C17" s="5"/>
      <c r="D17" s="6"/>
      <c r="E17" s="7"/>
      <c r="F17" s="7"/>
      <c r="G17" s="8">
        <f>SUM(G12:G16)</f>
        <v>371400</v>
      </c>
      <c r="H17" s="8">
        <f>SUM(H12:H16)</f>
        <v>236270</v>
      </c>
    </row>
    <row r="20" spans="1:8">
      <c r="B20" s="95" t="str">
        <f>B12</f>
        <v>Átalakítás, bontás</v>
      </c>
    </row>
    <row r="21" spans="1:8" s="20" customFormat="1" ht="25.5">
      <c r="A21" s="14" t="s">
        <v>3</v>
      </c>
      <c r="B21" s="15" t="s">
        <v>5</v>
      </c>
      <c r="C21" s="16" t="s">
        <v>6</v>
      </c>
      <c r="D21" s="15" t="s">
        <v>7</v>
      </c>
      <c r="E21" s="8" t="s">
        <v>8</v>
      </c>
      <c r="F21" s="8" t="s">
        <v>9</v>
      </c>
      <c r="G21" s="8" t="s">
        <v>10</v>
      </c>
      <c r="H21" s="8" t="s">
        <v>11</v>
      </c>
    </row>
    <row r="22" spans="1:8" ht="76.5">
      <c r="A22" s="17">
        <v>1</v>
      </c>
      <c r="B22" s="18" t="s">
        <v>616</v>
      </c>
      <c r="C22" s="21">
        <v>19</v>
      </c>
      <c r="D22" s="2" t="s">
        <v>27</v>
      </c>
      <c r="E22" s="11">
        <v>120</v>
      </c>
      <c r="F22" s="11">
        <v>1200</v>
      </c>
      <c r="G22" s="11">
        <f t="shared" ref="G22" si="0">ROUND(C22*E22, 0)</f>
        <v>2280</v>
      </c>
      <c r="H22" s="11">
        <f t="shared" ref="H22" si="1">ROUND(C22*F22, 0)</f>
        <v>22800</v>
      </c>
    </row>
    <row r="24" spans="1:8" s="20" customFormat="1">
      <c r="A24" s="14"/>
      <c r="B24" s="15" t="s">
        <v>13</v>
      </c>
      <c r="C24" s="16"/>
      <c r="D24" s="15"/>
      <c r="E24" s="8"/>
      <c r="F24" s="8"/>
      <c r="G24" s="8">
        <f>ROUND(SUM(G22:G23),0)</f>
        <v>2280</v>
      </c>
      <c r="H24" s="8">
        <f>ROUND(SUM(H22:H23),0)</f>
        <v>22800</v>
      </c>
    </row>
    <row r="27" spans="1:8">
      <c r="B27" s="95" t="str">
        <f>B13</f>
        <v>Védőcsövek, kábeltálcák, csatornák</v>
      </c>
    </row>
    <row r="28" spans="1:8" s="20" customFormat="1" ht="25.5">
      <c r="A28" s="14" t="s">
        <v>3</v>
      </c>
      <c r="B28" s="15" t="s">
        <v>5</v>
      </c>
      <c r="C28" s="16" t="s">
        <v>6</v>
      </c>
      <c r="D28" s="15" t="s">
        <v>7</v>
      </c>
      <c r="E28" s="8" t="s">
        <v>8</v>
      </c>
      <c r="F28" s="8" t="s">
        <v>9</v>
      </c>
      <c r="G28" s="8" t="s">
        <v>10</v>
      </c>
      <c r="H28" s="8" t="s">
        <v>11</v>
      </c>
    </row>
    <row r="29" spans="1:8" ht="89.25">
      <c r="A29" s="17">
        <v>1</v>
      </c>
      <c r="B29" s="38" t="s">
        <v>624</v>
      </c>
      <c r="C29" s="19">
        <v>20</v>
      </c>
      <c r="D29" s="2" t="s">
        <v>70</v>
      </c>
      <c r="E29" s="11">
        <v>4500</v>
      </c>
      <c r="F29" s="11">
        <v>2500</v>
      </c>
      <c r="G29" s="11">
        <f t="shared" ref="G29" si="2">ROUND(C29*E29, 0)</f>
        <v>90000</v>
      </c>
      <c r="H29" s="11">
        <f t="shared" ref="H29" si="3">ROUND(C29*F29, 0)</f>
        <v>50000</v>
      </c>
    </row>
    <row r="30" spans="1:8">
      <c r="A30" s="17"/>
      <c r="B30" s="38"/>
      <c r="C30" s="19"/>
    </row>
    <row r="31" spans="1:8" s="20" customFormat="1">
      <c r="A31" s="14"/>
      <c r="B31" s="15" t="s">
        <v>13</v>
      </c>
      <c r="C31" s="16"/>
      <c r="D31" s="15"/>
      <c r="E31" s="8"/>
      <c r="F31" s="8"/>
      <c r="G31" s="8">
        <f>ROUND(SUM(G29:G30),0)</f>
        <v>90000</v>
      </c>
      <c r="H31" s="8">
        <f>ROUND(SUM(H29:H30),0)</f>
        <v>50000</v>
      </c>
    </row>
    <row r="34" spans="1:8">
      <c r="B34" s="95" t="str">
        <f>B14</f>
        <v>Vezetékek, kábelek</v>
      </c>
    </row>
    <row r="35" spans="1:8" s="20" customFormat="1" ht="25.5">
      <c r="A35" s="14" t="s">
        <v>3</v>
      </c>
      <c r="B35" s="15" t="s">
        <v>5</v>
      </c>
      <c r="C35" s="16" t="s">
        <v>6</v>
      </c>
      <c r="D35" s="15" t="s">
        <v>7</v>
      </c>
      <c r="E35" s="8" t="s">
        <v>8</v>
      </c>
      <c r="F35" s="8" t="s">
        <v>9</v>
      </c>
      <c r="G35" s="8" t="s">
        <v>10</v>
      </c>
      <c r="H35" s="8" t="s">
        <v>11</v>
      </c>
    </row>
    <row r="36" spans="1:8" ht="38.25">
      <c r="A36" s="17">
        <v>1</v>
      </c>
      <c r="B36" s="38" t="s">
        <v>201</v>
      </c>
      <c r="C36" s="19">
        <v>30</v>
      </c>
      <c r="D36" s="2" t="s">
        <v>70</v>
      </c>
      <c r="E36" s="11">
        <v>1500</v>
      </c>
      <c r="F36" s="11">
        <v>2500</v>
      </c>
      <c r="G36" s="11">
        <f t="shared" ref="G36" si="4">ROUND(C36*E36, 0)</f>
        <v>45000</v>
      </c>
      <c r="H36" s="11">
        <f t="shared" ref="H36" si="5">ROUND(C36*F36, 0)</f>
        <v>75000</v>
      </c>
    </row>
    <row r="37" spans="1:8">
      <c r="A37" s="17"/>
      <c r="B37" s="38"/>
    </row>
    <row r="38" spans="1:8" s="20" customFormat="1">
      <c r="A38" s="14"/>
      <c r="B38" s="15" t="s">
        <v>13</v>
      </c>
      <c r="C38" s="16"/>
      <c r="D38" s="15"/>
      <c r="E38" s="8"/>
      <c r="F38" s="8"/>
      <c r="G38" s="8">
        <f>ROUND(SUM(G36:G37),0)</f>
        <v>45000</v>
      </c>
      <c r="H38" s="8">
        <f>ROUND(SUM(H36:H37),0)</f>
        <v>75000</v>
      </c>
    </row>
    <row r="41" spans="1:8">
      <c r="B41" s="95" t="str">
        <f>B15</f>
        <v>Világítótestek, lámpatestek</v>
      </c>
    </row>
    <row r="42" spans="1:8" s="20" customFormat="1" ht="25.5">
      <c r="A42" s="14" t="s">
        <v>3</v>
      </c>
      <c r="B42" s="15" t="s">
        <v>5</v>
      </c>
      <c r="C42" s="16" t="s">
        <v>6</v>
      </c>
      <c r="D42" s="15" t="s">
        <v>7</v>
      </c>
      <c r="E42" s="8" t="s">
        <v>8</v>
      </c>
      <c r="F42" s="8" t="s">
        <v>9</v>
      </c>
      <c r="G42" s="8" t="s">
        <v>10</v>
      </c>
      <c r="H42" s="8" t="s">
        <v>11</v>
      </c>
    </row>
    <row r="43" spans="1:8" ht="51">
      <c r="A43" s="17">
        <v>1</v>
      </c>
      <c r="B43" s="38" t="s">
        <v>645</v>
      </c>
      <c r="C43" s="1">
        <v>11</v>
      </c>
      <c r="D43" s="2" t="s">
        <v>69</v>
      </c>
      <c r="E43" s="11">
        <v>7500</v>
      </c>
      <c r="F43" s="11">
        <v>2500</v>
      </c>
      <c r="G43" s="11">
        <f t="shared" ref="G43" si="6">ROUND(C43*E43, 0)</f>
        <v>82500</v>
      </c>
      <c r="H43" s="11">
        <f t="shared" ref="H43" si="7">ROUND(C43*F43, 0)</f>
        <v>27500</v>
      </c>
    </row>
    <row r="44" spans="1:8">
      <c r="A44" s="17"/>
      <c r="B44" s="38"/>
    </row>
    <row r="45" spans="1:8" ht="51">
      <c r="A45" s="17">
        <v>2</v>
      </c>
      <c r="B45" s="38" t="s">
        <v>646</v>
      </c>
      <c r="C45" s="1">
        <v>4</v>
      </c>
      <c r="D45" s="2" t="s">
        <v>69</v>
      </c>
      <c r="E45" s="11">
        <v>8500</v>
      </c>
      <c r="F45" s="11">
        <v>2500</v>
      </c>
      <c r="G45" s="11">
        <f t="shared" ref="G45:G53" si="8">ROUND(C45*E45, 0)</f>
        <v>34000</v>
      </c>
      <c r="H45" s="11">
        <f t="shared" ref="H45:H53" si="9">ROUND(C45*F45, 0)</f>
        <v>10000</v>
      </c>
    </row>
    <row r="46" spans="1:8">
      <c r="A46" s="17"/>
      <c r="B46" s="38"/>
    </row>
    <row r="47" spans="1:8" ht="51">
      <c r="A47" s="17">
        <v>3</v>
      </c>
      <c r="B47" s="38" t="s">
        <v>647</v>
      </c>
      <c r="C47" s="1">
        <v>2</v>
      </c>
      <c r="D47" s="2" t="s">
        <v>69</v>
      </c>
      <c r="E47" s="11">
        <v>11500</v>
      </c>
      <c r="F47" s="11">
        <v>2500</v>
      </c>
      <c r="G47" s="11">
        <f t="shared" si="8"/>
        <v>23000</v>
      </c>
      <c r="H47" s="11">
        <f t="shared" si="9"/>
        <v>5000</v>
      </c>
    </row>
    <row r="48" spans="1:8">
      <c r="A48" s="17"/>
      <c r="B48" s="38"/>
    </row>
    <row r="49" spans="1:8" ht="127.5">
      <c r="A49" s="17">
        <v>4</v>
      </c>
      <c r="B49" s="38" t="s">
        <v>763</v>
      </c>
      <c r="C49" s="19">
        <v>16</v>
      </c>
      <c r="D49" s="2" t="s">
        <v>33</v>
      </c>
      <c r="E49" s="11">
        <v>3500</v>
      </c>
      <c r="F49" s="11">
        <v>1200</v>
      </c>
      <c r="G49" s="11">
        <f t="shared" si="8"/>
        <v>56000</v>
      </c>
      <c r="H49" s="11">
        <f t="shared" si="9"/>
        <v>19200</v>
      </c>
    </row>
    <row r="50" spans="1:8">
      <c r="A50" s="17"/>
      <c r="B50" s="38"/>
    </row>
    <row r="51" spans="1:8" ht="51">
      <c r="A51" s="17">
        <v>5</v>
      </c>
      <c r="B51" s="38" t="s">
        <v>744</v>
      </c>
      <c r="C51" s="21">
        <v>2</v>
      </c>
      <c r="D51" s="2" t="s">
        <v>69</v>
      </c>
      <c r="E51" s="11">
        <v>2500</v>
      </c>
      <c r="F51" s="11">
        <v>800</v>
      </c>
      <c r="G51" s="11">
        <f t="shared" si="8"/>
        <v>5000</v>
      </c>
      <c r="H51" s="11">
        <f t="shared" si="9"/>
        <v>1600</v>
      </c>
    </row>
    <row r="52" spans="1:8">
      <c r="A52" s="17"/>
      <c r="B52" s="38"/>
      <c r="C52" s="19"/>
    </row>
    <row r="53" spans="1:8" ht="25.5">
      <c r="A53" s="17">
        <v>6</v>
      </c>
      <c r="B53" s="38" t="s">
        <v>746</v>
      </c>
      <c r="C53" s="1">
        <v>4</v>
      </c>
      <c r="D53" s="2" t="s">
        <v>69</v>
      </c>
      <c r="E53" s="11">
        <v>500</v>
      </c>
      <c r="F53" s="11">
        <v>500</v>
      </c>
      <c r="G53" s="11">
        <f t="shared" si="8"/>
        <v>2000</v>
      </c>
      <c r="H53" s="11">
        <f t="shared" si="9"/>
        <v>2000</v>
      </c>
    </row>
    <row r="55" spans="1:8" s="20" customFormat="1">
      <c r="A55" s="14"/>
      <c r="B55" s="15" t="s">
        <v>13</v>
      </c>
      <c r="C55" s="16"/>
      <c r="D55" s="15"/>
      <c r="E55" s="8"/>
      <c r="F55" s="8"/>
      <c r="G55" s="8">
        <f>ROUND(SUM(G43:G54),0)</f>
        <v>202500</v>
      </c>
      <c r="H55" s="8">
        <f>ROUND(SUM(H43:H54),0)</f>
        <v>65300</v>
      </c>
    </row>
    <row r="58" spans="1:8">
      <c r="B58" s="95" t="str">
        <f>B16</f>
        <v>Kiegészítő tételek</v>
      </c>
    </row>
    <row r="59" spans="1:8" s="20" customFormat="1" ht="25.5">
      <c r="A59" s="14" t="s">
        <v>3</v>
      </c>
      <c r="B59" s="15" t="s">
        <v>5</v>
      </c>
      <c r="C59" s="16" t="s">
        <v>6</v>
      </c>
      <c r="D59" s="15" t="s">
        <v>7</v>
      </c>
      <c r="E59" s="8" t="s">
        <v>8</v>
      </c>
      <c r="F59" s="8" t="s">
        <v>9</v>
      </c>
      <c r="G59" s="8" t="s">
        <v>10</v>
      </c>
      <c r="H59" s="8" t="s">
        <v>11</v>
      </c>
    </row>
    <row r="60" spans="1:8" ht="38.25">
      <c r="A60" s="17">
        <v>1</v>
      </c>
      <c r="B60" s="38" t="s">
        <v>669</v>
      </c>
      <c r="C60" s="19">
        <v>5</v>
      </c>
      <c r="D60" s="2" t="s">
        <v>33</v>
      </c>
      <c r="E60" s="11">
        <v>120</v>
      </c>
      <c r="F60" s="11">
        <v>890</v>
      </c>
      <c r="G60" s="11">
        <f t="shared" ref="G60" si="10">ROUND(C60*E60, 0)</f>
        <v>600</v>
      </c>
      <c r="H60" s="11">
        <f t="shared" ref="H60" si="11">ROUND(C60*F60, 0)</f>
        <v>4450</v>
      </c>
    </row>
    <row r="61" spans="1:8">
      <c r="A61" s="17"/>
      <c r="B61" s="88" t="s">
        <v>198</v>
      </c>
      <c r="C61" s="19"/>
    </row>
    <row r="62" spans="1:8">
      <c r="A62" s="17"/>
      <c r="B62" s="38"/>
      <c r="C62" s="19"/>
    </row>
    <row r="63" spans="1:8" ht="102">
      <c r="A63" s="17">
        <v>2</v>
      </c>
      <c r="B63" s="88" t="s">
        <v>764</v>
      </c>
      <c r="C63" s="19">
        <v>2</v>
      </c>
      <c r="D63" s="2" t="s">
        <v>33</v>
      </c>
      <c r="E63" s="11">
        <v>15000</v>
      </c>
      <c r="F63" s="11">
        <v>4500</v>
      </c>
      <c r="G63" s="11">
        <f t="shared" ref="G63" si="12">ROUND(C63*E63, 0)</f>
        <v>30000</v>
      </c>
      <c r="H63" s="11">
        <f t="shared" ref="H63" si="13">ROUND(C63*F63, 0)</f>
        <v>9000</v>
      </c>
    </row>
    <row r="64" spans="1:8">
      <c r="A64" s="17"/>
      <c r="B64" s="88" t="s">
        <v>198</v>
      </c>
    </row>
    <row r="65" spans="1:8">
      <c r="A65" s="17"/>
      <c r="B65" s="88"/>
    </row>
    <row r="66" spans="1:8" ht="38.25">
      <c r="A66" s="17">
        <v>3</v>
      </c>
      <c r="B66" s="38" t="s">
        <v>670</v>
      </c>
      <c r="C66" s="1">
        <v>2</v>
      </c>
      <c r="D66" s="2" t="s">
        <v>27</v>
      </c>
      <c r="E66" s="11">
        <v>150</v>
      </c>
      <c r="F66" s="11">
        <v>4500</v>
      </c>
      <c r="G66" s="11">
        <f t="shared" ref="G66" si="14">ROUND(C66*E66, 0)</f>
        <v>300</v>
      </c>
      <c r="H66" s="11">
        <f t="shared" ref="H66" si="15">ROUND(C66*F66, 0)</f>
        <v>9000</v>
      </c>
    </row>
    <row r="67" spans="1:8">
      <c r="A67" s="17"/>
      <c r="B67" s="88" t="s">
        <v>198</v>
      </c>
    </row>
    <row r="68" spans="1:8">
      <c r="A68" s="17"/>
      <c r="B68" s="38"/>
    </row>
    <row r="69" spans="1:8" ht="38.25">
      <c r="A69" s="17">
        <v>4</v>
      </c>
      <c r="B69" s="38" t="s">
        <v>671</v>
      </c>
      <c r="C69" s="21">
        <v>12</v>
      </c>
      <c r="D69" s="2" t="s">
        <v>27</v>
      </c>
      <c r="E69" s="11">
        <v>60</v>
      </c>
      <c r="F69" s="11">
        <v>60</v>
      </c>
      <c r="G69" s="11">
        <f t="shared" ref="G69" si="16">ROUND(C69*E69, 0)</f>
        <v>720</v>
      </c>
      <c r="H69" s="11">
        <f t="shared" ref="H69" si="17">ROUND(C69*F69, 0)</f>
        <v>720</v>
      </c>
    </row>
    <row r="70" spans="1:8">
      <c r="A70" s="17"/>
      <c r="B70" s="38"/>
    </row>
    <row r="71" spans="1:8" s="20" customFormat="1">
      <c r="A71" s="14"/>
      <c r="B71" s="15" t="s">
        <v>13</v>
      </c>
      <c r="C71" s="16"/>
      <c r="D71" s="15"/>
      <c r="E71" s="8"/>
      <c r="F71" s="8"/>
      <c r="G71" s="8">
        <f>ROUND(SUM(G60:G70),0)</f>
        <v>31620</v>
      </c>
      <c r="H71" s="8">
        <f>ROUND(SUM(H60:H70),0)</f>
        <v>23170</v>
      </c>
    </row>
  </sheetData>
  <mergeCells count="3">
    <mergeCell ref="A3:H3"/>
    <mergeCell ref="A4:H4"/>
    <mergeCell ref="A5:H5"/>
  </mergeCells>
  <pageMargins left="0.23622047244094491" right="0.23622047244094491" top="0.70866141732283472" bottom="0.70866141732283472" header="0.43307086614173229" footer="0.43307086614173229"/>
  <pageSetup paperSize="9" scale="89" firstPageNumber="4294963191" fitToHeight="0" orientation="portrait" useFirstPageNumber="1" r:id="rId1"/>
  <rowBreaks count="1" manualBreakCount="1">
    <brk id="18" max="7"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3:H43"/>
  <sheetViews>
    <sheetView view="pageBreakPreview" topLeftCell="A29" zoomScaleNormal="100" zoomScaleSheetLayoutView="100" workbookViewId="0">
      <selection activeCell="H43" sqref="H43"/>
    </sheetView>
  </sheetViews>
  <sheetFormatPr defaultColWidth="9.140625" defaultRowHeight="12.75"/>
  <cols>
    <col min="1" max="1" width="5.28515625" style="9" customWidth="1"/>
    <col min="2" max="2" width="36.7109375" style="2" customWidth="1"/>
    <col min="3" max="3" width="7.42578125" style="1" customWidth="1"/>
    <col min="4" max="4" width="7" style="2" customWidth="1"/>
    <col min="5" max="6" width="12.7109375" style="11" customWidth="1"/>
    <col min="7" max="8" width="14.7109375" style="11" customWidth="1"/>
    <col min="9" max="16384" width="9.140625" style="2"/>
  </cols>
  <sheetData>
    <row r="3" spans="1:8" ht="18">
      <c r="A3" s="137" t="str">
        <f>Főösszesítő!C63</f>
        <v>OPCIÓ - MOBÍLIÁK</v>
      </c>
      <c r="B3" s="138"/>
      <c r="C3" s="138"/>
      <c r="D3" s="138"/>
      <c r="E3" s="138"/>
      <c r="F3" s="138"/>
      <c r="G3" s="138"/>
      <c r="H3" s="139"/>
    </row>
    <row r="4" spans="1:8" ht="18">
      <c r="A4" s="137" t="str">
        <f>Főösszesítő!B63</f>
        <v>O3</v>
      </c>
      <c r="B4" s="138"/>
      <c r="C4" s="138"/>
      <c r="D4" s="138"/>
      <c r="E4" s="138"/>
      <c r="F4" s="138"/>
      <c r="G4" s="138"/>
      <c r="H4" s="139"/>
    </row>
    <row r="10" spans="1:8" ht="25.5">
      <c r="A10" s="3"/>
      <c r="B10" s="4" t="s">
        <v>0</v>
      </c>
      <c r="C10" s="5"/>
      <c r="D10" s="6"/>
      <c r="E10" s="7"/>
      <c r="F10" s="7"/>
      <c r="G10" s="8" t="s">
        <v>1</v>
      </c>
      <c r="H10" s="8" t="s">
        <v>2</v>
      </c>
    </row>
    <row r="11" spans="1:8">
      <c r="A11" s="9">
        <v>21</v>
      </c>
      <c r="B11" s="10" t="s">
        <v>58</v>
      </c>
      <c r="G11" s="11">
        <f>G43</f>
        <v>3504000</v>
      </c>
      <c r="H11" s="11">
        <f>H43</f>
        <v>102300</v>
      </c>
    </row>
    <row r="12" spans="1:8">
      <c r="A12" s="12" t="s">
        <v>20</v>
      </c>
      <c r="B12" s="6"/>
      <c r="C12" s="5"/>
      <c r="D12" s="6"/>
      <c r="E12" s="7"/>
      <c r="F12" s="7"/>
      <c r="G12" s="8">
        <f>SUM(G11:G11)</f>
        <v>3504000</v>
      </c>
      <c r="H12" s="8">
        <f>SUM(H11:H11)</f>
        <v>102300</v>
      </c>
    </row>
    <row r="15" spans="1:8">
      <c r="B15" s="94" t="str">
        <f>B11</f>
        <v>Mobíliák</v>
      </c>
    </row>
    <row r="16" spans="1:8" s="20" customFormat="1" ht="25.5">
      <c r="A16" s="14" t="s">
        <v>3</v>
      </c>
      <c r="B16" s="15" t="s">
        <v>5</v>
      </c>
      <c r="C16" s="16" t="s">
        <v>6</v>
      </c>
      <c r="D16" s="15" t="s">
        <v>7</v>
      </c>
      <c r="E16" s="8" t="s">
        <v>8</v>
      </c>
      <c r="F16" s="8" t="s">
        <v>9</v>
      </c>
      <c r="G16" s="8" t="s">
        <v>10</v>
      </c>
      <c r="H16" s="8" t="s">
        <v>11</v>
      </c>
    </row>
    <row r="17" spans="1:8" s="72" customFormat="1">
      <c r="A17" s="33"/>
      <c r="B17" s="76" t="s">
        <v>233</v>
      </c>
      <c r="C17" s="34"/>
      <c r="D17" s="34"/>
      <c r="E17" s="34"/>
      <c r="F17" s="34"/>
      <c r="G17" s="34"/>
      <c r="H17" s="34"/>
    </row>
    <row r="18" spans="1:8" s="72" customFormat="1" ht="63.75">
      <c r="A18" s="9">
        <v>1</v>
      </c>
      <c r="B18" s="35" t="s">
        <v>477</v>
      </c>
      <c r="C18" s="1">
        <v>13</v>
      </c>
      <c r="D18" s="2" t="s">
        <v>27</v>
      </c>
      <c r="E18" s="11">
        <v>75000</v>
      </c>
      <c r="F18" s="11">
        <v>800</v>
      </c>
      <c r="G18" s="11">
        <f t="shared" ref="G18" si="0">ROUND(C18*E18, 0)</f>
        <v>975000</v>
      </c>
      <c r="H18" s="11">
        <f t="shared" ref="H18" si="1">ROUND(C18*F18, 0)</f>
        <v>10400</v>
      </c>
    </row>
    <row r="19" spans="1:8" s="72" customFormat="1">
      <c r="A19" s="9"/>
      <c r="B19" s="35"/>
      <c r="C19" s="1"/>
      <c r="D19" s="2"/>
      <c r="E19" s="11"/>
      <c r="F19" s="11"/>
      <c r="G19" s="11"/>
      <c r="H19" s="11"/>
    </row>
    <row r="20" spans="1:8" s="72" customFormat="1" ht="51">
      <c r="A20" s="9">
        <v>2</v>
      </c>
      <c r="B20" s="35" t="s">
        <v>478</v>
      </c>
      <c r="C20" s="1">
        <v>9</v>
      </c>
      <c r="D20" s="2" t="s">
        <v>27</v>
      </c>
      <c r="E20" s="11">
        <v>38000</v>
      </c>
      <c r="F20" s="11">
        <v>800</v>
      </c>
      <c r="G20" s="11">
        <f t="shared" ref="G20" si="2">ROUND(C20*E20, 0)</f>
        <v>342000</v>
      </c>
      <c r="H20" s="11">
        <f t="shared" ref="H20" si="3">ROUND(C20*F20, 0)</f>
        <v>7200</v>
      </c>
    </row>
    <row r="21" spans="1:8" s="72" customFormat="1">
      <c r="A21" s="33"/>
      <c r="B21" s="2"/>
      <c r="C21" s="34"/>
      <c r="D21" s="2"/>
      <c r="E21" s="34"/>
      <c r="F21" s="34"/>
      <c r="G21" s="34"/>
      <c r="H21" s="34"/>
    </row>
    <row r="22" spans="1:8" s="72" customFormat="1" ht="63.75">
      <c r="A22" s="9">
        <v>3</v>
      </c>
      <c r="B22" s="35" t="s">
        <v>234</v>
      </c>
      <c r="C22" s="1">
        <v>1</v>
      </c>
      <c r="D22" s="2" t="s">
        <v>27</v>
      </c>
      <c r="E22" s="11">
        <v>32000</v>
      </c>
      <c r="F22" s="11">
        <v>800</v>
      </c>
      <c r="G22" s="11">
        <f t="shared" ref="G22" si="4">ROUND(C22*E22, 0)</f>
        <v>32000</v>
      </c>
      <c r="H22" s="11">
        <f t="shared" ref="H22" si="5">ROUND(C22*F22, 0)</f>
        <v>800</v>
      </c>
    </row>
    <row r="23" spans="1:8" s="72" customFormat="1">
      <c r="A23" s="9"/>
      <c r="B23" s="35"/>
      <c r="C23" s="1"/>
      <c r="D23" s="2"/>
      <c r="E23" s="11"/>
      <c r="F23" s="11"/>
      <c r="G23" s="11"/>
      <c r="H23" s="11"/>
    </row>
    <row r="24" spans="1:8" s="72" customFormat="1">
      <c r="A24" s="9"/>
      <c r="B24" s="76" t="s">
        <v>235</v>
      </c>
      <c r="C24" s="1"/>
      <c r="D24" s="2"/>
      <c r="E24" s="11"/>
      <c r="F24" s="11"/>
      <c r="G24" s="11"/>
      <c r="H24" s="11"/>
    </row>
    <row r="25" spans="1:8" s="72" customFormat="1" ht="38.25">
      <c r="A25" s="9">
        <v>4</v>
      </c>
      <c r="B25" s="35" t="s">
        <v>236</v>
      </c>
      <c r="C25" s="1">
        <v>4</v>
      </c>
      <c r="D25" s="2" t="s">
        <v>27</v>
      </c>
      <c r="E25" s="11">
        <v>26000</v>
      </c>
      <c r="F25" s="11">
        <v>800</v>
      </c>
      <c r="G25" s="11">
        <f t="shared" ref="G25" si="6">ROUND(C25*E25, 0)</f>
        <v>104000</v>
      </c>
      <c r="H25" s="11">
        <f t="shared" ref="H25" si="7">ROUND(C25*F25, 0)</f>
        <v>3200</v>
      </c>
    </row>
    <row r="26" spans="1:8" s="72" customFormat="1">
      <c r="A26" s="9"/>
      <c r="B26" s="2"/>
      <c r="C26" s="34"/>
      <c r="D26" s="2"/>
      <c r="E26" s="34"/>
      <c r="F26" s="34"/>
      <c r="G26" s="34"/>
      <c r="H26" s="34"/>
    </row>
    <row r="27" spans="1:8" s="72" customFormat="1" ht="51">
      <c r="A27" s="9">
        <v>5</v>
      </c>
      <c r="B27" s="35" t="s">
        <v>237</v>
      </c>
      <c r="C27" s="1">
        <v>15</v>
      </c>
      <c r="D27" s="2" t="s">
        <v>27</v>
      </c>
      <c r="E27" s="11">
        <v>46000</v>
      </c>
      <c r="F27" s="11">
        <v>800</v>
      </c>
      <c r="G27" s="11">
        <f t="shared" ref="G27" si="8">ROUND(C27*E27, 0)</f>
        <v>690000</v>
      </c>
      <c r="H27" s="11">
        <f t="shared" ref="H27" si="9">ROUND(C27*F27, 0)</f>
        <v>12000</v>
      </c>
    </row>
    <row r="28" spans="1:8" s="72" customFormat="1">
      <c r="A28" s="33"/>
      <c r="B28" s="2"/>
      <c r="C28" s="34"/>
      <c r="D28" s="2"/>
      <c r="E28" s="34"/>
      <c r="F28" s="34"/>
      <c r="G28" s="34"/>
      <c r="H28" s="34"/>
    </row>
    <row r="29" spans="1:8" s="72" customFormat="1" ht="25.5">
      <c r="A29" s="9">
        <v>6</v>
      </c>
      <c r="B29" s="35" t="s">
        <v>238</v>
      </c>
      <c r="C29" s="1">
        <v>19</v>
      </c>
      <c r="D29" s="2" t="s">
        <v>27</v>
      </c>
      <c r="E29" s="11">
        <v>38000</v>
      </c>
      <c r="F29" s="11">
        <v>800</v>
      </c>
      <c r="G29" s="11">
        <f t="shared" ref="G29" si="10">ROUND(C29*E29, 0)</f>
        <v>722000</v>
      </c>
      <c r="H29" s="11">
        <f t="shared" ref="H29" si="11">ROUND(C29*F29, 0)</f>
        <v>15200</v>
      </c>
    </row>
    <row r="30" spans="1:8" s="72" customFormat="1">
      <c r="A30" s="9"/>
      <c r="B30" s="35"/>
      <c r="C30" s="1"/>
      <c r="D30" s="2"/>
      <c r="E30" s="11"/>
      <c r="F30" s="11"/>
      <c r="G30" s="11"/>
      <c r="H30" s="11"/>
    </row>
    <row r="31" spans="1:8" s="72" customFormat="1" ht="63.75">
      <c r="A31" s="9">
        <v>7</v>
      </c>
      <c r="B31" s="35" t="s">
        <v>239</v>
      </c>
      <c r="C31" s="1">
        <v>6</v>
      </c>
      <c r="D31" s="2" t="s">
        <v>27</v>
      </c>
      <c r="E31" s="11">
        <v>6500</v>
      </c>
      <c r="F31" s="11">
        <v>800</v>
      </c>
      <c r="G31" s="11">
        <f t="shared" ref="G31" si="12">ROUND(C31*E31, 0)</f>
        <v>39000</v>
      </c>
      <c r="H31" s="11">
        <f t="shared" ref="H31" si="13">ROUND(C31*F31, 0)</f>
        <v>4800</v>
      </c>
    </row>
    <row r="32" spans="1:8" s="72" customFormat="1">
      <c r="A32" s="9"/>
      <c r="B32" s="35"/>
      <c r="C32" s="1"/>
      <c r="D32" s="2"/>
      <c r="E32" s="11"/>
      <c r="F32" s="11"/>
      <c r="G32" s="11"/>
      <c r="H32" s="11"/>
    </row>
    <row r="33" spans="1:8" s="72" customFormat="1">
      <c r="A33" s="9"/>
      <c r="B33" s="76" t="s">
        <v>479</v>
      </c>
      <c r="C33" s="1"/>
      <c r="D33" s="2"/>
      <c r="E33" s="11"/>
      <c r="F33" s="11"/>
      <c r="G33" s="11"/>
      <c r="H33" s="11"/>
    </row>
    <row r="34" spans="1:8" s="72" customFormat="1" ht="38.25">
      <c r="A34" s="9">
        <v>8</v>
      </c>
      <c r="B34" s="35" t="s">
        <v>480</v>
      </c>
      <c r="C34" s="1">
        <v>26</v>
      </c>
      <c r="D34" s="2" t="s">
        <v>33</v>
      </c>
      <c r="E34" s="11">
        <v>7500</v>
      </c>
      <c r="F34" s="11">
        <v>1200</v>
      </c>
      <c r="G34" s="11">
        <f t="shared" ref="G34" si="14">ROUND(C34*E34, 0)</f>
        <v>195000</v>
      </c>
      <c r="H34" s="11">
        <f t="shared" ref="H34" si="15">ROUND(C34*F34, 0)</f>
        <v>31200</v>
      </c>
    </row>
    <row r="35" spans="1:8" s="72" customFormat="1">
      <c r="A35" s="9"/>
      <c r="B35" s="9"/>
      <c r="C35" s="1"/>
      <c r="D35" s="2"/>
      <c r="E35" s="11"/>
      <c r="F35" s="11"/>
      <c r="G35" s="11"/>
      <c r="H35" s="11"/>
    </row>
    <row r="36" spans="1:8" s="72" customFormat="1" ht="51">
      <c r="A36" s="9">
        <v>9</v>
      </c>
      <c r="B36" s="35" t="s">
        <v>481</v>
      </c>
      <c r="C36" s="1">
        <v>3</v>
      </c>
      <c r="D36" s="2" t="s">
        <v>27</v>
      </c>
      <c r="E36" s="11">
        <v>7500</v>
      </c>
      <c r="F36" s="11">
        <v>800</v>
      </c>
      <c r="G36" s="11">
        <f t="shared" ref="G36" si="16">ROUND(C36*E36, 0)</f>
        <v>22500</v>
      </c>
      <c r="H36" s="11">
        <f t="shared" ref="H36" si="17">ROUND(C36*F36, 0)</f>
        <v>2400</v>
      </c>
    </row>
    <row r="37" spans="1:8" s="72" customFormat="1">
      <c r="A37" s="9"/>
      <c r="B37" s="9"/>
      <c r="C37" s="1"/>
      <c r="D37" s="2"/>
      <c r="E37" s="11"/>
      <c r="F37" s="11"/>
      <c r="G37" s="11"/>
      <c r="H37" s="11"/>
    </row>
    <row r="38" spans="1:8" s="72" customFormat="1" ht="51">
      <c r="A38" s="9">
        <v>10</v>
      </c>
      <c r="B38" s="35" t="s">
        <v>482</v>
      </c>
      <c r="C38" s="1">
        <v>2</v>
      </c>
      <c r="D38" s="2" t="s">
        <v>27</v>
      </c>
      <c r="E38" s="11">
        <v>18000</v>
      </c>
      <c r="F38" s="11">
        <v>800</v>
      </c>
      <c r="G38" s="11">
        <f t="shared" ref="G38" si="18">ROUND(C38*E38, 0)</f>
        <v>36000</v>
      </c>
      <c r="H38" s="11">
        <f t="shared" ref="H38" si="19">ROUND(C38*F38, 0)</f>
        <v>1600</v>
      </c>
    </row>
    <row r="39" spans="1:8" s="72" customFormat="1">
      <c r="A39" s="9"/>
      <c r="B39" s="35"/>
      <c r="C39" s="1"/>
      <c r="D39" s="2"/>
      <c r="E39" s="11"/>
      <c r="F39" s="11"/>
      <c r="G39" s="11"/>
      <c r="H39" s="11"/>
    </row>
    <row r="40" spans="1:8" s="72" customFormat="1">
      <c r="A40" s="9"/>
      <c r="B40" s="76" t="s">
        <v>240</v>
      </c>
      <c r="C40" s="1"/>
      <c r="D40" s="2"/>
      <c r="E40" s="11"/>
      <c r="F40" s="11"/>
      <c r="G40" s="11"/>
      <c r="H40" s="11"/>
    </row>
    <row r="41" spans="1:8" s="72" customFormat="1" ht="38.25">
      <c r="A41" s="9">
        <v>11</v>
      </c>
      <c r="B41" s="35" t="s">
        <v>241</v>
      </c>
      <c r="C41" s="1">
        <v>9</v>
      </c>
      <c r="D41" s="2" t="s">
        <v>27</v>
      </c>
      <c r="E41" s="11">
        <v>38500</v>
      </c>
      <c r="F41" s="11">
        <v>1500</v>
      </c>
      <c r="G41" s="11">
        <f t="shared" ref="G41" si="20">ROUND(C41*E41, 0)</f>
        <v>346500</v>
      </c>
      <c r="H41" s="11">
        <f t="shared" ref="H41" si="21">ROUND(C41*F41, 0)</f>
        <v>13500</v>
      </c>
    </row>
    <row r="43" spans="1:8" s="20" customFormat="1">
      <c r="A43" s="14"/>
      <c r="B43" s="15" t="s">
        <v>13</v>
      </c>
      <c r="C43" s="16"/>
      <c r="D43" s="15"/>
      <c r="E43" s="8"/>
      <c r="F43" s="8"/>
      <c r="G43" s="8">
        <f>ROUND(SUM(G17:G42),0)</f>
        <v>3504000</v>
      </c>
      <c r="H43" s="8">
        <f>ROUND(SUM(H17:H42),0)</f>
        <v>102300</v>
      </c>
    </row>
  </sheetData>
  <mergeCells count="2">
    <mergeCell ref="A3:H3"/>
    <mergeCell ref="A4:H4"/>
  </mergeCells>
  <pageMargins left="0.2361111111111111" right="0.2361111111111111" top="0.69444444444444442" bottom="0.69444444444444442" header="0.41666666666666669" footer="0.41666666666666669"/>
  <pageSetup paperSize="9" scale="81" firstPageNumber="4294963191" orientation="portrait" useFirstPageNumber="1" r:id="rId1"/>
  <rowBreaks count="1" manualBreakCount="1">
    <brk id="1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pageSetUpPr fitToPage="1"/>
  </sheetPr>
  <dimension ref="A3:N80"/>
  <sheetViews>
    <sheetView tabSelected="1" topLeftCell="A17" zoomScaleNormal="100" zoomScaleSheetLayoutView="100" workbookViewId="0">
      <selection activeCell="J39" sqref="J39"/>
    </sheetView>
  </sheetViews>
  <sheetFormatPr defaultColWidth="9.140625" defaultRowHeight="12.75"/>
  <cols>
    <col min="1" max="1" width="2.28515625" style="43" customWidth="1"/>
    <col min="2" max="2" width="3.28515625" style="43" bestFit="1" customWidth="1"/>
    <col min="3" max="3" width="2.7109375" style="43" customWidth="1"/>
    <col min="4" max="4" width="9.5703125" style="43" customWidth="1"/>
    <col min="5" max="5" width="17.85546875" style="43" customWidth="1"/>
    <col min="6" max="6" width="18.5703125" style="43" customWidth="1"/>
    <col min="7" max="7" width="17.85546875" style="49" bestFit="1" customWidth="1"/>
    <col min="8" max="8" width="18.28515625" style="49" bestFit="1" customWidth="1"/>
    <col min="9" max="9" width="9.140625" style="43"/>
    <col min="10" max="10" width="23" style="43" customWidth="1"/>
    <col min="11" max="11" width="13.28515625" style="43" customWidth="1"/>
    <col min="12" max="12" width="15.140625" style="43" customWidth="1"/>
    <col min="13" max="14" width="13.5703125" style="43" bestFit="1" customWidth="1"/>
    <col min="15" max="16384" width="9.140625" style="43"/>
  </cols>
  <sheetData>
    <row r="3" spans="1:11" ht="20.25">
      <c r="A3" s="109" t="s">
        <v>14</v>
      </c>
      <c r="B3" s="110"/>
      <c r="C3" s="110"/>
      <c r="D3" s="110"/>
      <c r="E3" s="110"/>
      <c r="F3" s="110"/>
      <c r="G3" s="110"/>
      <c r="H3" s="111"/>
    </row>
    <row r="4" spans="1:11" ht="20.25">
      <c r="A4" s="44"/>
      <c r="B4" s="44"/>
      <c r="C4" s="44"/>
      <c r="D4" s="45"/>
      <c r="E4" s="45"/>
      <c r="F4" s="45"/>
      <c r="G4" s="45"/>
      <c r="H4" s="45"/>
      <c r="I4" s="45"/>
    </row>
    <row r="5" spans="1:11" ht="21" customHeight="1">
      <c r="A5" s="123" t="s">
        <v>173</v>
      </c>
      <c r="B5" s="123"/>
      <c r="C5" s="123"/>
      <c r="D5" s="123"/>
      <c r="E5" s="123"/>
      <c r="F5" s="123"/>
      <c r="G5" s="123"/>
      <c r="H5" s="123"/>
    </row>
    <row r="6" spans="1:11" ht="15.6" customHeight="1">
      <c r="A6" s="113" t="str">
        <f>Címlap!A12</f>
        <v>1071 Budapest, Bethlen Gábor tér 3.</v>
      </c>
      <c r="B6" s="113"/>
      <c r="C6" s="113"/>
      <c r="D6" s="113"/>
      <c r="E6" s="113"/>
      <c r="F6" s="113"/>
      <c r="G6" s="113"/>
      <c r="H6" s="113"/>
    </row>
    <row r="7" spans="1:11" ht="18" customHeight="1">
      <c r="A7" s="115" t="str">
        <f>Címlap!A13</f>
        <v>Bethlen Téri Színház</v>
      </c>
      <c r="B7" s="115"/>
      <c r="C7" s="115"/>
      <c r="D7" s="115"/>
      <c r="E7" s="115"/>
      <c r="F7" s="115"/>
      <c r="G7" s="115"/>
      <c r="H7" s="115"/>
    </row>
    <row r="8" spans="1:11" ht="18" customHeight="1">
      <c r="A8" s="116" t="str">
        <f>Címlap!A14</f>
        <v>Fogadótereinek megújítása és energetikai korszerűsítése</v>
      </c>
      <c r="B8" s="116"/>
      <c r="C8" s="116"/>
      <c r="D8" s="116"/>
      <c r="E8" s="116"/>
      <c r="F8" s="116"/>
      <c r="G8" s="116"/>
      <c r="H8" s="116"/>
    </row>
    <row r="9" spans="1:11" ht="18" customHeight="1">
      <c r="A9" s="124" t="str">
        <f>Címlap!A15</f>
        <v>kivitelezési munkáihoz</v>
      </c>
      <c r="B9" s="124"/>
      <c r="C9" s="124"/>
      <c r="D9" s="124"/>
      <c r="E9" s="124"/>
      <c r="F9" s="124"/>
      <c r="G9" s="124"/>
      <c r="H9" s="124"/>
    </row>
    <row r="10" spans="1:11" ht="18" customHeight="1">
      <c r="A10" s="46"/>
      <c r="B10" s="46"/>
      <c r="C10" s="46"/>
      <c r="D10" s="46"/>
      <c r="E10" s="46"/>
      <c r="F10" s="46"/>
      <c r="G10" s="46"/>
      <c r="H10" s="46"/>
      <c r="I10" s="47"/>
    </row>
    <row r="11" spans="1:11">
      <c r="C11" s="48"/>
    </row>
    <row r="12" spans="1:11" ht="15">
      <c r="A12" s="50"/>
      <c r="B12" s="50"/>
      <c r="C12" s="50" t="s">
        <v>36</v>
      </c>
      <c r="D12" s="50"/>
      <c r="E12" s="50"/>
      <c r="F12" s="50"/>
      <c r="G12" s="51" t="s">
        <v>22</v>
      </c>
      <c r="H12" s="51" t="s">
        <v>23</v>
      </c>
    </row>
    <row r="13" spans="1:11" ht="8.1" customHeight="1"/>
    <row r="14" spans="1:11">
      <c r="B14" s="52">
        <v>0</v>
      </c>
      <c r="C14" s="53" t="s">
        <v>24</v>
      </c>
      <c r="G14" s="54">
        <v>250000</v>
      </c>
      <c r="H14" s="54">
        <v>750000</v>
      </c>
      <c r="J14" s="55"/>
      <c r="K14" s="55"/>
    </row>
    <row r="15" spans="1:11">
      <c r="B15" s="52"/>
      <c r="C15" s="56" t="s">
        <v>25</v>
      </c>
      <c r="G15" s="55"/>
      <c r="H15" s="55"/>
    </row>
    <row r="16" spans="1:11">
      <c r="B16" s="52"/>
      <c r="C16" s="57" t="s">
        <v>26</v>
      </c>
      <c r="G16" s="55"/>
      <c r="H16" s="55"/>
      <c r="J16" s="55"/>
      <c r="K16" s="55"/>
    </row>
    <row r="17" spans="1:8" ht="8.1" customHeight="1">
      <c r="B17" s="52"/>
    </row>
    <row r="18" spans="1:8">
      <c r="B18" s="52" t="s">
        <v>49</v>
      </c>
      <c r="C18" s="48" t="s">
        <v>52</v>
      </c>
      <c r="G18" s="54">
        <f>'I - Építőmesteri bontások'!H12</f>
        <v>236203</v>
      </c>
      <c r="H18" s="54">
        <f>'I - Építőmesteri bontások'!I12</f>
        <v>1281210</v>
      </c>
    </row>
    <row r="19" spans="1:8" ht="8.1" customHeight="1"/>
    <row r="20" spans="1:8">
      <c r="B20" s="48" t="s">
        <v>46</v>
      </c>
      <c r="C20" s="48" t="s">
        <v>37</v>
      </c>
      <c r="G20" s="54">
        <f>'II - Tartószerkezet'!H14</f>
        <v>596624</v>
      </c>
      <c r="H20" s="54">
        <f>'II - Tartószerkezet'!I14</f>
        <v>310202</v>
      </c>
    </row>
    <row r="21" spans="1:8" ht="8.1" customHeight="1">
      <c r="G21" s="55"/>
      <c r="H21" s="55"/>
    </row>
    <row r="22" spans="1:8">
      <c r="B22" s="48" t="s">
        <v>47</v>
      </c>
      <c r="C22" s="48" t="s">
        <v>154</v>
      </c>
      <c r="G22" s="54">
        <f>'III - Építőmesteri és szakipari'!H22</f>
        <v>19030558</v>
      </c>
      <c r="H22" s="54">
        <f>'III - Építőmesteri és szakipari'!I22</f>
        <v>8849371</v>
      </c>
    </row>
    <row r="23" spans="1:8" ht="8.1" customHeight="1">
      <c r="G23" s="55"/>
      <c r="H23" s="55"/>
    </row>
    <row r="24" spans="1:8">
      <c r="B24" s="48" t="s">
        <v>51</v>
      </c>
      <c r="C24" s="48" t="s">
        <v>713</v>
      </c>
      <c r="G24" s="54">
        <f>'IV - Belsőépítészet'!G15</f>
        <v>4203350</v>
      </c>
      <c r="H24" s="54">
        <f>'IV - Belsőépítészet'!H15</f>
        <v>347200</v>
      </c>
    </row>
    <row r="25" spans="1:8" ht="8.1" customHeight="1">
      <c r="G25" s="55"/>
      <c r="H25" s="55"/>
    </row>
    <row r="26" spans="1:8">
      <c r="B26" s="48" t="s">
        <v>60</v>
      </c>
      <c r="C26" s="48" t="s">
        <v>68</v>
      </c>
      <c r="G26" s="54">
        <f>'V - Erősáram'!G18</f>
        <v>11253755</v>
      </c>
      <c r="H26" s="54">
        <f>'V - Erősáram'!H18</f>
        <v>5499430</v>
      </c>
    </row>
    <row r="27" spans="1:8" ht="8.1" customHeight="1">
      <c r="G27" s="55"/>
      <c r="H27" s="55"/>
    </row>
    <row r="28" spans="1:8">
      <c r="B28" s="48" t="s">
        <v>61</v>
      </c>
      <c r="C28" s="48" t="s">
        <v>63</v>
      </c>
      <c r="G28" s="54">
        <f>'VI - Gyengeáram'!G12</f>
        <v>5213225</v>
      </c>
      <c r="H28" s="54">
        <f>'VI - Gyengeáram'!H12</f>
        <v>2827600</v>
      </c>
    </row>
    <row r="29" spans="1:8" ht="8.1" customHeight="1">
      <c r="G29" s="55"/>
      <c r="H29" s="55"/>
    </row>
    <row r="30" spans="1:8">
      <c r="B30" s="48" t="s">
        <v>67</v>
      </c>
      <c r="C30" s="48" t="s">
        <v>62</v>
      </c>
      <c r="G30" s="54">
        <f>'VII - Gépészet'!H14</f>
        <v>4217912</v>
      </c>
      <c r="H30" s="54">
        <f>'VII - Gépészet'!I14</f>
        <v>2640740</v>
      </c>
    </row>
    <row r="31" spans="1:8" ht="8.1" customHeight="1">
      <c r="A31" s="58"/>
      <c r="B31" s="58"/>
      <c r="C31" s="58"/>
      <c r="D31" s="58"/>
      <c r="E31" s="58"/>
      <c r="F31" s="58"/>
      <c r="G31" s="59"/>
      <c r="H31" s="59"/>
    </row>
    <row r="32" spans="1:8" ht="8.1" customHeight="1">
      <c r="G32" s="55"/>
      <c r="H32" s="55"/>
    </row>
    <row r="33" spans="1:14">
      <c r="G33" s="60">
        <f>SUM(G13:G31)</f>
        <v>45001627</v>
      </c>
      <c r="H33" s="60">
        <f>SUM(H13:H31)</f>
        <v>22505753</v>
      </c>
    </row>
    <row r="34" spans="1:14" ht="8.1" customHeight="1">
      <c r="G34" s="55"/>
      <c r="H34" s="55"/>
    </row>
    <row r="35" spans="1:14">
      <c r="C35" s="48" t="s">
        <v>172</v>
      </c>
      <c r="G35" s="60"/>
      <c r="H35" s="61">
        <f>G33+H33</f>
        <v>67507380</v>
      </c>
    </row>
    <row r="36" spans="1:14" ht="8.1" customHeight="1">
      <c r="C36" s="48"/>
      <c r="G36" s="55"/>
      <c r="H36" s="55"/>
    </row>
    <row r="37" spans="1:14">
      <c r="C37" s="48" t="s">
        <v>31</v>
      </c>
      <c r="G37" s="60"/>
      <c r="H37" s="62">
        <f>H35*0.27</f>
        <v>18226992.600000001</v>
      </c>
    </row>
    <row r="38" spans="1:14" ht="8.1" customHeight="1">
      <c r="C38" s="48"/>
      <c r="G38" s="55"/>
      <c r="H38" s="55"/>
    </row>
    <row r="39" spans="1:14">
      <c r="C39" s="48" t="s">
        <v>171</v>
      </c>
      <c r="G39" s="60"/>
      <c r="H39" s="61">
        <f>H35+H37</f>
        <v>85734372.599999994</v>
      </c>
      <c r="J39" s="55"/>
    </row>
    <row r="40" spans="1:14">
      <c r="A40" s="58"/>
      <c r="B40" s="58"/>
      <c r="C40" s="58"/>
      <c r="D40" s="58"/>
      <c r="E40" s="58"/>
      <c r="F40" s="58"/>
      <c r="G40" s="73"/>
      <c r="H40" s="73"/>
    </row>
    <row r="42" spans="1:14">
      <c r="C42" s="43" t="s">
        <v>732</v>
      </c>
      <c r="H42" s="55">
        <f>H35*0.05</f>
        <v>3375369</v>
      </c>
      <c r="J42" s="55"/>
    </row>
    <row r="43" spans="1:14" ht="8.1" customHeight="1">
      <c r="B43" s="52"/>
    </row>
    <row r="44" spans="1:14">
      <c r="C44" s="43" t="s">
        <v>170</v>
      </c>
      <c r="H44" s="55">
        <f>H35+H42</f>
        <v>70882749</v>
      </c>
      <c r="J44" s="55">
        <f>+H35+H67</f>
        <v>103001307</v>
      </c>
    </row>
    <row r="45" spans="1:14" ht="8.1" customHeight="1">
      <c r="B45" s="52"/>
    </row>
    <row r="46" spans="1:14">
      <c r="C46" s="48" t="s">
        <v>31</v>
      </c>
      <c r="G46" s="60"/>
      <c r="H46" s="62">
        <f>H44*0.27</f>
        <v>19138342.23</v>
      </c>
      <c r="M46" s="55"/>
      <c r="N46" s="55"/>
    </row>
    <row r="47" spans="1:14" ht="8.1" customHeight="1">
      <c r="B47" s="52"/>
    </row>
    <row r="48" spans="1:14">
      <c r="C48" s="48" t="s">
        <v>32</v>
      </c>
      <c r="G48" s="60"/>
      <c r="H48" s="61">
        <f>H44+H46</f>
        <v>90021091.230000004</v>
      </c>
      <c r="L48" s="105"/>
      <c r="M48" s="55"/>
      <c r="N48" s="55"/>
    </row>
    <row r="49" spans="1:14">
      <c r="L49" s="105"/>
      <c r="M49" s="55"/>
      <c r="N49" s="55"/>
    </row>
    <row r="50" spans="1:14">
      <c r="A50" s="86"/>
      <c r="B50" s="86"/>
      <c r="C50" s="86"/>
      <c r="D50" s="86"/>
      <c r="E50" s="86"/>
      <c r="F50" s="86"/>
      <c r="G50" s="87"/>
      <c r="H50" s="87"/>
    </row>
    <row r="51" spans="1:14">
      <c r="B51" s="48" t="s">
        <v>714</v>
      </c>
      <c r="C51" s="48" t="s">
        <v>756</v>
      </c>
      <c r="G51" s="100">
        <f>SUM(G52:G56)</f>
        <v>17632557</v>
      </c>
      <c r="H51" s="100">
        <f>SUM(H52:H56)</f>
        <v>8852260</v>
      </c>
    </row>
    <row r="52" spans="1:14">
      <c r="B52" s="48"/>
      <c r="C52" s="56" t="s">
        <v>52</v>
      </c>
      <c r="G52" s="102">
        <f>'O1 - Építőmesteri bontások'!H13</f>
        <v>138344</v>
      </c>
      <c r="H52" s="102">
        <f>'O1 - Építőmesteri bontások'!I13</f>
        <v>791747</v>
      </c>
    </row>
    <row r="53" spans="1:14">
      <c r="B53" s="48"/>
      <c r="C53" s="56" t="s">
        <v>154</v>
      </c>
      <c r="G53" s="102">
        <f>'O1 - Építőmesteri és szakipari'!H24</f>
        <v>5739304</v>
      </c>
      <c r="H53" s="102">
        <f>'O1 - Építőmesteri és szakipari'!I24</f>
        <v>3928236</v>
      </c>
    </row>
    <row r="54" spans="1:14">
      <c r="B54" s="48"/>
      <c r="C54" s="56" t="s">
        <v>713</v>
      </c>
      <c r="G54" s="102">
        <f>'O1 - Belsőépítészet'!G16</f>
        <v>2315650</v>
      </c>
      <c r="H54" s="102">
        <f>'O1 - Belsőépítészet'!H16</f>
        <v>229700</v>
      </c>
    </row>
    <row r="55" spans="1:14">
      <c r="B55" s="48"/>
      <c r="C55" s="56" t="s">
        <v>68</v>
      </c>
      <c r="G55" s="102">
        <f>'O1 - Erősáram'!G18</f>
        <v>3727370</v>
      </c>
      <c r="H55" s="102">
        <f>'O1 - Erősáram'!H18</f>
        <v>1568300</v>
      </c>
    </row>
    <row r="56" spans="1:14">
      <c r="B56" s="48"/>
      <c r="C56" s="56" t="s">
        <v>62</v>
      </c>
      <c r="G56" s="102">
        <f>'O1 - Gépészet'!H15</f>
        <v>5711889</v>
      </c>
      <c r="H56" s="102">
        <f>'O1 - Gépészet'!I15</f>
        <v>2334277</v>
      </c>
    </row>
    <row r="57" spans="1:14" ht="8.1" customHeight="1">
      <c r="B57" s="52"/>
    </row>
    <row r="58" spans="1:14">
      <c r="B58" s="48" t="s">
        <v>715</v>
      </c>
      <c r="C58" s="48" t="s">
        <v>757</v>
      </c>
      <c r="G58" s="99">
        <f>SUM(G59:G61)</f>
        <v>4158690</v>
      </c>
      <c r="H58" s="99">
        <f>SUM(H59:H61)</f>
        <v>1244120</v>
      </c>
    </row>
    <row r="59" spans="1:14">
      <c r="B59" s="48"/>
      <c r="C59" s="56" t="s">
        <v>52</v>
      </c>
      <c r="G59" s="98">
        <f>'O2 - Építőmesteri bontások'!H13</f>
        <v>47310</v>
      </c>
      <c r="H59" s="98">
        <f>'O2 - Építőmesteri bontások'!I13</f>
        <v>243550</v>
      </c>
    </row>
    <row r="60" spans="1:14">
      <c r="B60" s="48"/>
      <c r="C60" s="56" t="s">
        <v>755</v>
      </c>
      <c r="G60" s="98">
        <f>'O2 - Építészet '!H18</f>
        <v>3739980</v>
      </c>
      <c r="H60" s="98">
        <f>'O2 - Építészet '!I18</f>
        <v>764300</v>
      </c>
    </row>
    <row r="61" spans="1:14">
      <c r="B61" s="48"/>
      <c r="C61" s="56" t="s">
        <v>68</v>
      </c>
      <c r="G61" s="98">
        <f>'O2 - Erősáram'!G17</f>
        <v>371400</v>
      </c>
      <c r="H61" s="98">
        <f>'O2 - Erősáram'!H17</f>
        <v>236270</v>
      </c>
    </row>
    <row r="62" spans="1:14" ht="8.1" customHeight="1">
      <c r="B62" s="52"/>
    </row>
    <row r="63" spans="1:14">
      <c r="B63" s="48" t="s">
        <v>734</v>
      </c>
      <c r="C63" s="48" t="s">
        <v>758</v>
      </c>
      <c r="G63" s="97">
        <f>'O3 - Mobíliák'!G12</f>
        <v>3504000</v>
      </c>
      <c r="H63" s="97">
        <f>'O3 - Mobíliák'!H12</f>
        <v>102300</v>
      </c>
    </row>
    <row r="64" spans="1:14" ht="8.1" customHeight="1"/>
    <row r="65" spans="3:10">
      <c r="G65" s="60">
        <f>G51+G58+G63</f>
        <v>25295247</v>
      </c>
      <c r="H65" s="60">
        <f>H51+H58+H63</f>
        <v>10198680</v>
      </c>
    </row>
    <row r="66" spans="3:10" ht="8.1" customHeight="1">
      <c r="G66" s="55"/>
      <c r="H66" s="55"/>
    </row>
    <row r="67" spans="3:10">
      <c r="C67" s="48" t="s">
        <v>730</v>
      </c>
      <c r="G67" s="60"/>
      <c r="H67" s="61">
        <f>G65+H65</f>
        <v>35493927</v>
      </c>
      <c r="J67" s="55"/>
    </row>
    <row r="68" spans="3:10" ht="8.1" customHeight="1">
      <c r="C68" s="48"/>
      <c r="G68" s="55"/>
      <c r="H68" s="55"/>
    </row>
    <row r="69" spans="3:10">
      <c r="C69" s="48" t="s">
        <v>31</v>
      </c>
      <c r="G69" s="60"/>
      <c r="H69" s="62">
        <f>H67*0.27</f>
        <v>9583360.290000001</v>
      </c>
    </row>
    <row r="70" spans="3:10" ht="8.1" customHeight="1">
      <c r="C70" s="48"/>
      <c r="G70" s="55"/>
      <c r="H70" s="55"/>
    </row>
    <row r="71" spans="3:10">
      <c r="C71" s="48" t="s">
        <v>731</v>
      </c>
      <c r="G71" s="60"/>
      <c r="H71" s="61">
        <f>H67+H69</f>
        <v>45077287.289999999</v>
      </c>
    </row>
    <row r="74" spans="3:10">
      <c r="G74" s="43"/>
      <c r="H74" s="43"/>
    </row>
    <row r="75" spans="3:10" ht="8.1" customHeight="1">
      <c r="G75" s="43"/>
      <c r="H75" s="43"/>
    </row>
    <row r="76" spans="3:10">
      <c r="G76" s="43"/>
      <c r="H76" s="43"/>
    </row>
    <row r="77" spans="3:10" ht="8.1" customHeight="1">
      <c r="G77" s="43"/>
      <c r="H77" s="43"/>
    </row>
    <row r="78" spans="3:10">
      <c r="G78" s="43"/>
      <c r="H78" s="43"/>
    </row>
    <row r="79" spans="3:10" ht="8.1" customHeight="1">
      <c r="G79" s="43"/>
      <c r="H79" s="43"/>
    </row>
    <row r="80" spans="3:10">
      <c r="G80" s="43"/>
      <c r="H80" s="43"/>
    </row>
  </sheetData>
  <mergeCells count="6">
    <mergeCell ref="A3:H3"/>
    <mergeCell ref="A5:H5"/>
    <mergeCell ref="A6:H6"/>
    <mergeCell ref="A9:H9"/>
    <mergeCell ref="A7:H7"/>
    <mergeCell ref="A8:H8"/>
  </mergeCells>
  <printOptions horizontalCentered="1"/>
  <pageMargins left="0.78740157480314965" right="0.78740157480314965" top="0.70866141732283472" bottom="1.3385826771653544" header="0.51181102362204722" footer="0.51181102362204722"/>
  <pageSetup paperSize="9" scale="94" fitToHeight="0" orientation="portrait" r:id="rId1"/>
  <headerFooter alignWithMargins="0"/>
  <rowBreaks count="1" manualBreakCount="1">
    <brk id="4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45"/>
  <sheetViews>
    <sheetView view="pageBreakPreview" topLeftCell="A26" zoomScaleNormal="100" zoomScaleSheetLayoutView="100" workbookViewId="0">
      <selection activeCell="I45" sqref="I45"/>
    </sheetView>
  </sheetViews>
  <sheetFormatPr defaultColWidth="9.140625" defaultRowHeight="12.75"/>
  <cols>
    <col min="1" max="1" width="5.28515625" style="9" customWidth="1"/>
    <col min="2" max="2" width="10.7109375" style="9" customWidth="1"/>
    <col min="3" max="3" width="36.7109375" style="2" customWidth="1"/>
    <col min="4" max="4" width="7.42578125" style="1" customWidth="1"/>
    <col min="5" max="5" width="7" style="2" customWidth="1"/>
    <col min="6" max="7" width="12.7109375" style="11" customWidth="1"/>
    <col min="8" max="9" width="14.7109375" style="11" customWidth="1"/>
    <col min="10" max="10" width="9.140625" style="2"/>
    <col min="11" max="11" width="9.140625" style="2" customWidth="1"/>
    <col min="12" max="16384" width="9.140625" style="2"/>
  </cols>
  <sheetData>
    <row r="3" spans="1:9" ht="18">
      <c r="A3" s="125" t="str">
        <f>Főösszesítő!C18</f>
        <v>ÉPÍTŐMESTERI BONTÁSOK</v>
      </c>
      <c r="B3" s="126"/>
      <c r="C3" s="127"/>
      <c r="D3" s="127"/>
      <c r="E3" s="127"/>
      <c r="F3" s="127"/>
      <c r="G3" s="127"/>
      <c r="H3" s="127"/>
      <c r="I3" s="128"/>
    </row>
    <row r="4" spans="1:9" ht="18">
      <c r="A4" s="125" t="str">
        <f>Főösszesítő!B18</f>
        <v>I.</v>
      </c>
      <c r="B4" s="126"/>
      <c r="C4" s="127"/>
      <c r="D4" s="127"/>
      <c r="E4" s="127"/>
      <c r="F4" s="127"/>
      <c r="G4" s="127"/>
      <c r="H4" s="127"/>
      <c r="I4" s="128"/>
    </row>
    <row r="10" spans="1:9" ht="25.5">
      <c r="A10" s="3"/>
      <c r="B10" s="4" t="s">
        <v>0</v>
      </c>
      <c r="C10" s="5"/>
      <c r="D10" s="5"/>
      <c r="E10" s="6"/>
      <c r="F10" s="7"/>
      <c r="G10" s="7"/>
      <c r="H10" s="8" t="s">
        <v>1</v>
      </c>
      <c r="I10" s="8" t="s">
        <v>2</v>
      </c>
    </row>
    <row r="11" spans="1:9">
      <c r="A11" s="42" t="s">
        <v>53</v>
      </c>
      <c r="B11" s="10" t="s">
        <v>54</v>
      </c>
      <c r="C11" s="1"/>
      <c r="H11" s="11">
        <f>H45</f>
        <v>236203</v>
      </c>
      <c r="I11" s="11">
        <f>I45</f>
        <v>1281210</v>
      </c>
    </row>
    <row r="12" spans="1:9">
      <c r="A12" s="12" t="s">
        <v>20</v>
      </c>
      <c r="B12" s="12"/>
      <c r="C12" s="6"/>
      <c r="D12" s="5"/>
      <c r="E12" s="6"/>
      <c r="F12" s="7"/>
      <c r="G12" s="7"/>
      <c r="H12" s="8">
        <f>SUM(H11:H11)</f>
        <v>236203</v>
      </c>
      <c r="I12" s="8">
        <f>SUM(I11:I11)</f>
        <v>1281210</v>
      </c>
    </row>
    <row r="15" spans="1:9">
      <c r="C15" s="13" t="str">
        <f>B11</f>
        <v>Bontási munkák</v>
      </c>
    </row>
    <row r="16" spans="1:9" ht="25.5">
      <c r="A16" s="14" t="s">
        <v>3</v>
      </c>
      <c r="B16" s="15" t="s">
        <v>4</v>
      </c>
      <c r="C16" s="15" t="s">
        <v>5</v>
      </c>
      <c r="D16" s="16" t="s">
        <v>6</v>
      </c>
      <c r="E16" s="15" t="s">
        <v>7</v>
      </c>
      <c r="F16" s="8" t="s">
        <v>8</v>
      </c>
      <c r="G16" s="8" t="s">
        <v>9</v>
      </c>
      <c r="H16" s="8" t="s">
        <v>10</v>
      </c>
      <c r="I16" s="8" t="s">
        <v>11</v>
      </c>
    </row>
    <row r="17" spans="1:9" ht="38.25">
      <c r="A17" s="9">
        <v>1</v>
      </c>
      <c r="B17" s="9" t="s">
        <v>55</v>
      </c>
      <c r="C17" s="2" t="s">
        <v>82</v>
      </c>
      <c r="D17" s="19">
        <v>5</v>
      </c>
      <c r="E17" s="2" t="s">
        <v>27</v>
      </c>
      <c r="F17" s="11">
        <v>7500</v>
      </c>
      <c r="G17" s="11">
        <v>68700</v>
      </c>
      <c r="H17" s="11">
        <f t="shared" ref="H17" si="0">ROUND(D17*F17, 0)</f>
        <v>37500</v>
      </c>
      <c r="I17" s="11">
        <f t="shared" ref="I17" si="1">ROUND(D17*G17, 0)</f>
        <v>343500</v>
      </c>
    </row>
    <row r="18" spans="1:9">
      <c r="D18" s="19"/>
    </row>
    <row r="19" spans="1:9" ht="51">
      <c r="A19" s="9">
        <v>2</v>
      </c>
      <c r="B19" s="9" t="s">
        <v>56</v>
      </c>
      <c r="C19" s="2" t="s">
        <v>83</v>
      </c>
      <c r="D19" s="19">
        <f>D17*6</f>
        <v>30</v>
      </c>
      <c r="E19" s="2" t="s">
        <v>28</v>
      </c>
      <c r="F19" s="11">
        <v>1500</v>
      </c>
      <c r="G19" s="11">
        <v>7500</v>
      </c>
      <c r="H19" s="11">
        <f>ROUND(D19*F19, 0)</f>
        <v>45000</v>
      </c>
      <c r="I19" s="11">
        <f>ROUND(D19*G19, 0)</f>
        <v>225000</v>
      </c>
    </row>
    <row r="20" spans="1:9">
      <c r="D20" s="19"/>
    </row>
    <row r="21" spans="1:9" ht="51">
      <c r="A21" s="9">
        <v>3</v>
      </c>
      <c r="B21" s="9" t="s">
        <v>88</v>
      </c>
      <c r="C21" s="2" t="s">
        <v>87</v>
      </c>
      <c r="D21" s="19">
        <v>0.9</v>
      </c>
      <c r="E21" s="2" t="s">
        <v>28</v>
      </c>
      <c r="F21" s="11">
        <v>1500</v>
      </c>
      <c r="G21" s="11">
        <v>19650</v>
      </c>
      <c r="H21" s="11">
        <f>ROUND(D21*F21, 0)</f>
        <v>1350</v>
      </c>
      <c r="I21" s="11">
        <f>ROUND(D21*G21, 0)</f>
        <v>17685</v>
      </c>
    </row>
    <row r="22" spans="1:9">
      <c r="D22" s="19"/>
    </row>
    <row r="23" spans="1:9" ht="51">
      <c r="A23" s="9">
        <v>4</v>
      </c>
      <c r="B23" s="9" t="s">
        <v>90</v>
      </c>
      <c r="C23" s="2" t="s">
        <v>89</v>
      </c>
      <c r="D23" s="19">
        <v>0.1</v>
      </c>
      <c r="E23" s="2" t="s">
        <v>28</v>
      </c>
      <c r="F23" s="11">
        <v>1500</v>
      </c>
      <c r="G23" s="11">
        <v>28400</v>
      </c>
      <c r="H23" s="11">
        <f>ROUND(D23*F23, 0)</f>
        <v>150</v>
      </c>
      <c r="I23" s="11">
        <f>ROUND(D23*G23, 0)</f>
        <v>2840</v>
      </c>
    </row>
    <row r="24" spans="1:9">
      <c r="D24" s="19"/>
    </row>
    <row r="25" spans="1:9" ht="84.6" customHeight="1">
      <c r="A25" s="9">
        <v>5</v>
      </c>
      <c r="B25" s="9" t="s">
        <v>92</v>
      </c>
      <c r="C25" s="2" t="s">
        <v>91</v>
      </c>
      <c r="D25" s="19">
        <v>76.3</v>
      </c>
      <c r="E25" s="2" t="s">
        <v>12</v>
      </c>
      <c r="F25" s="11">
        <v>1500</v>
      </c>
      <c r="G25" s="11">
        <v>2800</v>
      </c>
      <c r="H25" s="11">
        <f>ROUND(D25*F25, 0)</f>
        <v>114450</v>
      </c>
      <c r="I25" s="11">
        <f>ROUND(D25*G25, 0)</f>
        <v>213640</v>
      </c>
    </row>
    <row r="26" spans="1:9">
      <c r="D26" s="19"/>
    </row>
    <row r="27" spans="1:9">
      <c r="A27" s="9">
        <v>6</v>
      </c>
      <c r="B27" s="9" t="s">
        <v>94</v>
      </c>
      <c r="C27" s="2" t="s">
        <v>93</v>
      </c>
      <c r="D27" s="19">
        <v>23.8</v>
      </c>
      <c r="E27" s="2" t="s">
        <v>12</v>
      </c>
      <c r="F27" s="11">
        <v>150</v>
      </c>
      <c r="G27" s="11">
        <v>1800</v>
      </c>
      <c r="H27" s="11">
        <f>ROUND(D27*F27, 0)</f>
        <v>3570</v>
      </c>
      <c r="I27" s="11">
        <f>ROUND(D27*G27, 0)</f>
        <v>42840</v>
      </c>
    </row>
    <row r="28" spans="1:9">
      <c r="D28" s="19"/>
    </row>
    <row r="29" spans="1:9" ht="25.5">
      <c r="A29" s="9">
        <v>7</v>
      </c>
      <c r="B29" s="9" t="s">
        <v>35</v>
      </c>
      <c r="C29" s="2" t="s">
        <v>95</v>
      </c>
      <c r="D29" s="19">
        <v>141</v>
      </c>
      <c r="E29" s="2" t="s">
        <v>12</v>
      </c>
      <c r="F29" s="11">
        <v>150</v>
      </c>
      <c r="G29" s="11">
        <v>1800</v>
      </c>
      <c r="H29" s="11">
        <f>ROUND(D29*F29, 0)</f>
        <v>21150</v>
      </c>
      <c r="I29" s="11">
        <f>ROUND(D29*G29, 0)</f>
        <v>253800</v>
      </c>
    </row>
    <row r="30" spans="1:9">
      <c r="D30" s="19"/>
    </row>
    <row r="31" spans="1:9">
      <c r="A31" s="9">
        <v>8</v>
      </c>
      <c r="B31" s="9" t="s">
        <v>35</v>
      </c>
      <c r="C31" s="2" t="s">
        <v>84</v>
      </c>
      <c r="D31" s="19">
        <v>9.43</v>
      </c>
      <c r="E31" s="2" t="s">
        <v>12</v>
      </c>
      <c r="F31" s="11">
        <v>150</v>
      </c>
      <c r="G31" s="11">
        <v>1800</v>
      </c>
      <c r="H31" s="11">
        <f>ROUND(D31*F31, 0)</f>
        <v>1415</v>
      </c>
      <c r="I31" s="11">
        <f>ROUND(D31*G31, 0)</f>
        <v>16974</v>
      </c>
    </row>
    <row r="32" spans="1:9">
      <c r="D32" s="19"/>
    </row>
    <row r="33" spans="1:9" ht="25.5">
      <c r="A33" s="9">
        <v>9</v>
      </c>
      <c r="B33" s="9" t="s">
        <v>35</v>
      </c>
      <c r="C33" s="2" t="s">
        <v>96</v>
      </c>
      <c r="D33" s="19">
        <v>16.600000000000001</v>
      </c>
      <c r="E33" s="2" t="s">
        <v>12</v>
      </c>
      <c r="F33" s="11">
        <v>150</v>
      </c>
      <c r="G33" s="11">
        <v>2200</v>
      </c>
      <c r="H33" s="11">
        <f>ROUND(D33*F33, 0)</f>
        <v>2490</v>
      </c>
      <c r="I33" s="11">
        <f>ROUND(D33*G33, 0)</f>
        <v>36520</v>
      </c>
    </row>
    <row r="34" spans="1:9">
      <c r="D34" s="19"/>
    </row>
    <row r="35" spans="1:9" ht="38.25">
      <c r="A35" s="9">
        <v>10</v>
      </c>
      <c r="B35" s="9" t="s">
        <v>100</v>
      </c>
      <c r="C35" s="2" t="s">
        <v>99</v>
      </c>
      <c r="D35" s="19">
        <v>52.7</v>
      </c>
      <c r="E35" s="2" t="s">
        <v>12</v>
      </c>
      <c r="F35" s="11">
        <v>150</v>
      </c>
      <c r="G35" s="11">
        <v>1800</v>
      </c>
      <c r="H35" s="11">
        <f>ROUND(D35*F35, 0)</f>
        <v>7905</v>
      </c>
      <c r="I35" s="11">
        <f>ROUND(D35*G35, 0)</f>
        <v>94860</v>
      </c>
    </row>
    <row r="36" spans="1:9">
      <c r="D36" s="19"/>
    </row>
    <row r="37" spans="1:9" ht="38.25">
      <c r="A37" s="9">
        <v>11</v>
      </c>
      <c r="B37" s="9" t="s">
        <v>102</v>
      </c>
      <c r="C37" s="2" t="s">
        <v>101</v>
      </c>
      <c r="D37" s="19">
        <v>2.88</v>
      </c>
      <c r="E37" s="2" t="s">
        <v>33</v>
      </c>
      <c r="F37" s="11">
        <v>150</v>
      </c>
      <c r="G37" s="11">
        <v>1200</v>
      </c>
      <c r="H37" s="11">
        <f>ROUND(D37*F37, 0)</f>
        <v>432</v>
      </c>
      <c r="I37" s="11">
        <f>ROUND(D37*G37, 0)</f>
        <v>3456</v>
      </c>
    </row>
    <row r="38" spans="1:9">
      <c r="D38" s="19"/>
    </row>
    <row r="39" spans="1:9">
      <c r="A39" s="9">
        <v>12</v>
      </c>
      <c r="B39" s="9" t="s">
        <v>35</v>
      </c>
      <c r="C39" s="2" t="s">
        <v>85</v>
      </c>
      <c r="D39" s="19">
        <v>2</v>
      </c>
      <c r="E39" s="2" t="s">
        <v>33</v>
      </c>
      <c r="F39" s="11">
        <v>150</v>
      </c>
      <c r="G39" s="11">
        <v>3800</v>
      </c>
      <c r="H39" s="11">
        <f>ROUND(D39*F39, 0)</f>
        <v>300</v>
      </c>
      <c r="I39" s="11">
        <f>ROUND(D39*G39, 0)</f>
        <v>7600</v>
      </c>
    </row>
    <row r="40" spans="1:9">
      <c r="D40" s="19"/>
    </row>
    <row r="41" spans="1:9">
      <c r="A41" s="9">
        <v>13</v>
      </c>
      <c r="B41" s="9" t="s">
        <v>35</v>
      </c>
      <c r="C41" s="2" t="s">
        <v>86</v>
      </c>
      <c r="D41" s="19">
        <v>2.27</v>
      </c>
      <c r="E41" s="2" t="s">
        <v>33</v>
      </c>
      <c r="F41" s="11">
        <v>150</v>
      </c>
      <c r="G41" s="11">
        <v>8500</v>
      </c>
      <c r="H41" s="11">
        <f>ROUND(D41*F41, 0)</f>
        <v>341</v>
      </c>
      <c r="I41" s="11">
        <f>ROUND(D41*G41, 0)</f>
        <v>19295</v>
      </c>
    </row>
    <row r="42" spans="1:9">
      <c r="D42" s="19"/>
    </row>
    <row r="43" spans="1:9" ht="51">
      <c r="A43" s="9">
        <v>14</v>
      </c>
      <c r="B43" s="9" t="s">
        <v>111</v>
      </c>
      <c r="C43" s="2" t="s">
        <v>108</v>
      </c>
      <c r="D43" s="19">
        <v>1</v>
      </c>
      <c r="E43" s="2" t="s">
        <v>27</v>
      </c>
      <c r="F43" s="11">
        <v>150</v>
      </c>
      <c r="G43" s="11">
        <v>3200</v>
      </c>
      <c r="H43" s="11">
        <f>ROUND(D43*F43, 0)</f>
        <v>150</v>
      </c>
      <c r="I43" s="11">
        <f>ROUND(D43*G43, 0)</f>
        <v>3200</v>
      </c>
    </row>
    <row r="44" spans="1:9">
      <c r="D44" s="19"/>
    </row>
    <row r="45" spans="1:9">
      <c r="A45" s="14"/>
      <c r="B45" s="14"/>
      <c r="C45" s="15" t="s">
        <v>13</v>
      </c>
      <c r="D45" s="16"/>
      <c r="E45" s="15"/>
      <c r="F45" s="8"/>
      <c r="G45" s="8"/>
      <c r="H45" s="8">
        <f>ROUND(SUM(H17:H44),0)</f>
        <v>236203</v>
      </c>
      <c r="I45" s="8">
        <f>ROUND(SUM(I17:I44),0)</f>
        <v>1281210</v>
      </c>
    </row>
  </sheetData>
  <mergeCells count="2">
    <mergeCell ref="A3:I3"/>
    <mergeCell ref="A4:I4"/>
  </mergeCells>
  <pageMargins left="0.23622047244094491" right="0.23622047244094491" top="0.70866141732283472" bottom="0.70866141732283472" header="0.43307086614173229" footer="0.43307086614173229"/>
  <pageSetup paperSize="9" scale="81" firstPageNumber="4294963191" orientation="portrait" useFirstPageNumber="1" r:id="rId1"/>
  <rowBreaks count="1" manualBreakCount="1">
    <brk id="13" max="16383" man="1"/>
  </rowBreaks>
  <ignoredErrors>
    <ignoredError sqref="A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41"/>
  <sheetViews>
    <sheetView view="pageBreakPreview" topLeftCell="A34" zoomScaleNormal="100" zoomScaleSheetLayoutView="100" workbookViewId="0">
      <selection activeCell="I41" sqref="I41"/>
    </sheetView>
  </sheetViews>
  <sheetFormatPr defaultColWidth="9.140625" defaultRowHeight="12.75"/>
  <cols>
    <col min="1" max="1" width="5.28515625" style="9" customWidth="1"/>
    <col min="2" max="2" width="9.7109375" style="9" customWidth="1"/>
    <col min="3" max="3" width="36.7109375" style="2" customWidth="1"/>
    <col min="4" max="4" width="7.42578125" style="1" customWidth="1"/>
    <col min="5" max="5" width="7" style="2" customWidth="1"/>
    <col min="6" max="7" width="12.7109375" style="11" customWidth="1"/>
    <col min="8" max="9" width="14.7109375" style="11" customWidth="1"/>
    <col min="10" max="16384" width="9.140625" style="2"/>
  </cols>
  <sheetData>
    <row r="3" spans="1:9" ht="18">
      <c r="A3" s="125" t="str">
        <f>Főösszesítő!C20</f>
        <v>TARTÓSZERKEZETI MUNKÁK</v>
      </c>
      <c r="B3" s="126"/>
      <c r="C3" s="127"/>
      <c r="D3" s="127"/>
      <c r="E3" s="127"/>
      <c r="F3" s="127"/>
      <c r="G3" s="127"/>
      <c r="H3" s="127"/>
      <c r="I3" s="128"/>
    </row>
    <row r="4" spans="1:9" ht="18">
      <c r="A4" s="125" t="str">
        <f>Főösszesítő!B20</f>
        <v>II.</v>
      </c>
      <c r="B4" s="126"/>
      <c r="C4" s="127"/>
      <c r="D4" s="127"/>
      <c r="E4" s="127"/>
      <c r="F4" s="127"/>
      <c r="G4" s="127"/>
      <c r="H4" s="127"/>
      <c r="I4" s="128"/>
    </row>
    <row r="10" spans="1:9" ht="25.5">
      <c r="A10" s="3"/>
      <c r="B10" s="4" t="s">
        <v>0</v>
      </c>
      <c r="C10" s="5"/>
      <c r="D10" s="5"/>
      <c r="E10" s="6"/>
      <c r="F10" s="7"/>
      <c r="G10" s="7"/>
      <c r="H10" s="8" t="s">
        <v>1</v>
      </c>
      <c r="I10" s="8" t="s">
        <v>2</v>
      </c>
    </row>
    <row r="11" spans="1:9">
      <c r="A11" s="9">
        <v>31</v>
      </c>
      <c r="B11" s="10" t="s">
        <v>16</v>
      </c>
      <c r="H11" s="11">
        <f>H23</f>
        <v>51302</v>
      </c>
      <c r="I11" s="11">
        <f>I23</f>
        <v>50962</v>
      </c>
    </row>
    <row r="12" spans="1:9">
      <c r="A12" s="9">
        <v>33</v>
      </c>
      <c r="B12" s="10" t="s">
        <v>19</v>
      </c>
      <c r="C12" s="10"/>
      <c r="H12" s="11">
        <f>H32</f>
        <v>83890</v>
      </c>
      <c r="I12" s="11">
        <f>I32</f>
        <v>85340</v>
      </c>
    </row>
    <row r="13" spans="1:9">
      <c r="A13" s="9">
        <v>34</v>
      </c>
      <c r="B13" s="10" t="s">
        <v>112</v>
      </c>
      <c r="H13" s="11">
        <f>H41</f>
        <v>461432</v>
      </c>
      <c r="I13" s="11">
        <f>I41</f>
        <v>173900</v>
      </c>
    </row>
    <row r="14" spans="1:9">
      <c r="A14" s="12" t="s">
        <v>20</v>
      </c>
      <c r="B14" s="12"/>
      <c r="C14" s="6"/>
      <c r="D14" s="5"/>
      <c r="E14" s="6"/>
      <c r="F14" s="7"/>
      <c r="G14" s="7"/>
      <c r="H14" s="8">
        <f>SUM(H11:H13)</f>
        <v>596624</v>
      </c>
      <c r="I14" s="8">
        <f>SUM(I11:I13)</f>
        <v>310202</v>
      </c>
    </row>
    <row r="17" spans="1:9">
      <c r="C17" s="23" t="str">
        <f>B11</f>
        <v>Helyszíni beton és vasbeton munkák</v>
      </c>
      <c r="F17" s="24"/>
      <c r="G17" s="24"/>
      <c r="H17" s="24"/>
      <c r="I17" s="24"/>
    </row>
    <row r="18" spans="1:9" ht="25.5">
      <c r="A18" s="14" t="s">
        <v>3</v>
      </c>
      <c r="B18" s="15" t="s">
        <v>4</v>
      </c>
      <c r="C18" s="15" t="s">
        <v>5</v>
      </c>
      <c r="D18" s="16" t="s">
        <v>6</v>
      </c>
      <c r="E18" s="15" t="s">
        <v>7</v>
      </c>
      <c r="F18" s="25" t="s">
        <v>8</v>
      </c>
      <c r="G18" s="25" t="s">
        <v>9</v>
      </c>
      <c r="H18" s="25" t="s">
        <v>10</v>
      </c>
      <c r="I18" s="25" t="s">
        <v>11</v>
      </c>
    </row>
    <row r="19" spans="1:9" ht="63.75">
      <c r="A19" s="9">
        <v>1</v>
      </c>
      <c r="B19" s="9" t="s">
        <v>114</v>
      </c>
      <c r="C19" s="2" t="s">
        <v>113</v>
      </c>
      <c r="D19" s="26">
        <v>2.9000000000000001E-2</v>
      </c>
      <c r="E19" s="2" t="s">
        <v>38</v>
      </c>
      <c r="F19" s="11">
        <v>345600</v>
      </c>
      <c r="G19" s="11">
        <v>378000</v>
      </c>
      <c r="H19" s="11">
        <f>ROUND(D19*F19, 0)</f>
        <v>10022</v>
      </c>
      <c r="I19" s="11">
        <f>ROUND(D19*G19, 0)</f>
        <v>10962</v>
      </c>
    </row>
    <row r="20" spans="1:9">
      <c r="D20" s="26"/>
    </row>
    <row r="21" spans="1:9" ht="38.25">
      <c r="A21" s="9">
        <v>2</v>
      </c>
      <c r="B21" s="9" t="s">
        <v>115</v>
      </c>
      <c r="C21" s="2" t="s">
        <v>476</v>
      </c>
      <c r="D21" s="26">
        <v>1.6</v>
      </c>
      <c r="E21" s="2" t="s">
        <v>28</v>
      </c>
      <c r="F21" s="11">
        <v>25800</v>
      </c>
      <c r="G21" s="11">
        <v>25000</v>
      </c>
      <c r="H21" s="11">
        <f t="shared" ref="H21" si="0">ROUND(D21*F21, 0)</f>
        <v>41280</v>
      </c>
      <c r="I21" s="11">
        <f t="shared" ref="I21" si="1">ROUND(D21*G21, 0)</f>
        <v>40000</v>
      </c>
    </row>
    <row r="22" spans="1:9">
      <c r="D22" s="19"/>
      <c r="F22" s="27"/>
      <c r="G22" s="27"/>
    </row>
    <row r="23" spans="1:9">
      <c r="A23" s="14"/>
      <c r="B23" s="14"/>
      <c r="C23" s="15" t="s">
        <v>13</v>
      </c>
      <c r="D23" s="16"/>
      <c r="E23" s="15"/>
      <c r="F23" s="8"/>
      <c r="G23" s="8"/>
      <c r="H23" s="8">
        <f>ROUND(SUM(H19:H22),0)</f>
        <v>51302</v>
      </c>
      <c r="I23" s="8">
        <f>ROUND(SUM(I19:I22),0)</f>
        <v>50962</v>
      </c>
    </row>
    <row r="26" spans="1:9">
      <c r="C26" s="13" t="str">
        <f>B12</f>
        <v>Falazás és egyéb kőműves munkák</v>
      </c>
    </row>
    <row r="27" spans="1:9" ht="25.5">
      <c r="A27" s="14" t="s">
        <v>3</v>
      </c>
      <c r="B27" s="15" t="s">
        <v>4</v>
      </c>
      <c r="C27" s="15" t="s">
        <v>5</v>
      </c>
      <c r="D27" s="16" t="s">
        <v>6</v>
      </c>
      <c r="E27" s="15" t="s">
        <v>7</v>
      </c>
      <c r="F27" s="8" t="s">
        <v>8</v>
      </c>
      <c r="G27" s="8" t="s">
        <v>9</v>
      </c>
      <c r="H27" s="8" t="s">
        <v>10</v>
      </c>
      <c r="I27" s="8" t="s">
        <v>11</v>
      </c>
    </row>
    <row r="28" spans="1:9" ht="153">
      <c r="A28" s="9">
        <v>1</v>
      </c>
      <c r="B28" s="2" t="s">
        <v>124</v>
      </c>
      <c r="C28" s="2" t="s">
        <v>123</v>
      </c>
      <c r="D28" s="19">
        <v>5.3</v>
      </c>
      <c r="E28" s="2" t="s">
        <v>12</v>
      </c>
      <c r="F28" s="11">
        <v>15800</v>
      </c>
      <c r="G28" s="11">
        <v>15800</v>
      </c>
      <c r="H28" s="11">
        <f t="shared" ref="H28" si="2">ROUND(D28*F28, 0)</f>
        <v>83740</v>
      </c>
      <c r="I28" s="11">
        <f t="shared" ref="I28" si="3">ROUND(D28*G28, 0)</f>
        <v>83740</v>
      </c>
    </row>
    <row r="29" spans="1:9">
      <c r="B29" s="2"/>
      <c r="D29" s="19"/>
    </row>
    <row r="30" spans="1:9" ht="38.25">
      <c r="A30" s="9">
        <v>2</v>
      </c>
      <c r="B30" s="2" t="s">
        <v>475</v>
      </c>
      <c r="C30" s="2" t="s">
        <v>474</v>
      </c>
      <c r="D30" s="19">
        <v>2</v>
      </c>
      <c r="E30" s="2" t="s">
        <v>27</v>
      </c>
      <c r="F30" s="11">
        <v>75</v>
      </c>
      <c r="G30" s="11">
        <v>800</v>
      </c>
      <c r="H30" s="11">
        <f t="shared" ref="H30" si="4">ROUND(D30*F30, 0)</f>
        <v>150</v>
      </c>
      <c r="I30" s="11">
        <f t="shared" ref="I30" si="5">ROUND(D30*G30, 0)</f>
        <v>1600</v>
      </c>
    </row>
    <row r="31" spans="1:9">
      <c r="B31" s="2"/>
    </row>
    <row r="32" spans="1:9">
      <c r="A32" s="14"/>
      <c r="B32" s="14"/>
      <c r="C32" s="15" t="s">
        <v>13</v>
      </c>
      <c r="D32" s="16"/>
      <c r="E32" s="15"/>
      <c r="F32" s="8"/>
      <c r="G32" s="8"/>
      <c r="H32" s="8">
        <f>ROUND(SUM(H28:H31),0)</f>
        <v>83890</v>
      </c>
      <c r="I32" s="8">
        <f>ROUND(SUM(I28:I31),0)</f>
        <v>85340</v>
      </c>
    </row>
    <row r="35" spans="1:9">
      <c r="C35" s="13" t="str">
        <f>B13</f>
        <v>Fém- és könnyű épületszerkezetek szerelése</v>
      </c>
    </row>
    <row r="36" spans="1:9" ht="25.5">
      <c r="A36" s="14" t="s">
        <v>3</v>
      </c>
      <c r="B36" s="15" t="s">
        <v>4</v>
      </c>
      <c r="C36" s="15" t="s">
        <v>5</v>
      </c>
      <c r="D36" s="16" t="s">
        <v>6</v>
      </c>
      <c r="E36" s="15" t="s">
        <v>7</v>
      </c>
      <c r="F36" s="8" t="s">
        <v>8</v>
      </c>
      <c r="G36" s="8" t="s">
        <v>9</v>
      </c>
      <c r="H36" s="8" t="s">
        <v>10</v>
      </c>
      <c r="I36" s="8" t="s">
        <v>11</v>
      </c>
    </row>
    <row r="37" spans="1:9" ht="114.75">
      <c r="A37" s="9">
        <v>1</v>
      </c>
      <c r="B37" s="2" t="s">
        <v>117</v>
      </c>
      <c r="C37" s="2" t="s">
        <v>116</v>
      </c>
      <c r="D37" s="19">
        <v>13</v>
      </c>
      <c r="E37" s="2" t="s">
        <v>12</v>
      </c>
      <c r="F37" s="11">
        <v>4200</v>
      </c>
      <c r="G37" s="11">
        <v>1800</v>
      </c>
      <c r="H37" s="11">
        <f t="shared" ref="H37" si="6">ROUND(D37*F37, 0)</f>
        <v>54600</v>
      </c>
      <c r="I37" s="11">
        <f t="shared" ref="I37" si="7">ROUND(D37*G37, 0)</f>
        <v>23400</v>
      </c>
    </row>
    <row r="38" spans="1:9">
      <c r="B38" s="2"/>
      <c r="D38" s="19"/>
    </row>
    <row r="39" spans="1:9" ht="127.5">
      <c r="A39" s="9">
        <v>2</v>
      </c>
      <c r="B39" s="2" t="s">
        <v>35</v>
      </c>
      <c r="C39" s="2" t="s">
        <v>118</v>
      </c>
      <c r="D39" s="26">
        <v>0.60199999999999998</v>
      </c>
      <c r="E39" s="2" t="s">
        <v>38</v>
      </c>
      <c r="F39" s="11">
        <v>675800</v>
      </c>
      <c r="G39" s="11">
        <v>250000</v>
      </c>
      <c r="H39" s="11">
        <f t="shared" ref="H39" si="8">ROUND(D39*F39, 0)</f>
        <v>406832</v>
      </c>
      <c r="I39" s="11">
        <f t="shared" ref="I39" si="9">ROUND(D39*G39, 0)</f>
        <v>150500</v>
      </c>
    </row>
    <row r="40" spans="1:9">
      <c r="B40" s="2"/>
    </row>
    <row r="41" spans="1:9">
      <c r="A41" s="14"/>
      <c r="B41" s="14"/>
      <c r="C41" s="15" t="s">
        <v>13</v>
      </c>
      <c r="D41" s="16"/>
      <c r="E41" s="15"/>
      <c r="F41" s="8"/>
      <c r="G41" s="8"/>
      <c r="H41" s="8">
        <f>ROUND(SUM(H37:H40),0)</f>
        <v>461432</v>
      </c>
      <c r="I41" s="8">
        <f>ROUND(SUM(I37:I40),0)</f>
        <v>173900</v>
      </c>
    </row>
  </sheetData>
  <mergeCells count="2">
    <mergeCell ref="A3:I3"/>
    <mergeCell ref="A4:I4"/>
  </mergeCells>
  <phoneticPr fontId="4" type="noConversion"/>
  <pageMargins left="0.23622047244094491" right="0.23622047244094491" top="0.70866141732283472" bottom="0.70866141732283472" header="0.43307086614173229" footer="0.43307086614173229"/>
  <pageSetup paperSize="9" scale="81" firstPageNumber="4294963191" orientation="portrait" useFirstPageNumber="1" r:id="rId1"/>
  <rowBreaks count="1" manualBreakCount="1">
    <brk id="15" max="16383" man="1"/>
  </rowBreaks>
  <ignoredErrors>
    <ignoredError sqref="H11:I11"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2"/>
  <dimension ref="A3:J259"/>
  <sheetViews>
    <sheetView view="pageBreakPreview" topLeftCell="A250" zoomScaleNormal="100" zoomScaleSheetLayoutView="100" workbookViewId="0">
      <selection activeCell="I259" sqref="I259"/>
    </sheetView>
  </sheetViews>
  <sheetFormatPr defaultColWidth="9.140625" defaultRowHeight="12.75"/>
  <cols>
    <col min="1" max="1" width="5.28515625" style="9" customWidth="1"/>
    <col min="2" max="2" width="10.28515625" style="2" customWidth="1"/>
    <col min="3" max="3" width="36.7109375" style="2" customWidth="1"/>
    <col min="4" max="4" width="7.42578125" style="1" customWidth="1"/>
    <col min="5" max="5" width="7" style="2" customWidth="1"/>
    <col min="6" max="7" width="12.7109375" style="11" customWidth="1"/>
    <col min="8" max="9" width="14.7109375" style="11" customWidth="1"/>
    <col min="10" max="10" width="9.140625" style="2" customWidth="1"/>
    <col min="11" max="16384" width="9.140625" style="2"/>
  </cols>
  <sheetData>
    <row r="3" spans="1:9" ht="18">
      <c r="A3" s="125" t="str">
        <f>Főösszesítő!C22</f>
        <v>ÉPÍTŐMESTERI ÉS SZAKIPARI MUNKÁK</v>
      </c>
      <c r="B3" s="127"/>
      <c r="C3" s="127"/>
      <c r="D3" s="127"/>
      <c r="E3" s="127"/>
      <c r="F3" s="127"/>
      <c r="G3" s="127"/>
      <c r="H3" s="127"/>
      <c r="I3" s="128"/>
    </row>
    <row r="4" spans="1:9" ht="18">
      <c r="A4" s="125" t="str">
        <f>Főösszesítő!B22</f>
        <v>III.</v>
      </c>
      <c r="B4" s="127"/>
      <c r="C4" s="127"/>
      <c r="D4" s="127"/>
      <c r="E4" s="127"/>
      <c r="F4" s="127"/>
      <c r="G4" s="127"/>
      <c r="H4" s="127"/>
      <c r="I4" s="128"/>
    </row>
    <row r="10" spans="1:9" ht="25.5">
      <c r="A10" s="3"/>
      <c r="B10" s="4" t="s">
        <v>0</v>
      </c>
      <c r="C10" s="4"/>
      <c r="D10" s="5"/>
      <c r="E10" s="6"/>
      <c r="F10" s="7"/>
      <c r="G10" s="7"/>
      <c r="H10" s="8" t="s">
        <v>1</v>
      </c>
      <c r="I10" s="8" t="s">
        <v>2</v>
      </c>
    </row>
    <row r="11" spans="1:9">
      <c r="A11" s="9">
        <v>21</v>
      </c>
      <c r="B11" s="10" t="s">
        <v>18</v>
      </c>
      <c r="C11" s="10"/>
      <c r="H11" s="11">
        <f>H31</f>
        <v>41000</v>
      </c>
      <c r="I11" s="11">
        <f>I31</f>
        <v>295000</v>
      </c>
    </row>
    <row r="12" spans="1:9">
      <c r="A12" s="9">
        <v>31</v>
      </c>
      <c r="B12" s="10" t="s">
        <v>16</v>
      </c>
      <c r="C12" s="10"/>
      <c r="H12" s="11">
        <f>H42</f>
        <v>908450</v>
      </c>
      <c r="I12" s="11">
        <f>I42</f>
        <v>288400</v>
      </c>
    </row>
    <row r="13" spans="1:9">
      <c r="A13" s="9">
        <v>33</v>
      </c>
      <c r="B13" s="10" t="s">
        <v>19</v>
      </c>
      <c r="C13" s="10"/>
      <c r="H13" s="11">
        <f>H51</f>
        <v>71300</v>
      </c>
      <c r="I13" s="11">
        <f>I51</f>
        <v>30000</v>
      </c>
    </row>
    <row r="14" spans="1:9">
      <c r="A14" s="9">
        <v>36</v>
      </c>
      <c r="B14" s="10" t="s">
        <v>34</v>
      </c>
      <c r="C14" s="10"/>
      <c r="H14" s="11">
        <f>H64</f>
        <v>437800</v>
      </c>
      <c r="I14" s="11">
        <f>I64</f>
        <v>602550</v>
      </c>
    </row>
    <row r="15" spans="1:9">
      <c r="A15" s="9">
        <v>39</v>
      </c>
      <c r="B15" s="10" t="s">
        <v>42</v>
      </c>
      <c r="C15" s="10"/>
      <c r="H15" s="11">
        <f>H95</f>
        <v>2580900</v>
      </c>
      <c r="I15" s="11">
        <f>I95</f>
        <v>2105100</v>
      </c>
    </row>
    <row r="16" spans="1:9">
      <c r="A16" s="9">
        <v>42</v>
      </c>
      <c r="B16" s="10" t="s">
        <v>17</v>
      </c>
      <c r="C16" s="10"/>
      <c r="H16" s="11">
        <f>H143</f>
        <v>3087355</v>
      </c>
      <c r="I16" s="11">
        <f>I143</f>
        <v>1718858</v>
      </c>
    </row>
    <row r="17" spans="1:9">
      <c r="A17" s="9">
        <v>43</v>
      </c>
      <c r="B17" s="10" t="s">
        <v>43</v>
      </c>
      <c r="C17" s="10"/>
      <c r="H17" s="11">
        <f>H150</f>
        <v>24000</v>
      </c>
      <c r="I17" s="11">
        <f>I150</f>
        <v>9000</v>
      </c>
    </row>
    <row r="18" spans="1:9">
      <c r="A18" s="9">
        <v>44</v>
      </c>
      <c r="B18" s="10" t="s">
        <v>57</v>
      </c>
      <c r="C18" s="10"/>
      <c r="H18" s="11">
        <f>H187</f>
        <v>6482500</v>
      </c>
      <c r="I18" s="11">
        <f>I187</f>
        <v>785000</v>
      </c>
    </row>
    <row r="19" spans="1:9">
      <c r="A19" s="9">
        <v>45</v>
      </c>
      <c r="B19" s="10" t="s">
        <v>64</v>
      </c>
      <c r="C19" s="10"/>
      <c r="H19" s="11">
        <f>H215</f>
        <v>1659100</v>
      </c>
      <c r="I19" s="11">
        <f>I215</f>
        <v>416600</v>
      </c>
    </row>
    <row r="20" spans="1:9">
      <c r="A20" s="9">
        <v>47</v>
      </c>
      <c r="B20" s="10" t="s">
        <v>15</v>
      </c>
      <c r="C20" s="10"/>
      <c r="H20" s="11">
        <f>H232</f>
        <v>1035512</v>
      </c>
      <c r="I20" s="11">
        <f>I232</f>
        <v>1953180</v>
      </c>
    </row>
    <row r="21" spans="1:9">
      <c r="A21" s="9">
        <v>48</v>
      </c>
      <c r="B21" s="10" t="s">
        <v>39</v>
      </c>
      <c r="C21" s="10"/>
      <c r="H21" s="11">
        <f>H259</f>
        <v>2702641</v>
      </c>
      <c r="I21" s="11">
        <f>I259</f>
        <v>645683</v>
      </c>
    </row>
    <row r="22" spans="1:9">
      <c r="A22" s="12" t="s">
        <v>20</v>
      </c>
      <c r="B22" s="6"/>
      <c r="C22" s="6"/>
      <c r="D22" s="5"/>
      <c r="E22" s="6"/>
      <c r="F22" s="7"/>
      <c r="G22" s="7"/>
      <c r="H22" s="8">
        <f>SUM(H11:H21)</f>
        <v>19030558</v>
      </c>
      <c r="I22" s="8">
        <f>SUM(I11:I21)</f>
        <v>8849371</v>
      </c>
    </row>
    <row r="25" spans="1:9">
      <c r="C25" s="13" t="str">
        <f>B11</f>
        <v>Irtás, föld- és sziklamunka</v>
      </c>
    </row>
    <row r="26" spans="1:9" s="20" customFormat="1" ht="25.5">
      <c r="A26" s="14" t="s">
        <v>3</v>
      </c>
      <c r="B26" s="15" t="s">
        <v>4</v>
      </c>
      <c r="C26" s="15" t="s">
        <v>5</v>
      </c>
      <c r="D26" s="16" t="s">
        <v>6</v>
      </c>
      <c r="E26" s="15" t="s">
        <v>7</v>
      </c>
      <c r="F26" s="8" t="s">
        <v>8</v>
      </c>
      <c r="G26" s="8" t="s">
        <v>9</v>
      </c>
      <c r="H26" s="8" t="s">
        <v>10</v>
      </c>
      <c r="I26" s="8" t="s">
        <v>11</v>
      </c>
    </row>
    <row r="27" spans="1:9" ht="38.25">
      <c r="A27" s="9">
        <v>1</v>
      </c>
      <c r="B27" s="2" t="s">
        <v>45</v>
      </c>
      <c r="C27" s="18" t="s">
        <v>44</v>
      </c>
      <c r="D27" s="21">
        <v>2</v>
      </c>
      <c r="E27" s="2" t="s">
        <v>27</v>
      </c>
      <c r="F27" s="11">
        <v>8500</v>
      </c>
      <c r="G27" s="11">
        <v>87500</v>
      </c>
      <c r="H27" s="11">
        <f>ROUND(D27*F27, 0)</f>
        <v>17000</v>
      </c>
      <c r="I27" s="11">
        <f>ROUND(D27*G27, 0)</f>
        <v>175000</v>
      </c>
    </row>
    <row r="28" spans="1:9">
      <c r="A28" s="2"/>
      <c r="C28" s="18"/>
    </row>
    <row r="29" spans="1:9" ht="51">
      <c r="A29" s="9">
        <v>2</v>
      </c>
      <c r="B29" s="2" t="s">
        <v>30</v>
      </c>
      <c r="C29" s="18" t="s">
        <v>29</v>
      </c>
      <c r="D29" s="19">
        <v>16</v>
      </c>
      <c r="E29" s="2" t="s">
        <v>28</v>
      </c>
      <c r="F29" s="11">
        <v>1500</v>
      </c>
      <c r="G29" s="11">
        <v>7500</v>
      </c>
      <c r="H29" s="11">
        <f>ROUND(D29*F29, 0)</f>
        <v>24000</v>
      </c>
      <c r="I29" s="11">
        <f>ROUND(D29*G29, 0)</f>
        <v>120000</v>
      </c>
    </row>
    <row r="31" spans="1:9" s="20" customFormat="1">
      <c r="A31" s="14"/>
      <c r="B31" s="15"/>
      <c r="C31" s="15" t="s">
        <v>13</v>
      </c>
      <c r="D31" s="16"/>
      <c r="E31" s="15"/>
      <c r="F31" s="8"/>
      <c r="G31" s="8"/>
      <c r="H31" s="8">
        <f>ROUND(SUM(H27:H30),0)</f>
        <v>41000</v>
      </c>
      <c r="I31" s="8">
        <f>ROUND(SUM(I27:I30),0)</f>
        <v>295000</v>
      </c>
    </row>
    <row r="34" spans="1:9">
      <c r="C34" s="23" t="str">
        <f>B12</f>
        <v>Helyszíni beton és vasbeton munkák</v>
      </c>
      <c r="F34" s="24"/>
      <c r="G34" s="24"/>
      <c r="H34" s="24"/>
      <c r="I34" s="24"/>
    </row>
    <row r="35" spans="1:9" ht="25.5">
      <c r="A35" s="14" t="s">
        <v>3</v>
      </c>
      <c r="B35" s="15" t="s">
        <v>4</v>
      </c>
      <c r="C35" s="15" t="s">
        <v>5</v>
      </c>
      <c r="D35" s="16" t="s">
        <v>6</v>
      </c>
      <c r="E35" s="15" t="s">
        <v>7</v>
      </c>
      <c r="F35" s="25" t="s">
        <v>8</v>
      </c>
      <c r="G35" s="25" t="s">
        <v>9</v>
      </c>
      <c r="H35" s="25" t="s">
        <v>10</v>
      </c>
      <c r="I35" s="25" t="s">
        <v>11</v>
      </c>
    </row>
    <row r="36" spans="1:9" ht="153">
      <c r="A36" s="9">
        <v>1</v>
      </c>
      <c r="B36" s="2" t="s">
        <v>119</v>
      </c>
      <c r="C36" s="2" t="s">
        <v>679</v>
      </c>
      <c r="D36" s="1">
        <v>21.9</v>
      </c>
      <c r="E36" s="2" t="s">
        <v>12</v>
      </c>
      <c r="F36" s="11">
        <v>22000</v>
      </c>
      <c r="G36" s="11">
        <v>3500</v>
      </c>
      <c r="H36" s="11">
        <f>ROUND(D36*F36, 0)</f>
        <v>481800</v>
      </c>
      <c r="I36" s="11">
        <f>ROUND(D36*G36, 0)</f>
        <v>76650</v>
      </c>
    </row>
    <row r="37" spans="1:9">
      <c r="D37" s="19"/>
    </row>
    <row r="38" spans="1:9" ht="102">
      <c r="A38" s="9">
        <v>2</v>
      </c>
      <c r="B38" s="2" t="s">
        <v>35</v>
      </c>
      <c r="C38" s="2" t="s">
        <v>122</v>
      </c>
      <c r="D38" s="19">
        <v>38.6</v>
      </c>
      <c r="E38" s="2" t="s">
        <v>12</v>
      </c>
      <c r="F38" s="11">
        <v>8500</v>
      </c>
      <c r="G38" s="11">
        <v>3500</v>
      </c>
      <c r="H38" s="11">
        <f>ROUND(D38*F38, 0)</f>
        <v>328100</v>
      </c>
      <c r="I38" s="11">
        <f>ROUND(D38*G38, 0)</f>
        <v>135100</v>
      </c>
    </row>
    <row r="39" spans="1:9">
      <c r="D39" s="19"/>
    </row>
    <row r="40" spans="1:9" ht="63.75">
      <c r="A40" s="9">
        <v>3</v>
      </c>
      <c r="B40" s="2" t="s">
        <v>35</v>
      </c>
      <c r="C40" s="2" t="s">
        <v>121</v>
      </c>
      <c r="D40" s="19">
        <v>21.9</v>
      </c>
      <c r="E40" s="2" t="s">
        <v>12</v>
      </c>
      <c r="F40" s="11">
        <v>4500</v>
      </c>
      <c r="G40" s="11">
        <v>3500</v>
      </c>
      <c r="H40" s="11">
        <f>ROUND(D40*F40, 0)</f>
        <v>98550</v>
      </c>
      <c r="I40" s="11">
        <f>ROUND(D40*G40, 0)</f>
        <v>76650</v>
      </c>
    </row>
    <row r="41" spans="1:9">
      <c r="D41" s="19"/>
    </row>
    <row r="42" spans="1:9">
      <c r="A42" s="14"/>
      <c r="B42" s="15"/>
      <c r="C42" s="15" t="s">
        <v>13</v>
      </c>
      <c r="D42" s="16"/>
      <c r="E42" s="15"/>
      <c r="F42" s="8"/>
      <c r="G42" s="8"/>
      <c r="H42" s="8">
        <f>ROUND(SUM(H36:H41),0)</f>
        <v>908450</v>
      </c>
      <c r="I42" s="8">
        <f>ROUND(SUM(I36:I41),0)</f>
        <v>288400</v>
      </c>
    </row>
    <row r="45" spans="1:9">
      <c r="C45" s="13" t="str">
        <f>B13</f>
        <v>Falazás és egyéb kőműves munkák</v>
      </c>
    </row>
    <row r="46" spans="1:9" ht="25.5">
      <c r="A46" s="14" t="s">
        <v>3</v>
      </c>
      <c r="B46" s="15" t="s">
        <v>4</v>
      </c>
      <c r="C46" s="15" t="s">
        <v>5</v>
      </c>
      <c r="D46" s="16" t="s">
        <v>6</v>
      </c>
      <c r="E46" s="15" t="s">
        <v>7</v>
      </c>
      <c r="F46" s="8" t="s">
        <v>8</v>
      </c>
      <c r="G46" s="8" t="s">
        <v>9</v>
      </c>
      <c r="H46" s="8" t="s">
        <v>10</v>
      </c>
      <c r="I46" s="8" t="s">
        <v>11</v>
      </c>
    </row>
    <row r="47" spans="1:9" ht="178.5">
      <c r="A47" s="9">
        <v>1</v>
      </c>
      <c r="B47" s="2" t="s">
        <v>158</v>
      </c>
      <c r="C47" s="2" t="s">
        <v>159</v>
      </c>
      <c r="D47" s="1">
        <v>0.2</v>
      </c>
      <c r="E47" s="2" t="s">
        <v>28</v>
      </c>
      <c r="F47" s="11">
        <v>98500</v>
      </c>
      <c r="G47" s="11">
        <v>75000</v>
      </c>
      <c r="H47" s="11">
        <f>ROUND(D47*F47, 0)</f>
        <v>19700</v>
      </c>
      <c r="I47" s="11">
        <f>ROUND(D47*G47, 0)</f>
        <v>15000</v>
      </c>
    </row>
    <row r="49" spans="1:9" ht="140.25">
      <c r="A49" s="9">
        <v>2</v>
      </c>
      <c r="B49" s="2" t="s">
        <v>161</v>
      </c>
      <c r="C49" s="2" t="s">
        <v>160</v>
      </c>
      <c r="D49" s="19">
        <v>2</v>
      </c>
      <c r="E49" s="2" t="s">
        <v>12</v>
      </c>
      <c r="F49" s="11">
        <v>25800</v>
      </c>
      <c r="G49" s="11">
        <v>7500</v>
      </c>
      <c r="H49" s="11">
        <f>ROUND(D49*F49, 0)</f>
        <v>51600</v>
      </c>
      <c r="I49" s="11">
        <f>ROUND(D49*G49, 0)</f>
        <v>15000</v>
      </c>
    </row>
    <row r="51" spans="1:9">
      <c r="A51" s="14"/>
      <c r="B51" s="15"/>
      <c r="C51" s="15" t="s">
        <v>13</v>
      </c>
      <c r="D51" s="16"/>
      <c r="E51" s="15"/>
      <c r="F51" s="8"/>
      <c r="G51" s="8"/>
      <c r="H51" s="8">
        <f>SUM(H47:H50)</f>
        <v>71300</v>
      </c>
      <c r="I51" s="8">
        <f>SUM(I47:I50)</f>
        <v>30000</v>
      </c>
    </row>
    <row r="54" spans="1:9">
      <c r="C54" s="13" t="str">
        <f>B14</f>
        <v>Vakolás és rabicolás</v>
      </c>
    </row>
    <row r="55" spans="1:9" ht="25.5">
      <c r="A55" s="14" t="s">
        <v>3</v>
      </c>
      <c r="B55" s="15" t="s">
        <v>4</v>
      </c>
      <c r="C55" s="15" t="s">
        <v>5</v>
      </c>
      <c r="D55" s="16" t="s">
        <v>6</v>
      </c>
      <c r="E55" s="15" t="s">
        <v>7</v>
      </c>
      <c r="F55" s="8" t="s">
        <v>8</v>
      </c>
      <c r="G55" s="8" t="s">
        <v>9</v>
      </c>
      <c r="H55" s="8" t="s">
        <v>10</v>
      </c>
      <c r="I55" s="8" t="s">
        <v>11</v>
      </c>
    </row>
    <row r="56" spans="1:9" ht="76.5">
      <c r="A56" s="9">
        <v>1</v>
      </c>
      <c r="B56" s="2" t="s">
        <v>727</v>
      </c>
      <c r="C56" s="2" t="s">
        <v>726</v>
      </c>
      <c r="D56" s="19">
        <v>128.5</v>
      </c>
      <c r="E56" s="2" t="s">
        <v>12</v>
      </c>
      <c r="F56" s="11">
        <v>1800</v>
      </c>
      <c r="G56" s="11">
        <v>2800</v>
      </c>
      <c r="H56" s="11">
        <f>ROUND(D56*F56, 0)</f>
        <v>231300</v>
      </c>
      <c r="I56" s="11">
        <f>ROUND(D56*G56, 0)</f>
        <v>359800</v>
      </c>
    </row>
    <row r="57" spans="1:9">
      <c r="D57" s="19"/>
    </row>
    <row r="58" spans="1:9" ht="153">
      <c r="A58" s="9">
        <v>2</v>
      </c>
      <c r="B58" s="2" t="s">
        <v>729</v>
      </c>
      <c r="C58" s="2" t="s">
        <v>728</v>
      </c>
      <c r="D58" s="19">
        <v>128.5</v>
      </c>
      <c r="E58" s="2" t="s">
        <v>12</v>
      </c>
      <c r="F58" s="11">
        <v>1500</v>
      </c>
      <c r="G58" s="11">
        <v>1500</v>
      </c>
      <c r="H58" s="11">
        <f>ROUND(D58*F58, 0)</f>
        <v>192750</v>
      </c>
      <c r="I58" s="11">
        <f>ROUND(D58*G58, 0)</f>
        <v>192750</v>
      </c>
    </row>
    <row r="59" spans="1:9">
      <c r="B59" s="9"/>
      <c r="D59" s="19"/>
    </row>
    <row r="60" spans="1:9" ht="102">
      <c r="A60" s="9">
        <v>3</v>
      </c>
      <c r="B60" s="9" t="s">
        <v>65</v>
      </c>
      <c r="C60" s="2" t="s">
        <v>152</v>
      </c>
      <c r="D60" s="19">
        <v>25</v>
      </c>
      <c r="E60" s="2" t="s">
        <v>12</v>
      </c>
      <c r="F60" s="11">
        <v>250</v>
      </c>
      <c r="G60" s="11">
        <v>1500</v>
      </c>
      <c r="H60" s="11">
        <f>ROUND(D60*F60, 0)</f>
        <v>6250</v>
      </c>
      <c r="I60" s="11">
        <f>ROUND(D60*G60, 0)</f>
        <v>37500</v>
      </c>
    </row>
    <row r="61" spans="1:9">
      <c r="B61" s="9"/>
      <c r="D61" s="19"/>
    </row>
    <row r="62" spans="1:9" ht="63.75">
      <c r="A62" s="9">
        <v>4</v>
      </c>
      <c r="B62" s="9" t="s">
        <v>66</v>
      </c>
      <c r="C62" s="2" t="s">
        <v>153</v>
      </c>
      <c r="D62" s="19">
        <v>50</v>
      </c>
      <c r="E62" s="2" t="s">
        <v>33</v>
      </c>
      <c r="F62" s="11">
        <v>150</v>
      </c>
      <c r="G62" s="11">
        <v>250</v>
      </c>
      <c r="H62" s="11">
        <f>ROUND(D62*F62, 0)</f>
        <v>7500</v>
      </c>
      <c r="I62" s="11">
        <f>ROUND(D62*G62, 0)</f>
        <v>12500</v>
      </c>
    </row>
    <row r="63" spans="1:9">
      <c r="D63" s="19"/>
    </row>
    <row r="64" spans="1:9">
      <c r="A64" s="14"/>
      <c r="B64" s="15"/>
      <c r="C64" s="15" t="s">
        <v>13</v>
      </c>
      <c r="D64" s="16"/>
      <c r="E64" s="15"/>
      <c r="F64" s="8"/>
      <c r="G64" s="8"/>
      <c r="H64" s="8">
        <f>ROUND(SUM(H56:H63),0)</f>
        <v>437800</v>
      </c>
      <c r="I64" s="8">
        <f>ROUND(SUM(I56:I63),0)</f>
        <v>602550</v>
      </c>
    </row>
    <row r="67" spans="1:9">
      <c r="C67" s="13" t="str">
        <f>B15</f>
        <v>Szárazépítés</v>
      </c>
    </row>
    <row r="68" spans="1:9" ht="25.5">
      <c r="A68" s="14" t="s">
        <v>3</v>
      </c>
      <c r="B68" s="15" t="s">
        <v>4</v>
      </c>
      <c r="C68" s="15" t="s">
        <v>5</v>
      </c>
      <c r="D68" s="16" t="s">
        <v>6</v>
      </c>
      <c r="E68" s="15" t="s">
        <v>7</v>
      </c>
      <c r="F68" s="8" t="s">
        <v>8</v>
      </c>
      <c r="G68" s="8" t="s">
        <v>9</v>
      </c>
      <c r="H68" s="8" t="s">
        <v>10</v>
      </c>
      <c r="I68" s="8" t="s">
        <v>11</v>
      </c>
    </row>
    <row r="69" spans="1:9">
      <c r="A69" s="22"/>
      <c r="B69" s="20"/>
      <c r="C69" s="20" t="s">
        <v>135</v>
      </c>
      <c r="D69" s="29"/>
      <c r="E69" s="20"/>
      <c r="F69" s="28"/>
      <c r="G69" s="28"/>
      <c r="H69" s="28"/>
      <c r="I69" s="28"/>
    </row>
    <row r="70" spans="1:9" ht="255">
      <c r="A70" s="9">
        <v>1</v>
      </c>
      <c r="B70" s="2" t="s">
        <v>165</v>
      </c>
      <c r="C70" s="2" t="s">
        <v>136</v>
      </c>
      <c r="D70" s="1">
        <v>38.200000000000003</v>
      </c>
      <c r="E70" s="2" t="s">
        <v>12</v>
      </c>
      <c r="F70" s="11">
        <v>17500</v>
      </c>
      <c r="G70" s="11">
        <v>9500</v>
      </c>
      <c r="H70" s="11">
        <f>ROUND(D70*F70, 0)</f>
        <v>668500</v>
      </c>
      <c r="I70" s="11">
        <f>ROUND(D70*G70, 0)</f>
        <v>362900</v>
      </c>
    </row>
    <row r="71" spans="1:9">
      <c r="E71" s="20"/>
      <c r="F71" s="28"/>
      <c r="G71" s="28"/>
      <c r="H71" s="28"/>
      <c r="I71" s="28"/>
    </row>
    <row r="72" spans="1:9" ht="165.75">
      <c r="A72" s="9">
        <v>2</v>
      </c>
      <c r="B72" s="2" t="s">
        <v>162</v>
      </c>
      <c r="C72" s="2" t="s">
        <v>138</v>
      </c>
      <c r="D72" s="19">
        <v>10.7</v>
      </c>
      <c r="E72" s="2" t="s">
        <v>12</v>
      </c>
      <c r="F72" s="11">
        <v>11500</v>
      </c>
      <c r="G72" s="11">
        <v>9500</v>
      </c>
      <c r="H72" s="11">
        <f>ROUND(D72*F72, 0)</f>
        <v>123050</v>
      </c>
      <c r="I72" s="11">
        <f>ROUND(D72*G72, 0)</f>
        <v>101650</v>
      </c>
    </row>
    <row r="74" spans="1:9" ht="165.75">
      <c r="A74" s="9">
        <v>3</v>
      </c>
      <c r="B74" s="2" t="s">
        <v>164</v>
      </c>
      <c r="C74" s="2" t="s">
        <v>137</v>
      </c>
      <c r="D74" s="1">
        <v>21.7</v>
      </c>
      <c r="E74" s="2" t="s">
        <v>12</v>
      </c>
      <c r="F74" s="11">
        <v>11500</v>
      </c>
      <c r="G74" s="11">
        <v>9500</v>
      </c>
      <c r="H74" s="11">
        <f>ROUND(D74*F74, 0)</f>
        <v>249550</v>
      </c>
      <c r="I74" s="11">
        <f>ROUND(D74*G74, 0)</f>
        <v>206150</v>
      </c>
    </row>
    <row r="75" spans="1:9">
      <c r="B75" s="9"/>
      <c r="D75" s="19"/>
    </row>
    <row r="76" spans="1:9" ht="165.75">
      <c r="A76" s="9">
        <v>4</v>
      </c>
      <c r="B76" s="89" t="s">
        <v>35</v>
      </c>
      <c r="C76" s="80" t="s">
        <v>521</v>
      </c>
      <c r="D76" s="19">
        <v>8.6</v>
      </c>
      <c r="E76" s="2" t="s">
        <v>12</v>
      </c>
      <c r="F76" s="11">
        <v>11500</v>
      </c>
      <c r="G76" s="11">
        <v>9500</v>
      </c>
      <c r="H76" s="11">
        <f>ROUND(D76*F76, 0)</f>
        <v>98900</v>
      </c>
      <c r="I76" s="11">
        <f>ROUND(D76*G76, 0)</f>
        <v>81700</v>
      </c>
    </row>
    <row r="77" spans="1:9">
      <c r="B77" s="9"/>
      <c r="D77" s="19"/>
    </row>
    <row r="78" spans="1:9">
      <c r="A78" s="22"/>
      <c r="B78" s="20"/>
      <c r="C78" s="20" t="s">
        <v>141</v>
      </c>
      <c r="D78" s="29"/>
      <c r="E78" s="20"/>
      <c r="F78" s="28"/>
      <c r="G78" s="28"/>
      <c r="H78" s="28"/>
      <c r="I78" s="28"/>
    </row>
    <row r="79" spans="1:9" ht="153">
      <c r="A79" s="9">
        <v>5</v>
      </c>
      <c r="B79" s="9" t="s">
        <v>167</v>
      </c>
      <c r="C79" s="38" t="s">
        <v>523</v>
      </c>
      <c r="D79" s="19">
        <v>2.6</v>
      </c>
      <c r="E79" s="2" t="s">
        <v>12</v>
      </c>
      <c r="F79" s="11">
        <v>11500</v>
      </c>
      <c r="G79" s="11">
        <v>9500</v>
      </c>
      <c r="H79" s="11">
        <f>ROUND(D79*F79, 0)</f>
        <v>29900</v>
      </c>
      <c r="I79" s="11">
        <f>ROUND(D79*G79, 0)</f>
        <v>24700</v>
      </c>
    </row>
    <row r="80" spans="1:9">
      <c r="B80" s="9"/>
      <c r="D80" s="19"/>
    </row>
    <row r="81" spans="1:9">
      <c r="A81" s="22"/>
      <c r="B81" s="20"/>
      <c r="C81" s="20" t="s">
        <v>142</v>
      </c>
      <c r="D81" s="29"/>
      <c r="E81" s="20"/>
      <c r="F81" s="28"/>
      <c r="G81" s="28"/>
      <c r="H81" s="28"/>
      <c r="I81" s="28"/>
    </row>
    <row r="82" spans="1:9" ht="153">
      <c r="A82" s="9">
        <v>6</v>
      </c>
      <c r="B82" s="9" t="s">
        <v>168</v>
      </c>
      <c r="C82" s="35" t="s">
        <v>526</v>
      </c>
      <c r="D82" s="19">
        <v>66.2</v>
      </c>
      <c r="E82" s="2" t="s">
        <v>12</v>
      </c>
      <c r="F82" s="11">
        <v>11500</v>
      </c>
      <c r="G82" s="11">
        <v>9500</v>
      </c>
      <c r="H82" s="11">
        <f>ROUND(D82*F82, 0)</f>
        <v>761300</v>
      </c>
      <c r="I82" s="11">
        <f>ROUND(D82*G82, 0)</f>
        <v>628900</v>
      </c>
    </row>
    <row r="83" spans="1:9">
      <c r="B83" s="9"/>
      <c r="C83" s="38"/>
      <c r="D83" s="19"/>
    </row>
    <row r="84" spans="1:9" ht="165.75">
      <c r="A84" s="9">
        <v>7</v>
      </c>
      <c r="B84" s="9" t="s">
        <v>525</v>
      </c>
      <c r="C84" s="35" t="s">
        <v>527</v>
      </c>
      <c r="D84" s="19">
        <v>34.4</v>
      </c>
      <c r="E84" s="2" t="s">
        <v>12</v>
      </c>
      <c r="F84" s="11">
        <v>11500</v>
      </c>
      <c r="G84" s="11">
        <v>9500</v>
      </c>
      <c r="H84" s="11">
        <f>ROUND(D84*F84, 0)</f>
        <v>395600</v>
      </c>
      <c r="I84" s="11">
        <f>ROUND(D84*G84, 0)</f>
        <v>326800</v>
      </c>
    </row>
    <row r="85" spans="1:9">
      <c r="B85" s="9"/>
      <c r="C85" s="38"/>
      <c r="D85" s="19"/>
    </row>
    <row r="86" spans="1:9" ht="153">
      <c r="A86" s="9">
        <v>8</v>
      </c>
      <c r="B86" s="9" t="s">
        <v>169</v>
      </c>
      <c r="C86" s="35" t="s">
        <v>528</v>
      </c>
      <c r="D86" s="19">
        <v>12.6</v>
      </c>
      <c r="E86" s="2" t="s">
        <v>12</v>
      </c>
      <c r="F86" s="11">
        <v>11500</v>
      </c>
      <c r="G86" s="11">
        <v>9500</v>
      </c>
      <c r="H86" s="11">
        <f>ROUND(D86*F86, 0)</f>
        <v>144900</v>
      </c>
      <c r="I86" s="11">
        <f>ROUND(D86*G86, 0)</f>
        <v>119700</v>
      </c>
    </row>
    <row r="87" spans="1:9">
      <c r="B87" s="9"/>
      <c r="C87" s="35"/>
      <c r="D87" s="19"/>
    </row>
    <row r="88" spans="1:9">
      <c r="B88" s="9"/>
      <c r="C88" s="35" t="s">
        <v>479</v>
      </c>
      <c r="D88" s="19"/>
    </row>
    <row r="89" spans="1:9" ht="25.5">
      <c r="A89" s="9">
        <v>9</v>
      </c>
      <c r="B89" s="9" t="s">
        <v>35</v>
      </c>
      <c r="C89" s="38" t="s">
        <v>703</v>
      </c>
      <c r="D89" s="19">
        <v>32.5</v>
      </c>
      <c r="E89" s="2" t="s">
        <v>12</v>
      </c>
      <c r="F89" s="11">
        <v>2500</v>
      </c>
      <c r="G89" s="11">
        <v>6500</v>
      </c>
      <c r="H89" s="11">
        <f>ROUND(D89*F89, 0)</f>
        <v>81250</v>
      </c>
      <c r="I89" s="11">
        <f>ROUND(D89*G89, 0)</f>
        <v>211250</v>
      </c>
    </row>
    <row r="90" spans="1:9">
      <c r="B90" s="9"/>
      <c r="C90" s="38"/>
      <c r="D90" s="19"/>
    </row>
    <row r="91" spans="1:9" ht="25.5">
      <c r="A91" s="9">
        <v>10</v>
      </c>
      <c r="B91" s="9" t="s">
        <v>35</v>
      </c>
      <c r="C91" s="38" t="s">
        <v>704</v>
      </c>
      <c r="D91" s="19">
        <v>1.8</v>
      </c>
      <c r="E91" s="2" t="s">
        <v>12</v>
      </c>
      <c r="F91" s="11">
        <v>11500</v>
      </c>
      <c r="G91" s="11">
        <v>12500</v>
      </c>
      <c r="H91" s="11">
        <f>ROUND(D91*F91, 0)</f>
        <v>20700</v>
      </c>
      <c r="I91" s="11">
        <f>ROUND(D91*G91, 0)</f>
        <v>22500</v>
      </c>
    </row>
    <row r="92" spans="1:9">
      <c r="B92" s="9"/>
      <c r="C92" s="38"/>
      <c r="D92" s="19"/>
    </row>
    <row r="93" spans="1:9" ht="25.5">
      <c r="A93" s="9">
        <v>11</v>
      </c>
      <c r="B93" s="9" t="s">
        <v>35</v>
      </c>
      <c r="C93" s="38" t="s">
        <v>705</v>
      </c>
      <c r="D93" s="19">
        <v>2.9</v>
      </c>
      <c r="E93" s="2" t="s">
        <v>12</v>
      </c>
      <c r="F93" s="11">
        <v>2500</v>
      </c>
      <c r="G93" s="11">
        <v>6500</v>
      </c>
      <c r="H93" s="11">
        <f>ROUND(D93*F93, 0)</f>
        <v>7250</v>
      </c>
      <c r="I93" s="11">
        <f>ROUND(D93*G93, 0)</f>
        <v>18850</v>
      </c>
    </row>
    <row r="94" spans="1:9">
      <c r="D94" s="19"/>
    </row>
    <row r="95" spans="1:9">
      <c r="A95" s="14"/>
      <c r="B95" s="15"/>
      <c r="C95" s="15" t="s">
        <v>13</v>
      </c>
      <c r="D95" s="16"/>
      <c r="E95" s="15"/>
      <c r="F95" s="8"/>
      <c r="G95" s="8"/>
      <c r="H95" s="8">
        <f>ROUND(SUM(H69:H94),0)</f>
        <v>2580900</v>
      </c>
      <c r="I95" s="8">
        <f>ROUND(SUM(I69:I94),0)</f>
        <v>2105100</v>
      </c>
    </row>
    <row r="98" spans="1:9">
      <c r="C98" s="13" t="str">
        <f>B16</f>
        <v>Aljzatkészítés, hideg- és melegburkolatok készítése</v>
      </c>
      <c r="D98" s="13"/>
    </row>
    <row r="99" spans="1:9" ht="25.5">
      <c r="A99" s="14" t="s">
        <v>3</v>
      </c>
      <c r="B99" s="15" t="s">
        <v>4</v>
      </c>
      <c r="C99" s="15" t="s">
        <v>5</v>
      </c>
      <c r="D99" s="16" t="s">
        <v>6</v>
      </c>
      <c r="E99" s="15" t="s">
        <v>7</v>
      </c>
      <c r="F99" s="8" t="s">
        <v>8</v>
      </c>
      <c r="G99" s="8" t="s">
        <v>9</v>
      </c>
      <c r="H99" s="8" t="s">
        <v>10</v>
      </c>
      <c r="I99" s="8" t="s">
        <v>11</v>
      </c>
    </row>
    <row r="100" spans="1:9">
      <c r="A100" s="22"/>
      <c r="B100" s="20"/>
      <c r="C100" s="20" t="s">
        <v>143</v>
      </c>
      <c r="D100" s="29"/>
      <c r="E100" s="20"/>
      <c r="F100" s="28"/>
      <c r="G100" s="28"/>
      <c r="H100" s="28"/>
      <c r="I100" s="28"/>
    </row>
    <row r="101" spans="1:9" ht="127.5">
      <c r="A101" s="9">
        <v>1</v>
      </c>
      <c r="B101" s="2" t="s">
        <v>145</v>
      </c>
      <c r="C101" s="2" t="s">
        <v>144</v>
      </c>
      <c r="D101" s="1">
        <v>143.69999999999999</v>
      </c>
      <c r="E101" s="2" t="s">
        <v>12</v>
      </c>
      <c r="F101" s="11">
        <v>2200</v>
      </c>
      <c r="G101" s="11">
        <v>1200</v>
      </c>
      <c r="H101" s="11">
        <f>ROUND(D101*F101, 0)</f>
        <v>316140</v>
      </c>
      <c r="I101" s="11">
        <f>ROUND(D101*G101, 0)</f>
        <v>172440</v>
      </c>
    </row>
    <row r="102" spans="1:9">
      <c r="A102" s="22"/>
      <c r="B102" s="20"/>
      <c r="C102" s="20"/>
      <c r="D102" s="29"/>
      <c r="E102" s="20"/>
      <c r="F102" s="28"/>
      <c r="G102" s="28"/>
      <c r="H102" s="28"/>
      <c r="I102" s="28"/>
    </row>
    <row r="103" spans="1:9">
      <c r="A103" s="22"/>
      <c r="B103" s="20"/>
      <c r="C103" s="20" t="s">
        <v>59</v>
      </c>
      <c r="D103" s="29"/>
      <c r="E103" s="20"/>
      <c r="F103" s="28"/>
      <c r="G103" s="28"/>
      <c r="H103" s="28"/>
      <c r="I103" s="28"/>
    </row>
    <row r="104" spans="1:9" ht="51">
      <c r="A104" s="9">
        <v>2</v>
      </c>
      <c r="B104" s="2" t="s">
        <v>35</v>
      </c>
      <c r="C104" s="35" t="s">
        <v>681</v>
      </c>
      <c r="D104" s="1">
        <v>18.8</v>
      </c>
      <c r="E104" s="2" t="s">
        <v>12</v>
      </c>
      <c r="F104" s="11">
        <v>14800</v>
      </c>
      <c r="G104" s="11">
        <v>8500</v>
      </c>
      <c r="H104" s="11">
        <f>ROUND(D104*F104, 0)</f>
        <v>278240</v>
      </c>
      <c r="I104" s="11">
        <f>ROUND(D104*G104, 0)</f>
        <v>159800</v>
      </c>
    </row>
    <row r="105" spans="1:9">
      <c r="B105" s="20"/>
      <c r="C105" s="35"/>
      <c r="H105" s="28"/>
      <c r="I105" s="28"/>
    </row>
    <row r="106" spans="1:9" ht="51">
      <c r="A106" s="9">
        <v>3</v>
      </c>
      <c r="B106" s="2" t="s">
        <v>35</v>
      </c>
      <c r="C106" s="35" t="s">
        <v>682</v>
      </c>
      <c r="D106" s="1">
        <v>6.8</v>
      </c>
      <c r="E106" s="2" t="s">
        <v>12</v>
      </c>
      <c r="F106" s="11">
        <v>34800</v>
      </c>
      <c r="G106" s="11">
        <v>18500</v>
      </c>
      <c r="H106" s="11">
        <f>ROUND(D106*F106, 0)</f>
        <v>236640</v>
      </c>
      <c r="I106" s="11">
        <f>ROUND(D106*G106, 0)</f>
        <v>125800</v>
      </c>
    </row>
    <row r="107" spans="1:9">
      <c r="B107" s="20"/>
      <c r="C107" s="35"/>
      <c r="H107" s="28"/>
      <c r="I107" s="28"/>
    </row>
    <row r="108" spans="1:9" ht="38.25">
      <c r="A108" s="9">
        <v>4</v>
      </c>
      <c r="B108" s="2" t="s">
        <v>35</v>
      </c>
      <c r="C108" s="35" t="s">
        <v>683</v>
      </c>
      <c r="D108" s="1">
        <v>59.5</v>
      </c>
      <c r="E108" s="2" t="s">
        <v>12</v>
      </c>
      <c r="F108" s="11">
        <v>11800</v>
      </c>
      <c r="G108" s="11">
        <v>8500</v>
      </c>
      <c r="H108" s="11">
        <f>ROUND(D108*F108, 0)</f>
        <v>702100</v>
      </c>
      <c r="I108" s="11">
        <f>ROUND(D108*G108, 0)</f>
        <v>505750</v>
      </c>
    </row>
    <row r="109" spans="1:9">
      <c r="B109" s="20"/>
      <c r="D109" s="34"/>
      <c r="F109" s="28"/>
      <c r="G109" s="28"/>
      <c r="H109" s="28"/>
      <c r="I109" s="28"/>
    </row>
    <row r="110" spans="1:9" ht="38.25">
      <c r="A110" s="9">
        <v>5</v>
      </c>
      <c r="B110" s="2" t="s">
        <v>35</v>
      </c>
      <c r="C110" s="35" t="s">
        <v>684</v>
      </c>
      <c r="D110" s="1">
        <v>51.9</v>
      </c>
      <c r="E110" s="2" t="s">
        <v>12</v>
      </c>
      <c r="F110" s="11">
        <v>10650</v>
      </c>
      <c r="G110" s="11">
        <v>3800</v>
      </c>
      <c r="H110" s="11">
        <f>ROUND(D110*F110, 0)</f>
        <v>552735</v>
      </c>
      <c r="I110" s="11">
        <f>ROUND(D110*G110, 0)</f>
        <v>197220</v>
      </c>
    </row>
    <row r="111" spans="1:9">
      <c r="B111" s="20"/>
      <c r="D111" s="34"/>
      <c r="F111" s="28"/>
      <c r="G111" s="28"/>
      <c r="H111" s="28"/>
      <c r="I111" s="28"/>
    </row>
    <row r="112" spans="1:9" ht="38.25">
      <c r="A112" s="9">
        <v>6</v>
      </c>
      <c r="B112" s="2" t="s">
        <v>35</v>
      </c>
      <c r="C112" s="35" t="s">
        <v>686</v>
      </c>
      <c r="D112" s="19">
        <v>7</v>
      </c>
      <c r="E112" s="2" t="s">
        <v>12</v>
      </c>
      <c r="F112" s="11">
        <v>8650</v>
      </c>
      <c r="G112" s="11">
        <v>8500</v>
      </c>
      <c r="H112" s="11">
        <f>ROUND(D112*F112, 0)</f>
        <v>60550</v>
      </c>
      <c r="I112" s="11">
        <f>ROUND(D112*G112, 0)</f>
        <v>59500</v>
      </c>
    </row>
    <row r="114" spans="1:9">
      <c r="C114" s="20" t="s">
        <v>146</v>
      </c>
    </row>
    <row r="115" spans="1:9" ht="76.5">
      <c r="A115" s="9">
        <v>7</v>
      </c>
      <c r="B115" s="2" t="s">
        <v>176</v>
      </c>
      <c r="C115" s="2" t="s">
        <v>178</v>
      </c>
      <c r="D115" s="1">
        <v>65.900000000000006</v>
      </c>
      <c r="E115" s="2" t="s">
        <v>12</v>
      </c>
      <c r="F115" s="11">
        <v>2650</v>
      </c>
      <c r="G115" s="11">
        <v>10</v>
      </c>
      <c r="H115" s="11">
        <f>ROUND(D115*F115, 0)</f>
        <v>174635</v>
      </c>
      <c r="I115" s="11">
        <f>ROUND(D115*G115, 0)</f>
        <v>659</v>
      </c>
    </row>
    <row r="117" spans="1:9" ht="89.25">
      <c r="A117" s="9">
        <v>8</v>
      </c>
      <c r="B117" s="2" t="s">
        <v>177</v>
      </c>
      <c r="C117" s="2" t="s">
        <v>179</v>
      </c>
      <c r="D117" s="19">
        <v>51.9</v>
      </c>
      <c r="E117" s="2" t="s">
        <v>12</v>
      </c>
      <c r="F117" s="11">
        <v>1250</v>
      </c>
      <c r="G117" s="11">
        <v>10</v>
      </c>
      <c r="H117" s="11">
        <f>ROUND(D117*F117, 0)</f>
        <v>64875</v>
      </c>
      <c r="I117" s="11">
        <f>ROUND(D117*G117, 0)</f>
        <v>519</v>
      </c>
    </row>
    <row r="119" spans="1:9">
      <c r="C119" s="20" t="s">
        <v>155</v>
      </c>
    </row>
    <row r="120" spans="1:9" ht="38.25">
      <c r="A120" s="9">
        <v>9</v>
      </c>
      <c r="B120" s="2" t="s">
        <v>35</v>
      </c>
      <c r="C120" s="35" t="s">
        <v>687</v>
      </c>
      <c r="D120" s="1">
        <v>6.6</v>
      </c>
      <c r="E120" s="2" t="s">
        <v>12</v>
      </c>
      <c r="F120" s="11">
        <v>8650</v>
      </c>
      <c r="G120" s="11">
        <v>8500</v>
      </c>
      <c r="H120" s="11">
        <f>ROUND(D120*F120, 0)</f>
        <v>57090</v>
      </c>
      <c r="I120" s="11">
        <f>ROUND(D120*G120, 0)</f>
        <v>56100</v>
      </c>
    </row>
    <row r="121" spans="1:9">
      <c r="D121" s="34"/>
      <c r="F121" s="28"/>
      <c r="G121" s="28"/>
      <c r="H121" s="28"/>
      <c r="I121" s="28"/>
    </row>
    <row r="122" spans="1:9" ht="38.25">
      <c r="A122" s="9">
        <v>10</v>
      </c>
      <c r="B122" s="2" t="s">
        <v>35</v>
      </c>
      <c r="C122" s="35" t="s">
        <v>688</v>
      </c>
      <c r="D122" s="1">
        <v>11.8</v>
      </c>
      <c r="E122" s="2" t="s">
        <v>12</v>
      </c>
      <c r="F122" s="11">
        <v>8650</v>
      </c>
      <c r="G122" s="11">
        <v>8500</v>
      </c>
      <c r="H122" s="11">
        <f>ROUND(D122*F122, 0)</f>
        <v>102070</v>
      </c>
      <c r="I122" s="11">
        <f>ROUND(D122*G122, 0)</f>
        <v>100300</v>
      </c>
    </row>
    <row r="123" spans="1:9">
      <c r="C123" s="20"/>
    </row>
    <row r="124" spans="1:9" ht="38.25">
      <c r="A124" s="9">
        <v>11</v>
      </c>
      <c r="B124" s="2" t="s">
        <v>35</v>
      </c>
      <c r="C124" s="35" t="s">
        <v>689</v>
      </c>
      <c r="D124" s="1">
        <v>10.6</v>
      </c>
      <c r="E124" s="2" t="s">
        <v>12</v>
      </c>
      <c r="F124" s="11">
        <v>12200</v>
      </c>
      <c r="G124" s="11">
        <v>3500</v>
      </c>
      <c r="H124" s="11">
        <f>ROUND(D124*F124, 0)</f>
        <v>129320</v>
      </c>
      <c r="I124" s="11">
        <f>ROUND(D124*G124, 0)</f>
        <v>37100</v>
      </c>
    </row>
    <row r="126" spans="1:9" ht="25.5">
      <c r="A126" s="9">
        <v>12</v>
      </c>
      <c r="B126" s="2" t="s">
        <v>175</v>
      </c>
      <c r="C126" s="20" t="s">
        <v>692</v>
      </c>
      <c r="D126" s="1">
        <v>9.6999999999999993</v>
      </c>
      <c r="E126" s="2" t="s">
        <v>12</v>
      </c>
      <c r="F126" s="11">
        <v>5800</v>
      </c>
      <c r="G126" s="11">
        <v>3500</v>
      </c>
      <c r="H126" s="11">
        <f>ROUND(D126*F126, 0)</f>
        <v>56260</v>
      </c>
      <c r="I126" s="11">
        <f>ROUND(D126*G126, 0)</f>
        <v>33950</v>
      </c>
    </row>
    <row r="128" spans="1:9">
      <c r="C128" s="20" t="s">
        <v>147</v>
      </c>
    </row>
    <row r="129" spans="1:9" ht="38.25">
      <c r="A129" s="9">
        <v>13</v>
      </c>
      <c r="B129" s="2" t="s">
        <v>181</v>
      </c>
      <c r="C129" s="2" t="s">
        <v>690</v>
      </c>
      <c r="D129" s="1">
        <v>18.100000000000001</v>
      </c>
      <c r="E129" s="2" t="s">
        <v>71</v>
      </c>
      <c r="F129" s="11">
        <v>1300</v>
      </c>
      <c r="G129" s="11">
        <v>1800</v>
      </c>
      <c r="H129" s="11">
        <f>ROUND(D129*F129, 0)</f>
        <v>23530</v>
      </c>
      <c r="I129" s="11">
        <f>ROUND(D129*G129, 0)</f>
        <v>32580</v>
      </c>
    </row>
    <row r="131" spans="1:9" ht="25.5">
      <c r="A131" s="9">
        <v>14</v>
      </c>
      <c r="B131" s="2" t="s">
        <v>35</v>
      </c>
      <c r="C131" s="35" t="s">
        <v>693</v>
      </c>
      <c r="D131" s="1">
        <v>33.4</v>
      </c>
      <c r="E131" s="2" t="s">
        <v>71</v>
      </c>
      <c r="F131" s="11">
        <v>2800</v>
      </c>
      <c r="G131" s="11">
        <v>3500</v>
      </c>
      <c r="H131" s="11">
        <f>ROUND(D131*F131, 0)</f>
        <v>93520</v>
      </c>
      <c r="I131" s="11">
        <f>ROUND(D131*G131, 0)</f>
        <v>116900</v>
      </c>
    </row>
    <row r="133" spans="1:9">
      <c r="C133" s="20" t="s">
        <v>174</v>
      </c>
      <c r="D133" s="19"/>
    </row>
    <row r="134" spans="1:9" ht="38.25">
      <c r="A134" s="9">
        <v>15</v>
      </c>
      <c r="B134" s="2" t="s">
        <v>35</v>
      </c>
      <c r="C134" s="35" t="s">
        <v>694</v>
      </c>
      <c r="D134" s="19">
        <v>24</v>
      </c>
      <c r="E134" s="2" t="s">
        <v>33</v>
      </c>
      <c r="F134" s="11">
        <v>2600</v>
      </c>
      <c r="G134" s="11">
        <v>1200</v>
      </c>
      <c r="H134" s="11">
        <f>ROUND(D134*F134, 0)</f>
        <v>62400</v>
      </c>
      <c r="I134" s="11">
        <f>ROUND(D134*G134, 0)</f>
        <v>28800</v>
      </c>
    </row>
    <row r="135" spans="1:9">
      <c r="C135" s="20"/>
      <c r="D135" s="19"/>
    </row>
    <row r="136" spans="1:9" ht="25.5">
      <c r="A136" s="9">
        <v>16</v>
      </c>
      <c r="B136" s="2" t="s">
        <v>35</v>
      </c>
      <c r="C136" s="35" t="s">
        <v>695</v>
      </c>
      <c r="D136" s="19">
        <v>12.8</v>
      </c>
      <c r="E136" s="2" t="s">
        <v>33</v>
      </c>
      <c r="F136" s="11">
        <v>2000</v>
      </c>
      <c r="G136" s="11">
        <v>1200</v>
      </c>
      <c r="H136" s="11">
        <f>ROUND(D136*F136, 0)</f>
        <v>25600</v>
      </c>
      <c r="I136" s="11">
        <f>ROUND(D136*G136, 0)</f>
        <v>15360</v>
      </c>
    </row>
    <row r="137" spans="1:9">
      <c r="C137" s="20"/>
      <c r="D137" s="19"/>
    </row>
    <row r="138" spans="1:9">
      <c r="B138" s="9"/>
      <c r="C138" s="20" t="s">
        <v>710</v>
      </c>
      <c r="D138" s="19"/>
    </row>
    <row r="139" spans="1:9" ht="38.25">
      <c r="A139" s="9">
        <v>17</v>
      </c>
      <c r="B139" s="2" t="s">
        <v>35</v>
      </c>
      <c r="C139" s="35" t="s">
        <v>711</v>
      </c>
      <c r="D139" s="1">
        <v>2.4</v>
      </c>
      <c r="E139" s="2" t="s">
        <v>12</v>
      </c>
      <c r="F139" s="11">
        <v>6000</v>
      </c>
      <c r="G139" s="11">
        <v>1200</v>
      </c>
      <c r="H139" s="11">
        <f>ROUND(D139*F139, 0)</f>
        <v>14400</v>
      </c>
      <c r="I139" s="11">
        <f>ROUND(D139*G139, 0)</f>
        <v>2880</v>
      </c>
    </row>
    <row r="140" spans="1:9">
      <c r="B140" s="9"/>
      <c r="C140" s="35"/>
      <c r="D140" s="35"/>
    </row>
    <row r="141" spans="1:9" ht="25.5">
      <c r="A141" s="9">
        <v>18</v>
      </c>
      <c r="B141" s="2" t="s">
        <v>35</v>
      </c>
      <c r="C141" s="35" t="s">
        <v>712</v>
      </c>
      <c r="D141" s="1">
        <v>6.1</v>
      </c>
      <c r="E141" s="2" t="s">
        <v>12</v>
      </c>
      <c r="F141" s="11">
        <v>22500</v>
      </c>
      <c r="G141" s="11">
        <v>12000</v>
      </c>
      <c r="H141" s="11">
        <f>ROUND(D141*F141, 0)</f>
        <v>137250</v>
      </c>
      <c r="I141" s="11">
        <f>ROUND(D141*G141, 0)</f>
        <v>73200</v>
      </c>
    </row>
    <row r="142" spans="1:9">
      <c r="D142" s="19"/>
    </row>
    <row r="143" spans="1:9">
      <c r="A143" s="14"/>
      <c r="B143" s="15"/>
      <c r="C143" s="15" t="s">
        <v>13</v>
      </c>
      <c r="D143" s="16"/>
      <c r="E143" s="15"/>
      <c r="F143" s="8"/>
      <c r="G143" s="8"/>
      <c r="H143" s="8">
        <f>ROUND(SUM(H100:H142),0)</f>
        <v>3087355</v>
      </c>
      <c r="I143" s="8">
        <f>ROUND(SUM(I100:I142),0)</f>
        <v>1718858</v>
      </c>
    </row>
    <row r="145" spans="1:10" s="20" customFormat="1">
      <c r="A145" s="22"/>
      <c r="D145" s="29"/>
      <c r="F145" s="28"/>
      <c r="G145" s="28"/>
      <c r="H145" s="28"/>
      <c r="I145" s="28"/>
    </row>
    <row r="146" spans="1:10" s="20" customFormat="1">
      <c r="A146" s="9"/>
      <c r="B146" s="2"/>
      <c r="C146" s="13" t="str">
        <f>B17</f>
        <v>Bádogozás</v>
      </c>
      <c r="D146" s="1"/>
      <c r="E146" s="2"/>
      <c r="F146" s="11"/>
      <c r="G146" s="11"/>
      <c r="H146" s="11"/>
      <c r="I146" s="11"/>
    </row>
    <row r="147" spans="1:10" s="20" customFormat="1" ht="25.5">
      <c r="A147" s="14" t="s">
        <v>3</v>
      </c>
      <c r="B147" s="15" t="s">
        <v>4</v>
      </c>
      <c r="C147" s="15" t="s">
        <v>5</v>
      </c>
      <c r="D147" s="16" t="s">
        <v>6</v>
      </c>
      <c r="E147" s="15" t="s">
        <v>7</v>
      </c>
      <c r="F147" s="8" t="s">
        <v>8</v>
      </c>
      <c r="G147" s="8" t="s">
        <v>9</v>
      </c>
      <c r="H147" s="8" t="s">
        <v>10</v>
      </c>
      <c r="I147" s="8" t="s">
        <v>11</v>
      </c>
    </row>
    <row r="148" spans="1:10" s="20" customFormat="1">
      <c r="A148" s="9">
        <v>1</v>
      </c>
      <c r="B148" s="2" t="s">
        <v>35</v>
      </c>
      <c r="C148" s="2" t="s">
        <v>150</v>
      </c>
      <c r="D148" s="19">
        <v>2</v>
      </c>
      <c r="E148" s="2" t="s">
        <v>33</v>
      </c>
      <c r="F148" s="11">
        <v>12000</v>
      </c>
      <c r="G148" s="11">
        <v>4500</v>
      </c>
      <c r="H148" s="11">
        <f>ROUND(D148*F148, 0)</f>
        <v>24000</v>
      </c>
      <c r="I148" s="11">
        <f>ROUND(D148*G148, 0)</f>
        <v>9000</v>
      </c>
    </row>
    <row r="149" spans="1:10" s="20" customFormat="1">
      <c r="A149" s="9"/>
      <c r="B149" s="2"/>
      <c r="C149" s="2"/>
      <c r="D149" s="19"/>
      <c r="E149" s="2"/>
      <c r="F149" s="11"/>
      <c r="G149" s="11"/>
      <c r="H149" s="11"/>
      <c r="I149" s="11"/>
    </row>
    <row r="150" spans="1:10" s="20" customFormat="1">
      <c r="A150" s="14"/>
      <c r="B150" s="15"/>
      <c r="C150" s="15" t="s">
        <v>13</v>
      </c>
      <c r="D150" s="16"/>
      <c r="E150" s="15"/>
      <c r="F150" s="8"/>
      <c r="G150" s="8"/>
      <c r="H150" s="8">
        <f>ROUND(SUM(H148:H149),0)</f>
        <v>24000</v>
      </c>
      <c r="I150" s="8">
        <f>ROUND(SUM(I148:I149),0)</f>
        <v>9000</v>
      </c>
    </row>
    <row r="151" spans="1:10" s="20" customFormat="1">
      <c r="A151" s="22"/>
      <c r="D151" s="29"/>
      <c r="F151" s="28"/>
      <c r="G151" s="28"/>
      <c r="H151" s="28"/>
      <c r="I151" s="28"/>
    </row>
    <row r="152" spans="1:10" s="20" customFormat="1">
      <c r="A152" s="22"/>
      <c r="D152" s="29"/>
      <c r="F152" s="28"/>
      <c r="G152" s="28"/>
      <c r="H152" s="28"/>
      <c r="I152" s="28"/>
    </row>
    <row r="153" spans="1:10">
      <c r="C153" s="13" t="str">
        <f>B18</f>
        <v>Nyílászárószerkezetek elhelyezése</v>
      </c>
    </row>
    <row r="154" spans="1:10" s="20" customFormat="1" ht="25.5">
      <c r="A154" s="14" t="s">
        <v>3</v>
      </c>
      <c r="B154" s="15" t="s">
        <v>4</v>
      </c>
      <c r="C154" s="15" t="s">
        <v>5</v>
      </c>
      <c r="D154" s="16" t="s">
        <v>6</v>
      </c>
      <c r="E154" s="15" t="s">
        <v>7</v>
      </c>
      <c r="F154" s="8" t="s">
        <v>8</v>
      </c>
      <c r="G154" s="8" t="s">
        <v>9</v>
      </c>
      <c r="H154" s="8" t="s">
        <v>10</v>
      </c>
      <c r="I154" s="8" t="s">
        <v>11</v>
      </c>
    </row>
    <row r="155" spans="1:10" s="20" customFormat="1">
      <c r="A155" s="30" t="s">
        <v>48</v>
      </c>
      <c r="B155" s="30"/>
      <c r="C155" s="31"/>
      <c r="D155" s="31"/>
      <c r="E155" s="31"/>
      <c r="F155" s="31"/>
      <c r="G155" s="31"/>
      <c r="H155" s="31"/>
      <c r="I155" s="32"/>
    </row>
    <row r="156" spans="1:10" s="20" customFormat="1" ht="38.25">
      <c r="A156" s="33"/>
      <c r="B156" s="34"/>
      <c r="C156" s="2" t="s">
        <v>50</v>
      </c>
      <c r="D156" s="34"/>
      <c r="E156" s="34"/>
      <c r="F156" s="34"/>
      <c r="G156" s="34"/>
      <c r="H156" s="34"/>
      <c r="I156" s="34"/>
    </row>
    <row r="157" spans="1:10" s="20" customFormat="1" ht="140.25">
      <c r="A157" s="9">
        <v>1</v>
      </c>
      <c r="B157" s="2" t="s">
        <v>35</v>
      </c>
      <c r="C157" s="35" t="s">
        <v>484</v>
      </c>
      <c r="D157" s="1">
        <v>1</v>
      </c>
      <c r="E157" s="2" t="s">
        <v>27</v>
      </c>
      <c r="F157" s="11">
        <v>750000</v>
      </c>
      <c r="G157" s="11">
        <v>45000</v>
      </c>
      <c r="H157" s="11">
        <f t="shared" ref="H157" si="0">ROUND(D157*F157, 0)</f>
        <v>750000</v>
      </c>
      <c r="I157" s="11">
        <f t="shared" ref="I157" si="1">ROUND(D157*G157, 0)</f>
        <v>45000</v>
      </c>
    </row>
    <row r="158" spans="1:10">
      <c r="A158" s="33"/>
      <c r="C158" s="35"/>
      <c r="F158" s="34"/>
      <c r="G158" s="34"/>
      <c r="H158" s="34"/>
      <c r="I158" s="34"/>
      <c r="J158" s="36"/>
    </row>
    <row r="159" spans="1:10" ht="165.75">
      <c r="A159" s="9">
        <v>2</v>
      </c>
      <c r="B159" s="2" t="s">
        <v>35</v>
      </c>
      <c r="C159" s="35" t="s">
        <v>485</v>
      </c>
      <c r="D159" s="1">
        <v>4</v>
      </c>
      <c r="E159" s="2" t="s">
        <v>27</v>
      </c>
      <c r="F159" s="11">
        <v>260000</v>
      </c>
      <c r="G159" s="11">
        <v>45000</v>
      </c>
      <c r="H159" s="11">
        <f t="shared" ref="H159" si="2">ROUND(D159*F159, 0)</f>
        <v>1040000</v>
      </c>
      <c r="I159" s="11">
        <f t="shared" ref="I159" si="3">ROUND(D159*G159, 0)</f>
        <v>180000</v>
      </c>
      <c r="J159" s="36"/>
    </row>
    <row r="160" spans="1:10">
      <c r="A160" s="33"/>
      <c r="C160" s="35"/>
      <c r="J160" s="36"/>
    </row>
    <row r="161" spans="1:10" ht="140.25">
      <c r="A161" s="9">
        <v>3</v>
      </c>
      <c r="B161" s="2" t="s">
        <v>35</v>
      </c>
      <c r="C161" s="35" t="s">
        <v>486</v>
      </c>
      <c r="D161" s="1">
        <v>3</v>
      </c>
      <c r="E161" s="2" t="s">
        <v>27</v>
      </c>
      <c r="F161" s="11">
        <v>750000</v>
      </c>
      <c r="G161" s="11">
        <v>45000</v>
      </c>
      <c r="H161" s="11">
        <f t="shared" ref="H161" si="4">ROUND(D161*F161, 0)</f>
        <v>2250000</v>
      </c>
      <c r="I161" s="11">
        <f t="shared" ref="I161" si="5">ROUND(D161*G161, 0)</f>
        <v>135000</v>
      </c>
      <c r="J161" s="36"/>
    </row>
    <row r="162" spans="1:10">
      <c r="A162" s="33"/>
      <c r="C162" s="35"/>
      <c r="F162" s="34"/>
      <c r="G162" s="34"/>
      <c r="H162" s="34"/>
      <c r="I162" s="34"/>
      <c r="J162" s="36"/>
    </row>
    <row r="163" spans="1:10" ht="165.75">
      <c r="A163" s="9">
        <v>4</v>
      </c>
      <c r="B163" s="2" t="s">
        <v>35</v>
      </c>
      <c r="C163" s="35" t="s">
        <v>487</v>
      </c>
      <c r="D163" s="1">
        <v>1</v>
      </c>
      <c r="E163" s="2" t="s">
        <v>27</v>
      </c>
      <c r="F163" s="11">
        <v>465000</v>
      </c>
      <c r="G163" s="11">
        <v>45000</v>
      </c>
      <c r="H163" s="11">
        <f t="shared" ref="H163" si="6">ROUND(D163*F163, 0)</f>
        <v>465000</v>
      </c>
      <c r="I163" s="11">
        <f t="shared" ref="I163" si="7">ROUND(D163*G163, 0)</f>
        <v>45000</v>
      </c>
      <c r="J163" s="36"/>
    </row>
    <row r="164" spans="1:10">
      <c r="A164" s="33"/>
      <c r="C164" s="35"/>
      <c r="J164" s="36"/>
    </row>
    <row r="165" spans="1:10" ht="165.75">
      <c r="A165" s="9">
        <v>5</v>
      </c>
      <c r="B165" s="2" t="s">
        <v>35</v>
      </c>
      <c r="C165" s="35" t="s">
        <v>488</v>
      </c>
      <c r="D165" s="1">
        <v>1</v>
      </c>
      <c r="E165" s="2" t="s">
        <v>27</v>
      </c>
      <c r="F165" s="11">
        <v>465000</v>
      </c>
      <c r="G165" s="11">
        <v>45000</v>
      </c>
      <c r="H165" s="11">
        <f t="shared" ref="H165" si="8">ROUND(D165*F165, 0)</f>
        <v>465000</v>
      </c>
      <c r="I165" s="11">
        <f t="shared" ref="I165" si="9">ROUND(D165*G165, 0)</f>
        <v>45000</v>
      </c>
      <c r="J165" s="36"/>
    </row>
    <row r="166" spans="1:10">
      <c r="B166" s="34"/>
      <c r="D166" s="34"/>
      <c r="E166" s="34"/>
      <c r="F166" s="34"/>
      <c r="G166" s="34"/>
      <c r="H166" s="34"/>
      <c r="I166" s="34"/>
      <c r="J166" s="36"/>
    </row>
    <row r="167" spans="1:10" s="72" customFormat="1">
      <c r="A167" s="39" t="s">
        <v>149</v>
      </c>
      <c r="B167" s="37"/>
      <c r="C167" s="37"/>
      <c r="D167" s="37"/>
      <c r="E167" s="37"/>
      <c r="F167" s="37"/>
      <c r="G167" s="37"/>
      <c r="H167" s="37"/>
      <c r="I167" s="40"/>
    </row>
    <row r="168" spans="1:10" s="20" customFormat="1" ht="38.25">
      <c r="A168" s="33"/>
      <c r="B168" s="34"/>
      <c r="C168" s="2" t="s">
        <v>50</v>
      </c>
      <c r="D168" s="34"/>
      <c r="E168" s="34"/>
      <c r="F168" s="34"/>
      <c r="G168" s="34"/>
      <c r="H168" s="34"/>
      <c r="I168" s="34"/>
    </row>
    <row r="169" spans="1:10" ht="140.25">
      <c r="A169" s="9">
        <v>4</v>
      </c>
      <c r="B169" s="2" t="s">
        <v>35</v>
      </c>
      <c r="C169" s="35" t="s">
        <v>489</v>
      </c>
      <c r="D169" s="1">
        <v>1</v>
      </c>
      <c r="E169" s="2" t="s">
        <v>27</v>
      </c>
      <c r="F169" s="11">
        <v>198500</v>
      </c>
      <c r="G169" s="11">
        <v>35000</v>
      </c>
      <c r="H169" s="11">
        <f t="shared" ref="H169" si="10">ROUND(D169*F169, 0)</f>
        <v>198500</v>
      </c>
      <c r="I169" s="11">
        <f t="shared" ref="I169" si="11">ROUND(D169*G169, 0)</f>
        <v>35000</v>
      </c>
      <c r="J169" s="36"/>
    </row>
    <row r="170" spans="1:10">
      <c r="A170" s="33"/>
      <c r="C170" s="35"/>
      <c r="F170" s="34"/>
      <c r="G170" s="34"/>
      <c r="H170" s="34"/>
      <c r="I170" s="34"/>
      <c r="J170" s="36"/>
    </row>
    <row r="171" spans="1:10" ht="114.75">
      <c r="A171" s="9">
        <v>5</v>
      </c>
      <c r="B171" s="2" t="s">
        <v>35</v>
      </c>
      <c r="C171" s="35" t="s">
        <v>490</v>
      </c>
      <c r="D171" s="1">
        <v>1</v>
      </c>
      <c r="E171" s="2" t="s">
        <v>27</v>
      </c>
      <c r="F171" s="11">
        <v>198500</v>
      </c>
      <c r="G171" s="11">
        <v>35000</v>
      </c>
      <c r="H171" s="11">
        <f t="shared" ref="H171" si="12">ROUND(D171*F171, 0)</f>
        <v>198500</v>
      </c>
      <c r="I171" s="11">
        <f t="shared" ref="I171" si="13">ROUND(D171*G171, 0)</f>
        <v>35000</v>
      </c>
      <c r="J171" s="36"/>
    </row>
    <row r="172" spans="1:10">
      <c r="C172" s="35"/>
      <c r="J172" s="36"/>
    </row>
    <row r="173" spans="1:10" ht="114.75">
      <c r="A173" s="9">
        <v>6</v>
      </c>
      <c r="B173" s="2" t="s">
        <v>35</v>
      </c>
      <c r="C173" s="35" t="s">
        <v>491</v>
      </c>
      <c r="D173" s="1">
        <v>1</v>
      </c>
      <c r="E173" s="2" t="s">
        <v>27</v>
      </c>
      <c r="F173" s="11">
        <v>198500</v>
      </c>
      <c r="G173" s="11">
        <v>35000</v>
      </c>
      <c r="H173" s="11">
        <f t="shared" ref="H173" si="14">ROUND(D173*F173, 0)</f>
        <v>198500</v>
      </c>
      <c r="I173" s="11">
        <f t="shared" ref="I173" si="15">ROUND(D173*G173, 0)</f>
        <v>35000</v>
      </c>
      <c r="J173" s="36"/>
    </row>
    <row r="174" spans="1:10">
      <c r="C174" s="35"/>
      <c r="J174" s="36"/>
    </row>
    <row r="175" spans="1:10" ht="63.75">
      <c r="A175" s="9">
        <v>7</v>
      </c>
      <c r="B175" s="2" t="s">
        <v>35</v>
      </c>
      <c r="C175" s="35" t="s">
        <v>492</v>
      </c>
      <c r="D175" s="1">
        <v>1</v>
      </c>
      <c r="E175" s="2" t="s">
        <v>27</v>
      </c>
      <c r="F175" s="11">
        <v>15000</v>
      </c>
      <c r="G175" s="11">
        <v>45000</v>
      </c>
      <c r="H175" s="11">
        <f t="shared" ref="H175" si="16">ROUND(D175*F175, 0)</f>
        <v>15000</v>
      </c>
      <c r="I175" s="11">
        <f t="shared" ref="I175" si="17">ROUND(D175*G175, 0)</f>
        <v>45000</v>
      </c>
      <c r="J175" s="36"/>
    </row>
    <row r="176" spans="1:10">
      <c r="C176" s="35"/>
      <c r="J176" s="36"/>
    </row>
    <row r="177" spans="1:10" ht="63.75">
      <c r="A177" s="9">
        <v>8</v>
      </c>
      <c r="B177" s="2" t="s">
        <v>35</v>
      </c>
      <c r="C177" s="35" t="s">
        <v>493</v>
      </c>
      <c r="D177" s="1">
        <v>1</v>
      </c>
      <c r="E177" s="2" t="s">
        <v>27</v>
      </c>
      <c r="F177" s="11">
        <v>15000</v>
      </c>
      <c r="G177" s="11">
        <v>45000</v>
      </c>
      <c r="H177" s="11">
        <f t="shared" ref="H177" si="18">ROUND(D177*F177, 0)</f>
        <v>15000</v>
      </c>
      <c r="I177" s="11">
        <f t="shared" ref="I177" si="19">ROUND(D177*G177, 0)</f>
        <v>45000</v>
      </c>
      <c r="J177" s="36"/>
    </row>
    <row r="178" spans="1:10">
      <c r="C178" s="35"/>
      <c r="J178" s="36"/>
    </row>
    <row r="179" spans="1:10" ht="140.25">
      <c r="A179" s="9">
        <v>9</v>
      </c>
      <c r="B179" s="2" t="s">
        <v>35</v>
      </c>
      <c r="C179" s="35" t="s">
        <v>494</v>
      </c>
      <c r="D179" s="1">
        <v>1</v>
      </c>
      <c r="E179" s="2" t="s">
        <v>27</v>
      </c>
      <c r="F179" s="11">
        <v>198500</v>
      </c>
      <c r="G179" s="11">
        <v>35000</v>
      </c>
      <c r="H179" s="11">
        <f t="shared" ref="H179" si="20">ROUND(D179*F179, 0)</f>
        <v>198500</v>
      </c>
      <c r="I179" s="11">
        <f t="shared" ref="I179" si="21">ROUND(D179*G179, 0)</f>
        <v>35000</v>
      </c>
      <c r="J179" s="36"/>
    </row>
    <row r="180" spans="1:10">
      <c r="C180" s="35"/>
      <c r="J180" s="36"/>
    </row>
    <row r="181" spans="1:10" ht="140.25">
      <c r="A181" s="9">
        <v>10</v>
      </c>
      <c r="B181" s="2" t="s">
        <v>35</v>
      </c>
      <c r="C181" s="35" t="s">
        <v>495</v>
      </c>
      <c r="D181" s="1">
        <v>1</v>
      </c>
      <c r="E181" s="2" t="s">
        <v>27</v>
      </c>
      <c r="F181" s="11">
        <v>198500</v>
      </c>
      <c r="G181" s="11">
        <v>35000</v>
      </c>
      <c r="H181" s="11">
        <f t="shared" ref="H181" si="22">ROUND(D181*F181, 0)</f>
        <v>198500</v>
      </c>
      <c r="I181" s="11">
        <f t="shared" ref="I181" si="23">ROUND(D181*G181, 0)</f>
        <v>35000</v>
      </c>
      <c r="J181" s="36"/>
    </row>
    <row r="182" spans="1:10">
      <c r="C182" s="35"/>
      <c r="J182" s="36"/>
    </row>
    <row r="183" spans="1:10" ht="140.25">
      <c r="A183" s="9">
        <v>11</v>
      </c>
      <c r="B183" s="2" t="s">
        <v>35</v>
      </c>
      <c r="C183" s="35" t="s">
        <v>496</v>
      </c>
      <c r="D183" s="1">
        <v>1</v>
      </c>
      <c r="E183" s="2" t="s">
        <v>27</v>
      </c>
      <c r="F183" s="11">
        <v>245000</v>
      </c>
      <c r="G183" s="11">
        <v>35000</v>
      </c>
      <c r="H183" s="11">
        <f t="shared" ref="H183" si="24">ROUND(D183*F183, 0)</f>
        <v>245000</v>
      </c>
      <c r="I183" s="11">
        <f t="shared" ref="I183" si="25">ROUND(D183*G183, 0)</f>
        <v>35000</v>
      </c>
      <c r="J183" s="36"/>
    </row>
    <row r="184" spans="1:10">
      <c r="C184" s="35"/>
      <c r="J184" s="36"/>
    </row>
    <row r="185" spans="1:10" ht="140.25">
      <c r="A185" s="9">
        <v>12</v>
      </c>
      <c r="B185" s="2" t="s">
        <v>35</v>
      </c>
      <c r="C185" s="35" t="s">
        <v>497</v>
      </c>
      <c r="D185" s="1">
        <v>1</v>
      </c>
      <c r="E185" s="2" t="s">
        <v>27</v>
      </c>
      <c r="F185" s="11">
        <v>245000</v>
      </c>
      <c r="G185" s="11">
        <v>35000</v>
      </c>
      <c r="H185" s="11">
        <f t="shared" ref="H185" si="26">ROUND(D185*F185, 0)</f>
        <v>245000</v>
      </c>
      <c r="I185" s="11">
        <f t="shared" ref="I185" si="27">ROUND(D185*G185, 0)</f>
        <v>35000</v>
      </c>
      <c r="J185" s="36"/>
    </row>
    <row r="186" spans="1:10">
      <c r="C186" s="35"/>
      <c r="J186" s="36"/>
    </row>
    <row r="187" spans="1:10" s="20" customFormat="1">
      <c r="A187" s="14"/>
      <c r="B187" s="15"/>
      <c r="C187" s="15" t="s">
        <v>13</v>
      </c>
      <c r="D187" s="16"/>
      <c r="E187" s="15"/>
      <c r="F187" s="8"/>
      <c r="G187" s="8"/>
      <c r="H187" s="8">
        <f>ROUND(SUM(H155:H186),0)</f>
        <v>6482500</v>
      </c>
      <c r="I187" s="8">
        <f>ROUND(SUM(I155:I186),0)</f>
        <v>785000</v>
      </c>
    </row>
    <row r="190" spans="1:10">
      <c r="C190" s="13" t="str">
        <f>B19</f>
        <v>Lakatos-szerkezetek elhelyezése</v>
      </c>
    </row>
    <row r="191" spans="1:10" ht="25.5">
      <c r="A191" s="14" t="s">
        <v>3</v>
      </c>
      <c r="B191" s="15" t="s">
        <v>4</v>
      </c>
      <c r="C191" s="15" t="s">
        <v>5</v>
      </c>
      <c r="D191" s="16" t="s">
        <v>6</v>
      </c>
      <c r="E191" s="15" t="s">
        <v>7</v>
      </c>
      <c r="F191" s="8" t="s">
        <v>8</v>
      </c>
      <c r="G191" s="8" t="s">
        <v>9</v>
      </c>
      <c r="H191" s="8" t="s">
        <v>10</v>
      </c>
      <c r="I191" s="8" t="s">
        <v>11</v>
      </c>
    </row>
    <row r="192" spans="1:10" ht="38.25">
      <c r="B192" s="34"/>
      <c r="C192" s="2" t="s">
        <v>50</v>
      </c>
      <c r="D192" s="34"/>
      <c r="E192" s="34"/>
      <c r="F192" s="34"/>
      <c r="G192" s="34"/>
      <c r="H192" s="34"/>
      <c r="I192" s="34"/>
    </row>
    <row r="193" spans="1:9" ht="63.75">
      <c r="A193" s="9">
        <v>1</v>
      </c>
      <c r="B193" s="2" t="s">
        <v>35</v>
      </c>
      <c r="C193" s="35" t="s">
        <v>504</v>
      </c>
      <c r="D193" s="1">
        <v>1</v>
      </c>
      <c r="E193" s="2" t="s">
        <v>27</v>
      </c>
      <c r="F193" s="11">
        <v>48600</v>
      </c>
      <c r="G193" s="11">
        <v>5400</v>
      </c>
      <c r="H193" s="11">
        <f t="shared" ref="H193" si="28">ROUND(D193*F193, 0)</f>
        <v>48600</v>
      </c>
      <c r="I193" s="11">
        <f>ROUND(D193*G193, 0)</f>
        <v>5400</v>
      </c>
    </row>
    <row r="194" spans="1:9">
      <c r="B194" s="34"/>
      <c r="D194" s="34"/>
      <c r="E194" s="34"/>
      <c r="F194" s="34"/>
      <c r="G194" s="34"/>
      <c r="H194" s="34"/>
      <c r="I194" s="34"/>
    </row>
    <row r="195" spans="1:9" ht="127.5">
      <c r="A195" s="9">
        <v>2</v>
      </c>
      <c r="B195" s="2" t="s">
        <v>35</v>
      </c>
      <c r="C195" s="35" t="s">
        <v>505</v>
      </c>
      <c r="D195" s="1">
        <v>2</v>
      </c>
      <c r="E195" s="2" t="s">
        <v>27</v>
      </c>
      <c r="F195" s="11">
        <v>78600</v>
      </c>
      <c r="G195" s="11">
        <v>12500</v>
      </c>
      <c r="H195" s="11">
        <f t="shared" ref="H195" si="29">ROUND(D195*F195, 0)</f>
        <v>157200</v>
      </c>
      <c r="I195" s="11">
        <f>ROUND(D195*G195, 0)</f>
        <v>25000</v>
      </c>
    </row>
    <row r="196" spans="1:9">
      <c r="B196" s="34"/>
      <c r="D196" s="34"/>
      <c r="E196" s="34"/>
      <c r="F196" s="34"/>
      <c r="G196" s="34"/>
      <c r="H196" s="34"/>
      <c r="I196" s="34"/>
    </row>
    <row r="197" spans="1:9" ht="127.5">
      <c r="A197" s="9">
        <v>3</v>
      </c>
      <c r="B197" s="2" t="s">
        <v>35</v>
      </c>
      <c r="C197" s="35" t="s">
        <v>506</v>
      </c>
      <c r="D197" s="1">
        <v>2</v>
      </c>
      <c r="E197" s="2" t="s">
        <v>27</v>
      </c>
      <c r="F197" s="11">
        <v>125800</v>
      </c>
      <c r="G197" s="11">
        <v>45000</v>
      </c>
      <c r="H197" s="11">
        <f t="shared" ref="H197" si="30">ROUND(D197*F197, 0)</f>
        <v>251600</v>
      </c>
      <c r="I197" s="11">
        <f>ROUND(D197*G197, 0)</f>
        <v>90000</v>
      </c>
    </row>
    <row r="198" spans="1:9">
      <c r="B198" s="34"/>
      <c r="D198" s="34"/>
      <c r="E198" s="34"/>
      <c r="F198" s="34"/>
      <c r="G198" s="34"/>
      <c r="H198" s="34"/>
      <c r="I198" s="34"/>
    </row>
    <row r="199" spans="1:9" ht="127.5">
      <c r="A199" s="9">
        <v>4</v>
      </c>
      <c r="B199" s="2" t="s">
        <v>35</v>
      </c>
      <c r="C199" s="35" t="s">
        <v>507</v>
      </c>
      <c r="D199" s="1">
        <v>1</v>
      </c>
      <c r="E199" s="2" t="s">
        <v>27</v>
      </c>
      <c r="F199" s="11">
        <v>58600</v>
      </c>
      <c r="G199" s="11">
        <v>12500</v>
      </c>
      <c r="H199" s="11">
        <f t="shared" ref="H199" si="31">ROUND(D199*F199, 0)</f>
        <v>58600</v>
      </c>
      <c r="I199" s="11">
        <f>ROUND(D199*G199, 0)</f>
        <v>12500</v>
      </c>
    </row>
    <row r="200" spans="1:9">
      <c r="B200" s="34"/>
      <c r="D200" s="34"/>
      <c r="E200" s="34"/>
      <c r="F200" s="34"/>
      <c r="G200" s="34"/>
      <c r="H200" s="34"/>
      <c r="I200" s="34"/>
    </row>
    <row r="201" spans="1:9" ht="127.5">
      <c r="A201" s="9">
        <v>5</v>
      </c>
      <c r="B201" s="2" t="s">
        <v>35</v>
      </c>
      <c r="C201" s="35" t="s">
        <v>508</v>
      </c>
      <c r="D201" s="1">
        <v>1</v>
      </c>
      <c r="E201" s="2" t="s">
        <v>27</v>
      </c>
      <c r="F201" s="11">
        <v>48500</v>
      </c>
      <c r="G201" s="11">
        <v>12500</v>
      </c>
      <c r="H201" s="11">
        <f t="shared" ref="H201" si="32">ROUND(D201*F201, 0)</f>
        <v>48500</v>
      </c>
      <c r="I201" s="11">
        <f>ROUND(D201*G201, 0)</f>
        <v>12500</v>
      </c>
    </row>
    <row r="202" spans="1:9">
      <c r="B202" s="34"/>
      <c r="D202" s="34"/>
      <c r="E202" s="34"/>
      <c r="F202" s="34"/>
      <c r="G202" s="34"/>
      <c r="H202" s="34"/>
      <c r="I202" s="34"/>
    </row>
    <row r="203" spans="1:9" ht="127.5">
      <c r="A203" s="9">
        <v>6</v>
      </c>
      <c r="B203" s="2" t="s">
        <v>35</v>
      </c>
      <c r="C203" s="35" t="s">
        <v>509</v>
      </c>
      <c r="D203" s="1">
        <v>2</v>
      </c>
      <c r="E203" s="2" t="s">
        <v>27</v>
      </c>
      <c r="F203" s="11">
        <v>195000</v>
      </c>
      <c r="G203" s="11">
        <v>54000</v>
      </c>
      <c r="H203" s="11">
        <f t="shared" ref="H203" si="33">ROUND(D203*F203, 0)</f>
        <v>390000</v>
      </c>
      <c r="I203" s="11">
        <f>ROUND(D203*G203, 0)</f>
        <v>108000</v>
      </c>
    </row>
    <row r="204" spans="1:9">
      <c r="B204" s="34"/>
      <c r="D204" s="34"/>
      <c r="E204" s="34"/>
      <c r="F204" s="34"/>
      <c r="G204" s="34"/>
      <c r="H204" s="34"/>
      <c r="I204" s="34"/>
    </row>
    <row r="205" spans="1:9" ht="114.75">
      <c r="A205" s="9">
        <v>7</v>
      </c>
      <c r="B205" s="2" t="s">
        <v>35</v>
      </c>
      <c r="C205" s="35" t="s">
        <v>510</v>
      </c>
      <c r="D205" s="1">
        <v>1</v>
      </c>
      <c r="E205" s="2" t="s">
        <v>27</v>
      </c>
      <c r="F205" s="11">
        <v>185600</v>
      </c>
      <c r="G205" s="11">
        <v>35000</v>
      </c>
      <c r="H205" s="11">
        <f t="shared" ref="H205" si="34">ROUND(D205*F205, 0)</f>
        <v>185600</v>
      </c>
      <c r="I205" s="11">
        <f>ROUND(D205*G205, 0)</f>
        <v>35000</v>
      </c>
    </row>
    <row r="206" spans="1:9">
      <c r="B206" s="34"/>
      <c r="D206" s="34"/>
      <c r="E206" s="34"/>
      <c r="F206" s="34"/>
      <c r="G206" s="34"/>
      <c r="H206" s="34"/>
      <c r="I206" s="34"/>
    </row>
    <row r="207" spans="1:9" ht="102">
      <c r="A207" s="9">
        <v>8</v>
      </c>
      <c r="B207" s="2" t="s">
        <v>35</v>
      </c>
      <c r="C207" s="35" t="s">
        <v>511</v>
      </c>
      <c r="D207" s="1">
        <v>1</v>
      </c>
      <c r="E207" s="2" t="s">
        <v>27</v>
      </c>
      <c r="F207" s="11">
        <v>215000</v>
      </c>
      <c r="G207" s="11">
        <v>75000</v>
      </c>
      <c r="H207" s="11">
        <f t="shared" ref="H207" si="35">ROUND(D207*F207, 0)</f>
        <v>215000</v>
      </c>
      <c r="I207" s="11">
        <f>ROUND(D207*G207, 0)</f>
        <v>75000</v>
      </c>
    </row>
    <row r="209" spans="1:9" ht="76.5">
      <c r="A209" s="9">
        <v>9</v>
      </c>
      <c r="B209" s="2" t="s">
        <v>35</v>
      </c>
      <c r="C209" s="35" t="s">
        <v>512</v>
      </c>
      <c r="D209" s="1">
        <v>1</v>
      </c>
      <c r="E209" s="2" t="s">
        <v>27</v>
      </c>
      <c r="F209" s="11">
        <v>148000</v>
      </c>
      <c r="G209" s="11">
        <v>8200</v>
      </c>
      <c r="H209" s="11">
        <f t="shared" ref="H209" si="36">ROUND(D209*F209, 0)</f>
        <v>148000</v>
      </c>
      <c r="I209" s="11">
        <f>ROUND(D209*G209, 0)</f>
        <v>8200</v>
      </c>
    </row>
    <row r="211" spans="1:9" ht="153">
      <c r="A211" s="9">
        <v>10</v>
      </c>
      <c r="B211" s="2" t="s">
        <v>35</v>
      </c>
      <c r="C211" s="35" t="s">
        <v>519</v>
      </c>
      <c r="D211" s="1">
        <v>1</v>
      </c>
      <c r="E211" s="2" t="s">
        <v>27</v>
      </c>
      <c r="F211" s="11">
        <v>78000</v>
      </c>
      <c r="G211" s="11">
        <v>22500</v>
      </c>
      <c r="H211" s="11">
        <f t="shared" ref="H211" si="37">ROUND(D211*F211, 0)</f>
        <v>78000</v>
      </c>
      <c r="I211" s="11">
        <f>ROUND(D211*G211, 0)</f>
        <v>22500</v>
      </c>
    </row>
    <row r="213" spans="1:9" ht="153">
      <c r="A213" s="9">
        <v>11</v>
      </c>
      <c r="B213" s="2" t="s">
        <v>35</v>
      </c>
      <c r="C213" s="35" t="s">
        <v>520</v>
      </c>
      <c r="D213" s="1">
        <v>1</v>
      </c>
      <c r="E213" s="2" t="s">
        <v>27</v>
      </c>
      <c r="F213" s="11">
        <v>78000</v>
      </c>
      <c r="G213" s="11">
        <v>22500</v>
      </c>
      <c r="H213" s="11">
        <f t="shared" ref="H213" si="38">ROUND(D213*F213, 0)</f>
        <v>78000</v>
      </c>
      <c r="I213" s="11">
        <f>ROUND(D213*G213, 0)</f>
        <v>22500</v>
      </c>
    </row>
    <row r="214" spans="1:9">
      <c r="B214" s="9"/>
      <c r="C214" s="35"/>
    </row>
    <row r="215" spans="1:9">
      <c r="A215" s="14"/>
      <c r="B215" s="15"/>
      <c r="C215" s="15" t="s">
        <v>13</v>
      </c>
      <c r="D215" s="16"/>
      <c r="E215" s="15"/>
      <c r="F215" s="8"/>
      <c r="G215" s="8"/>
      <c r="H215" s="8">
        <f>ROUND(SUM(H192:H214),0)</f>
        <v>1659100</v>
      </c>
      <c r="I215" s="8">
        <f>ROUND(SUM(I192:I214),0)</f>
        <v>416600</v>
      </c>
    </row>
    <row r="218" spans="1:9">
      <c r="C218" s="13" t="str">
        <f>B20</f>
        <v>Felületképzés (festés, mázolás, tapétázás, korrózióvédelem)</v>
      </c>
      <c r="D218" s="13"/>
      <c r="E218" s="13"/>
    </row>
    <row r="219" spans="1:9" ht="25.5">
      <c r="A219" s="14" t="s">
        <v>3</v>
      </c>
      <c r="B219" s="15" t="s">
        <v>4</v>
      </c>
      <c r="C219" s="15" t="s">
        <v>5</v>
      </c>
      <c r="D219" s="16" t="s">
        <v>6</v>
      </c>
      <c r="E219" s="15" t="s">
        <v>7</v>
      </c>
      <c r="F219" s="8" t="s">
        <v>8</v>
      </c>
      <c r="G219" s="8" t="s">
        <v>9</v>
      </c>
      <c r="H219" s="8" t="s">
        <v>10</v>
      </c>
      <c r="I219" s="8" t="s">
        <v>11</v>
      </c>
    </row>
    <row r="220" spans="1:9" ht="127.5">
      <c r="A220" s="9">
        <v>1</v>
      </c>
      <c r="B220" s="2" t="s">
        <v>251</v>
      </c>
      <c r="C220" s="71" t="s">
        <v>250</v>
      </c>
      <c r="D220" s="19">
        <v>459</v>
      </c>
      <c r="E220" s="2" t="s">
        <v>12</v>
      </c>
      <c r="F220" s="11">
        <v>980</v>
      </c>
      <c r="G220" s="11">
        <v>2200</v>
      </c>
      <c r="H220" s="11">
        <f>ROUND(D220*F220, 0)</f>
        <v>449820</v>
      </c>
      <c r="I220" s="11">
        <f>ROUND(D220*G220, 0)</f>
        <v>1009800</v>
      </c>
    </row>
    <row r="221" spans="1:9">
      <c r="A221" s="22"/>
      <c r="B221" s="20"/>
      <c r="C221" s="20"/>
      <c r="D221" s="29"/>
      <c r="E221" s="20"/>
      <c r="F221" s="28"/>
      <c r="G221" s="28"/>
      <c r="H221" s="28"/>
      <c r="I221" s="28"/>
    </row>
    <row r="222" spans="1:9" ht="63.75">
      <c r="A222" s="9">
        <v>2</v>
      </c>
      <c r="B222" s="2" t="s">
        <v>35</v>
      </c>
      <c r="C222" s="35" t="s">
        <v>696</v>
      </c>
      <c r="D222" s="1">
        <v>289.5</v>
      </c>
      <c r="E222" s="2" t="s">
        <v>12</v>
      </c>
      <c r="F222" s="11">
        <v>1150</v>
      </c>
      <c r="G222" s="11">
        <v>1800</v>
      </c>
      <c r="H222" s="11">
        <f>ROUND(D222*F222, 0)</f>
        <v>332925</v>
      </c>
      <c r="I222" s="11">
        <f>ROUND(D222*G222, 0)</f>
        <v>521100</v>
      </c>
    </row>
    <row r="223" spans="1:9">
      <c r="A223" s="22"/>
      <c r="B223" s="20"/>
      <c r="C223" s="35"/>
    </row>
    <row r="224" spans="1:9" ht="76.5">
      <c r="A224" s="9">
        <v>3</v>
      </c>
      <c r="B224" s="2" t="s">
        <v>35</v>
      </c>
      <c r="C224" s="35" t="s">
        <v>697</v>
      </c>
      <c r="D224" s="1">
        <v>11.9</v>
      </c>
      <c r="E224" s="2" t="s">
        <v>12</v>
      </c>
      <c r="F224" s="11">
        <v>1150</v>
      </c>
      <c r="G224" s="11">
        <v>1800</v>
      </c>
      <c r="H224" s="11">
        <f>ROUND(D224*F224, 0)</f>
        <v>13685</v>
      </c>
      <c r="I224" s="11">
        <f>ROUND(D224*G224, 0)</f>
        <v>21420</v>
      </c>
    </row>
    <row r="225" spans="1:9">
      <c r="A225" s="22"/>
      <c r="B225" s="20"/>
      <c r="C225" s="35"/>
    </row>
    <row r="226" spans="1:9" ht="63.75">
      <c r="A226" s="9">
        <v>4</v>
      </c>
      <c r="B226" s="2" t="s">
        <v>35</v>
      </c>
      <c r="C226" s="35" t="s">
        <v>698</v>
      </c>
      <c r="D226" s="1">
        <f>26.3+70</f>
        <v>96.3</v>
      </c>
      <c r="E226" s="2" t="s">
        <v>12</v>
      </c>
      <c r="F226" s="11">
        <v>1150</v>
      </c>
      <c r="G226" s="11">
        <v>1800</v>
      </c>
      <c r="H226" s="11">
        <f>ROUND(D226*F226, 0)</f>
        <v>110745</v>
      </c>
      <c r="I226" s="11">
        <f>ROUND(D226*G226, 0)</f>
        <v>173340</v>
      </c>
    </row>
    <row r="227" spans="1:9">
      <c r="A227" s="22"/>
      <c r="B227" s="20"/>
      <c r="C227" s="20"/>
    </row>
    <row r="228" spans="1:9" ht="25.5">
      <c r="A228" s="9">
        <v>5</v>
      </c>
      <c r="B228" s="2" t="s">
        <v>35</v>
      </c>
      <c r="C228" s="35" t="s">
        <v>702</v>
      </c>
      <c r="D228" s="82">
        <v>9</v>
      </c>
      <c r="E228" s="2" t="s">
        <v>12</v>
      </c>
      <c r="F228" s="11">
        <v>1150</v>
      </c>
      <c r="G228" s="11">
        <v>1800</v>
      </c>
      <c r="H228" s="11">
        <f>ROUND(D228*F228, 0)</f>
        <v>10350</v>
      </c>
      <c r="I228" s="11">
        <f>ROUND(D228*G228, 0)</f>
        <v>16200</v>
      </c>
    </row>
    <row r="229" spans="1:9">
      <c r="A229" s="22"/>
      <c r="B229" s="20"/>
      <c r="C229" s="20"/>
    </row>
    <row r="230" spans="1:9" ht="191.25">
      <c r="A230" s="9">
        <v>6</v>
      </c>
      <c r="B230" s="2" t="s">
        <v>252</v>
      </c>
      <c r="C230" s="38" t="s">
        <v>253</v>
      </c>
      <c r="D230" s="19">
        <v>176.1</v>
      </c>
      <c r="E230" s="2" t="s">
        <v>12</v>
      </c>
      <c r="F230" s="11">
        <v>670</v>
      </c>
      <c r="G230" s="11">
        <v>1200</v>
      </c>
      <c r="H230" s="11">
        <f t="shared" ref="H230" si="39">ROUND(D230*F230, 0)</f>
        <v>117987</v>
      </c>
      <c r="I230" s="11">
        <f t="shared" ref="I230" si="40">ROUND(D230*G230, 0)</f>
        <v>211320</v>
      </c>
    </row>
    <row r="231" spans="1:9">
      <c r="B231" s="9"/>
      <c r="C231" s="35"/>
    </row>
    <row r="232" spans="1:9">
      <c r="A232" s="14"/>
      <c r="B232" s="15"/>
      <c r="C232" s="15" t="s">
        <v>13</v>
      </c>
      <c r="D232" s="16"/>
      <c r="E232" s="15"/>
      <c r="F232" s="8"/>
      <c r="G232" s="8"/>
      <c r="H232" s="8">
        <f>ROUND(SUM(H220:H231),0)</f>
        <v>1035512</v>
      </c>
      <c r="I232" s="8">
        <f>ROUND(SUM(I220:I231),0)</f>
        <v>1953180</v>
      </c>
    </row>
    <row r="235" spans="1:9">
      <c r="C235" s="13" t="str">
        <f>B21</f>
        <v>Szigetelés</v>
      </c>
    </row>
    <row r="236" spans="1:9" ht="25.5">
      <c r="A236" s="14" t="s">
        <v>3</v>
      </c>
      <c r="B236" s="15" t="s">
        <v>4</v>
      </c>
      <c r="C236" s="15" t="s">
        <v>5</v>
      </c>
      <c r="D236" s="16" t="s">
        <v>6</v>
      </c>
      <c r="E236" s="15" t="s">
        <v>7</v>
      </c>
      <c r="F236" s="8" t="s">
        <v>8</v>
      </c>
      <c r="G236" s="8" t="s">
        <v>9</v>
      </c>
      <c r="H236" s="8" t="s">
        <v>10</v>
      </c>
      <c r="I236" s="8" t="s">
        <v>11</v>
      </c>
    </row>
    <row r="237" spans="1:9">
      <c r="A237" s="39" t="s">
        <v>40</v>
      </c>
      <c r="B237" s="39"/>
      <c r="C237" s="37"/>
      <c r="D237" s="37"/>
      <c r="E237" s="37"/>
      <c r="F237" s="37"/>
      <c r="G237" s="37"/>
      <c r="H237" s="37"/>
      <c r="I237" s="40"/>
    </row>
    <row r="238" spans="1:9" ht="63.75">
      <c r="A238" s="9">
        <v>1</v>
      </c>
      <c r="B238" s="2" t="s">
        <v>129</v>
      </c>
      <c r="C238" s="2" t="s">
        <v>126</v>
      </c>
      <c r="D238" s="19">
        <v>21.94</v>
      </c>
      <c r="E238" s="2" t="s">
        <v>12</v>
      </c>
      <c r="F238" s="11">
        <v>180</v>
      </c>
      <c r="G238" s="11">
        <v>250</v>
      </c>
      <c r="H238" s="11">
        <f>ROUND(D238*F238, 0)</f>
        <v>3949</v>
      </c>
      <c r="I238" s="11">
        <f>ROUND(D238*G238, 0)</f>
        <v>5485</v>
      </c>
    </row>
    <row r="239" spans="1:9">
      <c r="D239" s="19"/>
    </row>
    <row r="240" spans="1:9" ht="153">
      <c r="A240" s="9">
        <v>2</v>
      </c>
      <c r="B240" s="2" t="s">
        <v>130</v>
      </c>
      <c r="C240" s="2" t="s">
        <v>770</v>
      </c>
      <c r="D240" s="19">
        <v>7</v>
      </c>
      <c r="E240" s="2" t="s">
        <v>12</v>
      </c>
      <c r="F240" s="11">
        <v>5860</v>
      </c>
      <c r="G240" s="11">
        <v>2200</v>
      </c>
      <c r="H240" s="11">
        <f t="shared" ref="H240" si="41">ROUND(D240*F240, 0)</f>
        <v>41020</v>
      </c>
      <c r="I240" s="11">
        <f t="shared" ref="I240" si="42">ROUND(D240*G240, 0)</f>
        <v>15400</v>
      </c>
    </row>
    <row r="241" spans="1:9">
      <c r="B241" s="9"/>
      <c r="D241" s="19"/>
    </row>
    <row r="242" spans="1:9">
      <c r="A242" s="39" t="s">
        <v>41</v>
      </c>
      <c r="B242" s="39"/>
      <c r="C242" s="37"/>
      <c r="D242" s="37"/>
      <c r="E242" s="37"/>
      <c r="F242" s="37"/>
      <c r="G242" s="37"/>
      <c r="H242" s="37"/>
      <c r="I242" s="40"/>
    </row>
    <row r="243" spans="1:9" ht="89.25">
      <c r="A243" s="9">
        <v>3</v>
      </c>
      <c r="B243" s="2" t="s">
        <v>131</v>
      </c>
      <c r="C243" s="2" t="s">
        <v>132</v>
      </c>
      <c r="D243" s="19">
        <f>18.4*0.4</f>
        <v>7.3599999999999994</v>
      </c>
      <c r="E243" s="2" t="s">
        <v>12</v>
      </c>
      <c r="F243" s="11">
        <v>8200</v>
      </c>
      <c r="G243" s="11">
        <v>1800</v>
      </c>
      <c r="H243" s="11">
        <f t="shared" ref="H243" si="43">ROUND(D243*F243, 0)</f>
        <v>60352</v>
      </c>
      <c r="I243" s="11">
        <f t="shared" ref="I243" si="44">ROUND(D243*G243, 0)</f>
        <v>13248</v>
      </c>
    </row>
    <row r="244" spans="1:9">
      <c r="B244" s="9"/>
      <c r="D244" s="19"/>
    </row>
    <row r="245" spans="1:9" ht="89.25">
      <c r="A245" s="9">
        <v>4</v>
      </c>
      <c r="B245" s="2" t="s">
        <v>125</v>
      </c>
      <c r="C245" s="2" t="s">
        <v>133</v>
      </c>
      <c r="D245" s="19">
        <v>154.5</v>
      </c>
      <c r="E245" s="2" t="s">
        <v>12</v>
      </c>
      <c r="F245" s="11">
        <v>2200</v>
      </c>
      <c r="G245" s="11">
        <v>1500</v>
      </c>
      <c r="H245" s="11">
        <f t="shared" ref="H245:H257" si="45">ROUND(D245*F245, 0)</f>
        <v>339900</v>
      </c>
      <c r="I245" s="11">
        <f t="shared" ref="I245:I257" si="46">ROUND(D245*G245, 0)</f>
        <v>231750</v>
      </c>
    </row>
    <row r="246" spans="1:9">
      <c r="D246" s="19"/>
    </row>
    <row r="247" spans="1:9" ht="38.25">
      <c r="A247" s="9">
        <v>5</v>
      </c>
      <c r="B247" s="2" t="s">
        <v>35</v>
      </c>
      <c r="C247" s="2" t="s">
        <v>706</v>
      </c>
      <c r="D247" s="19">
        <v>2.7</v>
      </c>
      <c r="E247" s="2" t="s">
        <v>12</v>
      </c>
      <c r="F247" s="11">
        <v>4200</v>
      </c>
      <c r="G247" s="11">
        <v>1500</v>
      </c>
      <c r="H247" s="11">
        <f t="shared" ref="H247" si="47">ROUND(D247*F247, 0)</f>
        <v>11340</v>
      </c>
      <c r="I247" s="11">
        <f t="shared" ref="I247" si="48">ROUND(D247*G247, 0)</f>
        <v>4050</v>
      </c>
    </row>
    <row r="248" spans="1:9">
      <c r="D248" s="19"/>
    </row>
    <row r="249" spans="1:9" ht="38.25">
      <c r="A249" s="9">
        <v>6</v>
      </c>
      <c r="B249" s="2" t="s">
        <v>35</v>
      </c>
      <c r="C249" s="2" t="s">
        <v>707</v>
      </c>
      <c r="D249" s="19">
        <v>2.1</v>
      </c>
      <c r="E249" s="2" t="s">
        <v>12</v>
      </c>
      <c r="F249" s="11">
        <v>5600</v>
      </c>
      <c r="G249" s="11">
        <v>1500</v>
      </c>
      <c r="H249" s="11">
        <f t="shared" ref="H249" si="49">ROUND(D249*F249, 0)</f>
        <v>11760</v>
      </c>
      <c r="I249" s="11">
        <f t="shared" ref="I249" si="50">ROUND(D249*G249, 0)</f>
        <v>3150</v>
      </c>
    </row>
    <row r="250" spans="1:9">
      <c r="D250" s="19"/>
    </row>
    <row r="251" spans="1:9" ht="38.25">
      <c r="A251" s="9">
        <v>7</v>
      </c>
      <c r="B251" s="2" t="s">
        <v>35</v>
      </c>
      <c r="C251" s="2" t="s">
        <v>708</v>
      </c>
      <c r="D251" s="19">
        <v>9.6999999999999993</v>
      </c>
      <c r="E251" s="2" t="s">
        <v>12</v>
      </c>
      <c r="F251" s="11">
        <v>6200</v>
      </c>
      <c r="G251" s="11">
        <v>1500</v>
      </c>
      <c r="H251" s="11">
        <f t="shared" ref="H251" si="51">ROUND(D251*F251, 0)</f>
        <v>60140</v>
      </c>
      <c r="I251" s="11">
        <f t="shared" ref="I251" si="52">ROUND(D251*G251, 0)</f>
        <v>14550</v>
      </c>
    </row>
    <row r="252" spans="1:9">
      <c r="D252" s="19"/>
    </row>
    <row r="253" spans="1:9" ht="38.25">
      <c r="A253" s="9">
        <v>8</v>
      </c>
      <c r="B253" s="2" t="s">
        <v>35</v>
      </c>
      <c r="C253" s="2" t="s">
        <v>709</v>
      </c>
      <c r="D253" s="19">
        <v>6.9</v>
      </c>
      <c r="E253" s="2" t="s">
        <v>12</v>
      </c>
      <c r="F253" s="11">
        <v>7200</v>
      </c>
      <c r="G253" s="11">
        <v>1500</v>
      </c>
      <c r="H253" s="11">
        <f t="shared" ref="H253" si="53">ROUND(D253*F253, 0)</f>
        <v>49680</v>
      </c>
      <c r="I253" s="11">
        <f t="shared" ref="I253" si="54">ROUND(D253*G253, 0)</f>
        <v>10350</v>
      </c>
    </row>
    <row r="254" spans="1:9">
      <c r="D254" s="19"/>
    </row>
    <row r="255" spans="1:9" ht="102">
      <c r="A255" s="9">
        <v>9</v>
      </c>
      <c r="B255" s="2" t="s">
        <v>127</v>
      </c>
      <c r="C255" s="2" t="s">
        <v>134</v>
      </c>
      <c r="D255" s="19">
        <v>154.5</v>
      </c>
      <c r="E255" s="2" t="s">
        <v>12</v>
      </c>
      <c r="F255" s="11">
        <v>12500</v>
      </c>
      <c r="G255" s="11">
        <v>1500</v>
      </c>
      <c r="H255" s="11">
        <f t="shared" si="45"/>
        <v>1931250</v>
      </c>
      <c r="I255" s="11">
        <f t="shared" si="46"/>
        <v>231750</v>
      </c>
    </row>
    <row r="256" spans="1:9">
      <c r="D256" s="19"/>
    </row>
    <row r="257" spans="1:9" ht="102">
      <c r="A257" s="9">
        <v>10</v>
      </c>
      <c r="B257" s="2" t="s">
        <v>128</v>
      </c>
      <c r="C257" s="41" t="s">
        <v>180</v>
      </c>
      <c r="D257" s="21">
        <v>773</v>
      </c>
      <c r="E257" s="2" t="s">
        <v>27</v>
      </c>
      <c r="F257" s="11">
        <v>250</v>
      </c>
      <c r="G257" s="11">
        <v>150</v>
      </c>
      <c r="H257" s="11">
        <f t="shared" si="45"/>
        <v>193250</v>
      </c>
      <c r="I257" s="11">
        <f t="shared" si="46"/>
        <v>115950</v>
      </c>
    </row>
    <row r="258" spans="1:9">
      <c r="C258" s="41"/>
      <c r="D258" s="19"/>
    </row>
    <row r="259" spans="1:9">
      <c r="A259" s="14"/>
      <c r="B259" s="15"/>
      <c r="C259" s="15" t="s">
        <v>13</v>
      </c>
      <c r="D259" s="16"/>
      <c r="E259" s="15"/>
      <c r="F259" s="8"/>
      <c r="G259" s="8"/>
      <c r="H259" s="8">
        <f>ROUND(SUM(H237:H258),0)</f>
        <v>2702641</v>
      </c>
      <c r="I259" s="8">
        <f>ROUND(SUM(I237:I258),0)</f>
        <v>645683</v>
      </c>
    </row>
  </sheetData>
  <mergeCells count="2">
    <mergeCell ref="A3:I3"/>
    <mergeCell ref="A4:I4"/>
  </mergeCells>
  <phoneticPr fontId="4" type="noConversion"/>
  <pageMargins left="0.2361111111111111" right="0.2361111111111111" top="0.69444444444444442" bottom="0.69444444444444442" header="0.41666666666666669" footer="0.41666666666666669"/>
  <pageSetup paperSize="9" scale="80" firstPageNumber="4294963191" orientation="portrait" useFirstPageNumber="1" r:id="rId1"/>
  <rowBreaks count="9" manualBreakCount="9">
    <brk id="23" max="8" man="1"/>
    <brk id="65" max="8" man="1"/>
    <brk id="77" max="8" man="1"/>
    <brk id="92" max="8" man="1"/>
    <brk id="123" max="8" man="1"/>
    <brk id="158" max="8" man="1"/>
    <brk id="166" max="8" man="1"/>
    <brk id="188" max="8" man="1"/>
    <brk id="224"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6"/>
  <dimension ref="A3:I95"/>
  <sheetViews>
    <sheetView view="pageBreakPreview" topLeftCell="A77" zoomScaleNormal="100" zoomScaleSheetLayoutView="100" workbookViewId="0">
      <selection activeCell="H95" sqref="H95"/>
    </sheetView>
  </sheetViews>
  <sheetFormatPr defaultColWidth="9.140625" defaultRowHeight="12.75"/>
  <cols>
    <col min="1" max="1" width="5.28515625" style="9" customWidth="1"/>
    <col min="2" max="2" width="36.7109375" style="2" customWidth="1"/>
    <col min="3" max="3" width="7.42578125" style="1" customWidth="1"/>
    <col min="4" max="4" width="7" style="2" customWidth="1"/>
    <col min="5" max="6" width="12.7109375" style="11" customWidth="1"/>
    <col min="7" max="8" width="14.7109375" style="11" customWidth="1"/>
    <col min="9" max="16384" width="9.140625" style="2"/>
  </cols>
  <sheetData>
    <row r="3" spans="1:8" ht="18">
      <c r="A3" s="125" t="str">
        <f>Főösszesítő!C24</f>
        <v>BELSŐÉPÍTÉSZETI MUNKÁK</v>
      </c>
      <c r="B3" s="127"/>
      <c r="C3" s="127"/>
      <c r="D3" s="127"/>
      <c r="E3" s="127"/>
      <c r="F3" s="127"/>
      <c r="G3" s="127"/>
      <c r="H3" s="128"/>
    </row>
    <row r="4" spans="1:8" ht="18">
      <c r="A4" s="125" t="str">
        <f>Főösszesítő!B24</f>
        <v>IV.</v>
      </c>
      <c r="B4" s="127"/>
      <c r="C4" s="127"/>
      <c r="D4" s="127"/>
      <c r="E4" s="127"/>
      <c r="F4" s="127"/>
      <c r="G4" s="127"/>
      <c r="H4" s="128"/>
    </row>
    <row r="10" spans="1:8" ht="25.5">
      <c r="A10" s="3"/>
      <c r="B10" s="4" t="s">
        <v>0</v>
      </c>
      <c r="C10" s="5"/>
      <c r="D10" s="6"/>
      <c r="E10" s="7"/>
      <c r="F10" s="7"/>
      <c r="G10" s="8" t="s">
        <v>1</v>
      </c>
      <c r="H10" s="8" t="s">
        <v>2</v>
      </c>
    </row>
    <row r="11" spans="1:8">
      <c r="A11" s="9">
        <v>1</v>
      </c>
      <c r="B11" s="10" t="s">
        <v>529</v>
      </c>
      <c r="G11" s="11">
        <f>G46</f>
        <v>3006000</v>
      </c>
      <c r="H11" s="11">
        <f>H46</f>
        <v>263000</v>
      </c>
    </row>
    <row r="12" spans="1:8">
      <c r="A12" s="9">
        <v>2</v>
      </c>
      <c r="B12" s="10" t="s">
        <v>531</v>
      </c>
      <c r="G12" s="11">
        <f>G59</f>
        <v>264200</v>
      </c>
      <c r="H12" s="11">
        <f>H59</f>
        <v>24000</v>
      </c>
    </row>
    <row r="13" spans="1:8">
      <c r="A13" s="9">
        <v>3</v>
      </c>
      <c r="B13" s="10" t="s">
        <v>532</v>
      </c>
      <c r="G13" s="11">
        <f>G78</f>
        <v>158350</v>
      </c>
      <c r="H13" s="11">
        <f>H78</f>
        <v>11500</v>
      </c>
    </row>
    <row r="14" spans="1:8">
      <c r="A14" s="9">
        <v>4</v>
      </c>
      <c r="B14" s="10" t="s">
        <v>232</v>
      </c>
      <c r="G14" s="11">
        <f>G95</f>
        <v>774800</v>
      </c>
      <c r="H14" s="11">
        <f>H95</f>
        <v>48700</v>
      </c>
    </row>
    <row r="15" spans="1:8">
      <c r="A15" s="12" t="s">
        <v>20</v>
      </c>
      <c r="B15" s="6"/>
      <c r="C15" s="5"/>
      <c r="D15" s="6"/>
      <c r="E15" s="7"/>
      <c r="F15" s="7"/>
      <c r="G15" s="8">
        <f>SUM(G11:G14)</f>
        <v>4203350</v>
      </c>
      <c r="H15" s="8">
        <f>SUM(H11:H14)</f>
        <v>347200</v>
      </c>
    </row>
    <row r="18" spans="1:9">
      <c r="B18" s="13" t="str">
        <f>B11</f>
        <v>Egyedi bútorok</v>
      </c>
    </row>
    <row r="19" spans="1:9" s="20" customFormat="1" ht="25.5">
      <c r="A19" s="14" t="s">
        <v>3</v>
      </c>
      <c r="B19" s="15" t="s">
        <v>5</v>
      </c>
      <c r="C19" s="16" t="s">
        <v>6</v>
      </c>
      <c r="D19" s="15" t="s">
        <v>7</v>
      </c>
      <c r="E19" s="8" t="s">
        <v>8</v>
      </c>
      <c r="F19" s="8" t="s">
        <v>9</v>
      </c>
      <c r="G19" s="8" t="s">
        <v>10</v>
      </c>
      <c r="H19" s="8" t="s">
        <v>11</v>
      </c>
    </row>
    <row r="20" spans="1:9" s="72" customFormat="1" ht="89.25">
      <c r="A20" s="9">
        <v>1</v>
      </c>
      <c r="B20" s="35" t="s">
        <v>533</v>
      </c>
      <c r="C20" s="1">
        <v>1</v>
      </c>
      <c r="D20" s="2" t="s">
        <v>27</v>
      </c>
      <c r="E20" s="11">
        <v>75000</v>
      </c>
      <c r="F20" s="11">
        <v>15000</v>
      </c>
      <c r="G20" s="11">
        <f t="shared" ref="G20" si="0">ROUND(C20*E20, 0)</f>
        <v>75000</v>
      </c>
      <c r="H20" s="11">
        <f t="shared" ref="H20" si="1">ROUND(C20*F20, 0)</f>
        <v>15000</v>
      </c>
      <c r="I20" s="79"/>
    </row>
    <row r="21" spans="1:9" s="72" customFormat="1">
      <c r="A21" s="9"/>
      <c r="B21" s="35"/>
      <c r="C21" s="1"/>
      <c r="D21" s="2"/>
      <c r="E21" s="11"/>
      <c r="F21" s="11"/>
      <c r="G21" s="11"/>
      <c r="H21" s="11"/>
      <c r="I21" s="79"/>
    </row>
    <row r="22" spans="1:9" s="72" customFormat="1" ht="89.25">
      <c r="A22" s="9">
        <v>2</v>
      </c>
      <c r="B22" s="35" t="s">
        <v>534</v>
      </c>
      <c r="C22" s="1">
        <v>1</v>
      </c>
      <c r="D22" s="2" t="s">
        <v>27</v>
      </c>
      <c r="E22" s="11">
        <v>75000</v>
      </c>
      <c r="F22" s="11">
        <v>15000</v>
      </c>
      <c r="G22" s="11">
        <f t="shared" ref="G22" si="2">ROUND(C22*E22, 0)</f>
        <v>75000</v>
      </c>
      <c r="H22" s="11">
        <f t="shared" ref="H22" si="3">ROUND(C22*F22, 0)</f>
        <v>15000</v>
      </c>
      <c r="I22" s="79"/>
    </row>
    <row r="23" spans="1:9" s="72" customFormat="1">
      <c r="A23" s="9"/>
      <c r="B23" s="35"/>
      <c r="C23" s="1"/>
      <c r="D23" s="2"/>
      <c r="E23" s="11"/>
      <c r="F23" s="11"/>
      <c r="G23" s="11"/>
      <c r="H23" s="11"/>
      <c r="I23" s="79"/>
    </row>
    <row r="24" spans="1:9" s="72" customFormat="1" ht="89.25">
      <c r="A24" s="9">
        <v>3</v>
      </c>
      <c r="B24" s="35" t="s">
        <v>535</v>
      </c>
      <c r="C24" s="1">
        <v>2</v>
      </c>
      <c r="D24" s="2" t="s">
        <v>27</v>
      </c>
      <c r="E24" s="11">
        <v>68000</v>
      </c>
      <c r="F24" s="11">
        <v>13000</v>
      </c>
      <c r="G24" s="11">
        <f t="shared" ref="G24" si="4">ROUND(C24*E24, 0)</f>
        <v>136000</v>
      </c>
      <c r="H24" s="11">
        <f t="shared" ref="H24" si="5">ROUND(C24*F24, 0)</f>
        <v>26000</v>
      </c>
      <c r="I24" s="79"/>
    </row>
    <row r="25" spans="1:9" s="72" customFormat="1">
      <c r="A25" s="9"/>
      <c r="B25" s="2"/>
      <c r="C25" s="34"/>
      <c r="D25" s="2"/>
      <c r="E25" s="11"/>
      <c r="F25" s="11"/>
      <c r="G25" s="11"/>
      <c r="H25" s="11"/>
      <c r="I25" s="79"/>
    </row>
    <row r="26" spans="1:9" s="72" customFormat="1" ht="102">
      <c r="A26" s="9">
        <v>4</v>
      </c>
      <c r="B26" s="35" t="s">
        <v>536</v>
      </c>
      <c r="C26" s="1">
        <v>1</v>
      </c>
      <c r="D26" s="2" t="s">
        <v>27</v>
      </c>
      <c r="E26" s="11">
        <v>185000</v>
      </c>
      <c r="F26" s="11">
        <v>18000</v>
      </c>
      <c r="G26" s="11">
        <f t="shared" ref="G26" si="6">ROUND(C26*E26, 0)</f>
        <v>185000</v>
      </c>
      <c r="H26" s="11">
        <f t="shared" ref="H26" si="7">ROUND(C26*F26, 0)</f>
        <v>18000</v>
      </c>
      <c r="I26" s="79"/>
    </row>
    <row r="27" spans="1:9" s="72" customFormat="1">
      <c r="A27" s="9"/>
      <c r="B27" s="35"/>
      <c r="C27" s="1"/>
      <c r="D27" s="2"/>
      <c r="E27" s="11"/>
      <c r="F27" s="11"/>
      <c r="G27" s="11"/>
      <c r="H27" s="11"/>
      <c r="I27" s="79"/>
    </row>
    <row r="28" spans="1:9" s="72" customFormat="1" ht="127.5">
      <c r="A28" s="9">
        <v>5</v>
      </c>
      <c r="B28" s="35" t="s">
        <v>537</v>
      </c>
      <c r="C28" s="1">
        <v>1</v>
      </c>
      <c r="D28" s="2" t="s">
        <v>27</v>
      </c>
      <c r="E28" s="11">
        <v>285000</v>
      </c>
      <c r="F28" s="11">
        <v>18000</v>
      </c>
      <c r="G28" s="11">
        <f t="shared" ref="G28" si="8">ROUND(C28*E28, 0)</f>
        <v>285000</v>
      </c>
      <c r="H28" s="11">
        <f t="shared" ref="H28" si="9">ROUND(C28*F28, 0)</f>
        <v>18000</v>
      </c>
      <c r="I28" s="79"/>
    </row>
    <row r="29" spans="1:9" s="72" customFormat="1">
      <c r="A29" s="9"/>
      <c r="B29" s="35"/>
      <c r="C29" s="34"/>
      <c r="D29" s="2"/>
      <c r="E29" s="41"/>
      <c r="F29" s="41"/>
      <c r="G29" s="41"/>
      <c r="H29" s="41"/>
      <c r="I29" s="79"/>
    </row>
    <row r="30" spans="1:9" s="72" customFormat="1" ht="114.75">
      <c r="A30" s="9">
        <v>6</v>
      </c>
      <c r="B30" s="35" t="s">
        <v>538</v>
      </c>
      <c r="C30" s="1">
        <v>1</v>
      </c>
      <c r="D30" s="2" t="s">
        <v>27</v>
      </c>
      <c r="E30" s="11">
        <v>315000</v>
      </c>
      <c r="F30" s="11">
        <v>18000</v>
      </c>
      <c r="G30" s="11">
        <f t="shared" ref="G30" si="10">ROUND(C30*E30, 0)</f>
        <v>315000</v>
      </c>
      <c r="H30" s="11">
        <f t="shared" ref="H30" si="11">ROUND(C30*F30, 0)</f>
        <v>18000</v>
      </c>
      <c r="I30" s="79"/>
    </row>
    <row r="31" spans="1:9" s="72" customFormat="1">
      <c r="A31" s="9"/>
      <c r="B31" s="35"/>
      <c r="C31" s="1"/>
      <c r="D31" s="2"/>
      <c r="E31" s="11"/>
      <c r="F31" s="11"/>
      <c r="G31" s="11"/>
      <c r="H31" s="11"/>
      <c r="I31" s="79"/>
    </row>
    <row r="32" spans="1:9" s="72" customFormat="1" ht="89.25">
      <c r="A32" s="9">
        <v>7</v>
      </c>
      <c r="B32" s="35" t="s">
        <v>539</v>
      </c>
      <c r="C32" s="1">
        <v>1</v>
      </c>
      <c r="D32" s="2" t="s">
        <v>27</v>
      </c>
      <c r="E32" s="11">
        <v>315000</v>
      </c>
      <c r="F32" s="11">
        <v>18000</v>
      </c>
      <c r="G32" s="11">
        <f t="shared" ref="G32" si="12">ROUND(C32*E32, 0)</f>
        <v>315000</v>
      </c>
      <c r="H32" s="11">
        <f t="shared" ref="H32" si="13">ROUND(C32*F32, 0)</f>
        <v>18000</v>
      </c>
      <c r="I32" s="79"/>
    </row>
    <row r="33" spans="1:9" s="72" customFormat="1">
      <c r="A33" s="9"/>
      <c r="B33" s="35"/>
      <c r="C33" s="1"/>
      <c r="D33" s="2"/>
      <c r="E33" s="11"/>
      <c r="F33" s="11"/>
      <c r="G33" s="11"/>
      <c r="H33" s="11"/>
      <c r="I33" s="79"/>
    </row>
    <row r="34" spans="1:9" s="72" customFormat="1" ht="127.5">
      <c r="A34" s="9">
        <v>8</v>
      </c>
      <c r="B34" s="35" t="s">
        <v>540</v>
      </c>
      <c r="C34" s="1">
        <v>1</v>
      </c>
      <c r="D34" s="2" t="s">
        <v>27</v>
      </c>
      <c r="E34" s="11">
        <v>315000</v>
      </c>
      <c r="F34" s="11">
        <v>18000</v>
      </c>
      <c r="G34" s="11">
        <f t="shared" ref="G34" si="14">ROUND(C34*E34, 0)</f>
        <v>315000</v>
      </c>
      <c r="H34" s="11">
        <f t="shared" ref="H34" si="15">ROUND(C34*F34, 0)</f>
        <v>18000</v>
      </c>
      <c r="I34" s="79"/>
    </row>
    <row r="35" spans="1:9" s="72" customFormat="1">
      <c r="A35" s="9"/>
      <c r="B35" s="35"/>
      <c r="C35" s="1"/>
      <c r="D35" s="2"/>
      <c r="E35" s="11"/>
      <c r="F35" s="11"/>
      <c r="G35" s="11"/>
      <c r="H35" s="11"/>
      <c r="I35" s="79"/>
    </row>
    <row r="36" spans="1:9" s="72" customFormat="1" ht="89.25">
      <c r="A36" s="9">
        <v>9</v>
      </c>
      <c r="B36" s="35" t="s">
        <v>541</v>
      </c>
      <c r="C36" s="1">
        <v>1</v>
      </c>
      <c r="D36" s="2" t="s">
        <v>27</v>
      </c>
      <c r="E36" s="11">
        <v>315000</v>
      </c>
      <c r="F36" s="11">
        <v>18000</v>
      </c>
      <c r="G36" s="11">
        <f t="shared" ref="G36" si="16">ROUND(C36*E36, 0)</f>
        <v>315000</v>
      </c>
      <c r="H36" s="11">
        <f t="shared" ref="H36" si="17">ROUND(C36*F36, 0)</f>
        <v>18000</v>
      </c>
      <c r="I36" s="79"/>
    </row>
    <row r="37" spans="1:9" s="72" customFormat="1">
      <c r="A37" s="9"/>
      <c r="B37" s="35"/>
      <c r="C37" s="1"/>
      <c r="D37" s="2"/>
      <c r="E37" s="11"/>
      <c r="F37" s="11"/>
      <c r="G37" s="11"/>
      <c r="H37" s="11"/>
      <c r="I37" s="79"/>
    </row>
    <row r="38" spans="1:9" s="72" customFormat="1" ht="114.75">
      <c r="A38" s="9">
        <v>10</v>
      </c>
      <c r="B38" s="35" t="s">
        <v>542</v>
      </c>
      <c r="C38" s="1">
        <v>1</v>
      </c>
      <c r="D38" s="2" t="s">
        <v>27</v>
      </c>
      <c r="E38" s="11">
        <v>225000</v>
      </c>
      <c r="F38" s="11">
        <v>18000</v>
      </c>
      <c r="G38" s="11">
        <f t="shared" ref="G38" si="18">ROUND(C38*E38, 0)</f>
        <v>225000</v>
      </c>
      <c r="H38" s="11">
        <f t="shared" ref="H38" si="19">ROUND(C38*F38, 0)</f>
        <v>18000</v>
      </c>
      <c r="I38" s="79"/>
    </row>
    <row r="39" spans="1:9" s="72" customFormat="1">
      <c r="A39" s="9"/>
      <c r="B39" s="35"/>
      <c r="C39" s="1"/>
      <c r="D39" s="2"/>
      <c r="E39" s="11"/>
      <c r="F39" s="11"/>
      <c r="G39" s="11"/>
      <c r="H39" s="11"/>
      <c r="I39" s="79"/>
    </row>
    <row r="40" spans="1:9" s="72" customFormat="1" ht="127.5">
      <c r="A40" s="9">
        <v>11</v>
      </c>
      <c r="B40" s="35" t="s">
        <v>543</v>
      </c>
      <c r="C40" s="1">
        <v>1</v>
      </c>
      <c r="D40" s="2" t="s">
        <v>27</v>
      </c>
      <c r="E40" s="11">
        <v>225000</v>
      </c>
      <c r="F40" s="11">
        <v>18000</v>
      </c>
      <c r="G40" s="11">
        <f t="shared" ref="G40" si="20">ROUND(C40*E40, 0)</f>
        <v>225000</v>
      </c>
      <c r="H40" s="11">
        <f t="shared" ref="H40" si="21">ROUND(C40*F40, 0)</f>
        <v>18000</v>
      </c>
      <c r="I40" s="79"/>
    </row>
    <row r="41" spans="1:9" s="72" customFormat="1">
      <c r="A41" s="9"/>
      <c r="B41" s="35"/>
      <c r="C41" s="1"/>
      <c r="D41" s="2"/>
      <c r="E41" s="11"/>
      <c r="F41" s="11"/>
      <c r="G41" s="11"/>
      <c r="H41" s="11"/>
      <c r="I41" s="79"/>
    </row>
    <row r="42" spans="1:9" s="72" customFormat="1" ht="76.5">
      <c r="A42" s="9">
        <v>12</v>
      </c>
      <c r="B42" s="35" t="s">
        <v>545</v>
      </c>
      <c r="C42" s="1">
        <v>3</v>
      </c>
      <c r="D42" s="2" t="s">
        <v>27</v>
      </c>
      <c r="E42" s="11">
        <v>75000</v>
      </c>
      <c r="F42" s="11">
        <v>15000</v>
      </c>
      <c r="G42" s="11">
        <f t="shared" ref="G42" si="22">ROUND(C42*E42, 0)</f>
        <v>225000</v>
      </c>
      <c r="H42" s="11">
        <f t="shared" ref="H42" si="23">ROUND(C42*F42, 0)</f>
        <v>45000</v>
      </c>
      <c r="I42" s="79"/>
    </row>
    <row r="43" spans="1:9" s="72" customFormat="1">
      <c r="A43" s="9"/>
      <c r="B43" s="35"/>
      <c r="C43" s="35"/>
      <c r="D43" s="2"/>
      <c r="E43" s="11"/>
      <c r="F43" s="11"/>
      <c r="G43" s="11"/>
      <c r="H43" s="11"/>
      <c r="I43" s="79"/>
    </row>
    <row r="44" spans="1:9" s="72" customFormat="1" ht="76.5">
      <c r="A44" s="9">
        <v>13</v>
      </c>
      <c r="B44" s="35" t="s">
        <v>546</v>
      </c>
      <c r="C44" s="1">
        <v>1</v>
      </c>
      <c r="D44" s="2" t="s">
        <v>27</v>
      </c>
      <c r="E44" s="11">
        <v>315000</v>
      </c>
      <c r="F44" s="11">
        <v>18000</v>
      </c>
      <c r="G44" s="11">
        <f t="shared" ref="G44" si="24">ROUND(C44*E44, 0)</f>
        <v>315000</v>
      </c>
      <c r="H44" s="11">
        <f t="shared" ref="H44" si="25">ROUND(C44*F44, 0)</f>
        <v>18000</v>
      </c>
      <c r="I44" s="79"/>
    </row>
    <row r="46" spans="1:9" s="20" customFormat="1">
      <c r="A46" s="14"/>
      <c r="B46" s="15" t="s">
        <v>13</v>
      </c>
      <c r="C46" s="16"/>
      <c r="D46" s="15"/>
      <c r="E46" s="8"/>
      <c r="F46" s="8"/>
      <c r="G46" s="8">
        <f>ROUND(SUM(G20:G45),0)</f>
        <v>3006000</v>
      </c>
      <c r="H46" s="8">
        <f>ROUND(SUM(H20:H45),0)</f>
        <v>263000</v>
      </c>
    </row>
    <row r="49" spans="1:8">
      <c r="B49" s="13" t="str">
        <f>B12</f>
        <v>Szaniterek</v>
      </c>
    </row>
    <row r="50" spans="1:8" s="20" customFormat="1" ht="25.5">
      <c r="A50" s="14" t="s">
        <v>3</v>
      </c>
      <c r="B50" s="15" t="s">
        <v>5</v>
      </c>
      <c r="C50" s="16" t="s">
        <v>6</v>
      </c>
      <c r="D50" s="15" t="s">
        <v>7</v>
      </c>
      <c r="E50" s="8" t="s">
        <v>8</v>
      </c>
      <c r="F50" s="8" t="s">
        <v>9</v>
      </c>
      <c r="G50" s="8" t="s">
        <v>10</v>
      </c>
      <c r="H50" s="8" t="s">
        <v>11</v>
      </c>
    </row>
    <row r="51" spans="1:8" ht="51">
      <c r="A51" s="9">
        <v>1</v>
      </c>
      <c r="B51" s="35" t="s">
        <v>555</v>
      </c>
      <c r="C51" s="1">
        <v>1</v>
      </c>
      <c r="D51" s="2" t="s">
        <v>27</v>
      </c>
      <c r="E51" s="11">
        <v>68500</v>
      </c>
      <c r="F51" s="11">
        <v>8500</v>
      </c>
      <c r="G51" s="11">
        <f t="shared" ref="G51" si="26">ROUND(C51*E51, 0)</f>
        <v>68500</v>
      </c>
      <c r="H51" s="11">
        <f t="shared" ref="H51" si="27">ROUND(C51*F51, 0)</f>
        <v>8500</v>
      </c>
    </row>
    <row r="52" spans="1:8">
      <c r="C52" s="34"/>
      <c r="E52" s="34"/>
      <c r="F52" s="34"/>
    </row>
    <row r="53" spans="1:8" ht="51">
      <c r="A53" s="9">
        <v>2</v>
      </c>
      <c r="B53" s="35" t="s">
        <v>556</v>
      </c>
      <c r="C53" s="1">
        <v>1</v>
      </c>
      <c r="D53" s="2" t="s">
        <v>27</v>
      </c>
      <c r="E53" s="11">
        <v>98700</v>
      </c>
      <c r="F53" s="11">
        <v>8500</v>
      </c>
      <c r="G53" s="11">
        <f t="shared" ref="G53" si="28">ROUND(C53*E53, 0)</f>
        <v>98700</v>
      </c>
      <c r="H53" s="11">
        <f t="shared" ref="H53" si="29">ROUND(C53*F53, 0)</f>
        <v>8500</v>
      </c>
    </row>
    <row r="54" spans="1:8">
      <c r="B54" s="35"/>
    </row>
    <row r="55" spans="1:8" ht="51">
      <c r="A55" s="9">
        <v>3</v>
      </c>
      <c r="B55" s="35" t="s">
        <v>557</v>
      </c>
      <c r="C55" s="1">
        <v>1</v>
      </c>
      <c r="D55" s="2" t="s">
        <v>27</v>
      </c>
      <c r="E55" s="11">
        <v>48500</v>
      </c>
      <c r="F55" s="11">
        <v>2500</v>
      </c>
      <c r="G55" s="11">
        <f t="shared" ref="G55" si="30">ROUND(C55*E55, 0)</f>
        <v>48500</v>
      </c>
      <c r="H55" s="11">
        <f t="shared" ref="H55" si="31">ROUND(C55*F55, 0)</f>
        <v>2500</v>
      </c>
    </row>
    <row r="56" spans="1:8">
      <c r="B56" s="35"/>
      <c r="C56" s="34"/>
      <c r="E56" s="34"/>
      <c r="F56" s="34"/>
    </row>
    <row r="57" spans="1:8" ht="63.75">
      <c r="A57" s="9">
        <v>4</v>
      </c>
      <c r="B57" s="35" t="s">
        <v>558</v>
      </c>
      <c r="C57" s="1">
        <v>1</v>
      </c>
      <c r="D57" s="2" t="s">
        <v>27</v>
      </c>
      <c r="E57" s="11">
        <v>48500</v>
      </c>
      <c r="F57" s="11">
        <v>4500</v>
      </c>
      <c r="G57" s="11">
        <f t="shared" ref="G57" si="32">ROUND(C57*E57, 0)</f>
        <v>48500</v>
      </c>
      <c r="H57" s="11">
        <f t="shared" ref="H57" si="33">ROUND(C57*F57, 0)</f>
        <v>4500</v>
      </c>
    </row>
    <row r="59" spans="1:8" s="20" customFormat="1">
      <c r="A59" s="14"/>
      <c r="B59" s="15" t="s">
        <v>13</v>
      </c>
      <c r="C59" s="16"/>
      <c r="D59" s="15"/>
      <c r="E59" s="8"/>
      <c r="F59" s="8"/>
      <c r="G59" s="8">
        <f>ROUND(SUM(G51:G58),0)</f>
        <v>264200</v>
      </c>
      <c r="H59" s="8">
        <f>ROUND(SUM(H51:H58),0)</f>
        <v>24000</v>
      </c>
    </row>
    <row r="62" spans="1:8">
      <c r="B62" s="13" t="str">
        <f>B13</f>
        <v>Piperék</v>
      </c>
    </row>
    <row r="63" spans="1:8" s="20" customFormat="1" ht="25.5">
      <c r="A63" s="14" t="s">
        <v>3</v>
      </c>
      <c r="B63" s="15" t="s">
        <v>5</v>
      </c>
      <c r="C63" s="16" t="s">
        <v>6</v>
      </c>
      <c r="D63" s="15" t="s">
        <v>7</v>
      </c>
      <c r="E63" s="8" t="s">
        <v>8</v>
      </c>
      <c r="F63" s="8" t="s">
        <v>9</v>
      </c>
      <c r="G63" s="8" t="s">
        <v>10</v>
      </c>
      <c r="H63" s="8" t="s">
        <v>11</v>
      </c>
    </row>
    <row r="64" spans="1:8" ht="51">
      <c r="A64" s="9">
        <v>1</v>
      </c>
      <c r="B64" s="35" t="s">
        <v>561</v>
      </c>
      <c r="C64" s="1">
        <v>1</v>
      </c>
      <c r="D64" s="2" t="s">
        <v>27</v>
      </c>
      <c r="E64" s="11">
        <v>8700</v>
      </c>
      <c r="F64" s="11">
        <v>2500</v>
      </c>
      <c r="G64" s="11">
        <f t="shared" ref="G64" si="34">ROUND(C64*E64, 0)</f>
        <v>8700</v>
      </c>
      <c r="H64" s="11">
        <f t="shared" ref="H64" si="35">ROUND(C64*F64, 0)</f>
        <v>2500</v>
      </c>
    </row>
    <row r="65" spans="1:8">
      <c r="B65" s="35"/>
    </row>
    <row r="66" spans="1:8" ht="38.25">
      <c r="A66" s="9">
        <v>2</v>
      </c>
      <c r="B66" s="35" t="s">
        <v>562</v>
      </c>
      <c r="C66" s="1">
        <v>1</v>
      </c>
      <c r="D66" s="2" t="s">
        <v>27</v>
      </c>
      <c r="E66" s="11">
        <v>4800</v>
      </c>
      <c r="F66" s="11">
        <v>250</v>
      </c>
      <c r="G66" s="11">
        <f t="shared" ref="G66" si="36">ROUND(C66*E66, 0)</f>
        <v>4800</v>
      </c>
      <c r="H66" s="11">
        <f t="shared" ref="H66" si="37">ROUND(C66*F66, 0)</f>
        <v>250</v>
      </c>
    </row>
    <row r="67" spans="1:8">
      <c r="B67" s="35"/>
    </row>
    <row r="68" spans="1:8" ht="38.25">
      <c r="A68" s="9">
        <v>3</v>
      </c>
      <c r="B68" s="35" t="s">
        <v>563</v>
      </c>
      <c r="C68" s="1">
        <v>1</v>
      </c>
      <c r="D68" s="2" t="s">
        <v>27</v>
      </c>
      <c r="E68" s="11">
        <v>21500</v>
      </c>
      <c r="F68" s="11">
        <v>250</v>
      </c>
      <c r="G68" s="11">
        <f t="shared" ref="G68" si="38">ROUND(C68*E68, 0)</f>
        <v>21500</v>
      </c>
      <c r="H68" s="11">
        <f t="shared" ref="H68" si="39">ROUND(C68*F68, 0)</f>
        <v>250</v>
      </c>
    </row>
    <row r="69" spans="1:8">
      <c r="B69" s="35"/>
    </row>
    <row r="70" spans="1:8" ht="25.5">
      <c r="A70" s="9">
        <v>4</v>
      </c>
      <c r="B70" s="35" t="s">
        <v>565</v>
      </c>
      <c r="C70" s="1">
        <v>1</v>
      </c>
      <c r="D70" s="2" t="s">
        <v>27</v>
      </c>
      <c r="E70" s="11">
        <v>4850</v>
      </c>
      <c r="F70" s="11">
        <v>250</v>
      </c>
      <c r="G70" s="11">
        <f t="shared" ref="G70" si="40">ROUND(C70*E70, 0)</f>
        <v>4850</v>
      </c>
      <c r="H70" s="11">
        <f t="shared" ref="H70" si="41">ROUND(C70*F70, 0)</f>
        <v>250</v>
      </c>
    </row>
    <row r="71" spans="1:8">
      <c r="B71" s="35"/>
      <c r="C71" s="34"/>
      <c r="E71" s="34"/>
      <c r="F71" s="34"/>
    </row>
    <row r="72" spans="1:8" ht="51">
      <c r="A72" s="9">
        <v>5</v>
      </c>
      <c r="B72" s="35" t="s">
        <v>566</v>
      </c>
      <c r="C72" s="1">
        <v>1</v>
      </c>
      <c r="D72" s="2" t="s">
        <v>27</v>
      </c>
      <c r="E72" s="11">
        <v>32500</v>
      </c>
      <c r="F72" s="11">
        <v>1500</v>
      </c>
      <c r="G72" s="11">
        <f t="shared" ref="G72" si="42">ROUND(C72*E72, 0)</f>
        <v>32500</v>
      </c>
      <c r="H72" s="11">
        <f t="shared" ref="H72" si="43">ROUND(C72*F72, 0)</f>
        <v>1500</v>
      </c>
    </row>
    <row r="73" spans="1:8">
      <c r="B73" s="35"/>
    </row>
    <row r="74" spans="1:8" ht="25.5">
      <c r="A74" s="9">
        <v>6</v>
      </c>
      <c r="B74" s="35" t="s">
        <v>567</v>
      </c>
      <c r="C74" s="1">
        <v>1</v>
      </c>
      <c r="D74" s="2" t="s">
        <v>27</v>
      </c>
      <c r="E74" s="11">
        <v>7500</v>
      </c>
      <c r="F74" s="11">
        <v>250</v>
      </c>
      <c r="G74" s="11">
        <f t="shared" ref="G74" si="44">ROUND(C74*E74, 0)</f>
        <v>7500</v>
      </c>
      <c r="H74" s="11">
        <f t="shared" ref="H74" si="45">ROUND(C74*F74, 0)</f>
        <v>250</v>
      </c>
    </row>
    <row r="75" spans="1:8">
      <c r="B75" s="35"/>
    </row>
    <row r="76" spans="1:8" ht="25.5">
      <c r="A76" s="9">
        <v>7</v>
      </c>
      <c r="B76" s="35" t="s">
        <v>568</v>
      </c>
      <c r="C76" s="1">
        <v>1</v>
      </c>
      <c r="D76" s="2" t="s">
        <v>27</v>
      </c>
      <c r="E76" s="11">
        <v>78500</v>
      </c>
      <c r="F76" s="11">
        <v>6500</v>
      </c>
      <c r="G76" s="11">
        <f t="shared" ref="G76" si="46">ROUND(C76*E76, 0)</f>
        <v>78500</v>
      </c>
      <c r="H76" s="11">
        <f t="shared" ref="H76" si="47">ROUND(C76*F76, 0)</f>
        <v>6500</v>
      </c>
    </row>
    <row r="78" spans="1:8" s="20" customFormat="1">
      <c r="A78" s="14"/>
      <c r="B78" s="15" t="s">
        <v>13</v>
      </c>
      <c r="C78" s="16"/>
      <c r="D78" s="15"/>
      <c r="E78" s="8"/>
      <c r="F78" s="8"/>
      <c r="G78" s="8">
        <f>ROUND(SUM(G64:G77),0)</f>
        <v>158350</v>
      </c>
      <c r="H78" s="8">
        <f>ROUND(SUM(H64:H77),0)</f>
        <v>11500</v>
      </c>
    </row>
    <row r="81" spans="1:9">
      <c r="B81" s="13" t="str">
        <f>B14</f>
        <v>Lámpatestek</v>
      </c>
    </row>
    <row r="82" spans="1:9" s="20" customFormat="1" ht="25.5">
      <c r="A82" s="14" t="s">
        <v>3</v>
      </c>
      <c r="B82" s="15" t="s">
        <v>5</v>
      </c>
      <c r="C82" s="16" t="s">
        <v>6</v>
      </c>
      <c r="D82" s="15" t="s">
        <v>7</v>
      </c>
      <c r="E82" s="8" t="s">
        <v>8</v>
      </c>
      <c r="F82" s="8" t="s">
        <v>9</v>
      </c>
      <c r="G82" s="8" t="s">
        <v>10</v>
      </c>
      <c r="H82" s="8" t="s">
        <v>11</v>
      </c>
    </row>
    <row r="83" spans="1:9" s="72" customFormat="1" ht="38.25">
      <c r="A83" s="9">
        <v>1</v>
      </c>
      <c r="B83" s="35" t="s">
        <v>242</v>
      </c>
      <c r="C83" s="1">
        <v>4</v>
      </c>
      <c r="D83" s="2" t="s">
        <v>27</v>
      </c>
      <c r="E83" s="11">
        <v>22500</v>
      </c>
      <c r="F83" s="11">
        <v>2200</v>
      </c>
      <c r="G83" s="11">
        <f t="shared" ref="G83" si="48">ROUND(C83*E83, 0)</f>
        <v>90000</v>
      </c>
      <c r="H83" s="11">
        <f t="shared" ref="H83" si="49">ROUND(C83*F83, 0)</f>
        <v>8800</v>
      </c>
      <c r="I83" s="79"/>
    </row>
    <row r="84" spans="1:9" s="72" customFormat="1">
      <c r="A84" s="9"/>
      <c r="B84" s="35"/>
      <c r="C84" s="1"/>
      <c r="D84" s="2"/>
      <c r="E84" s="11"/>
      <c r="F84" s="11"/>
      <c r="G84" s="11"/>
      <c r="H84" s="11"/>
      <c r="I84" s="79"/>
    </row>
    <row r="85" spans="1:9" s="72" customFormat="1" ht="38.25">
      <c r="A85" s="9">
        <v>2</v>
      </c>
      <c r="B85" s="35" t="s">
        <v>243</v>
      </c>
      <c r="C85" s="1">
        <v>8</v>
      </c>
      <c r="D85" s="2" t="s">
        <v>27</v>
      </c>
      <c r="E85" s="11">
        <v>43500</v>
      </c>
      <c r="F85" s="11">
        <v>2200</v>
      </c>
      <c r="G85" s="11">
        <f t="shared" ref="G85" si="50">ROUND(C85*E85, 0)</f>
        <v>348000</v>
      </c>
      <c r="H85" s="11">
        <f t="shared" ref="H85" si="51">ROUND(C85*F85, 0)</f>
        <v>17600</v>
      </c>
      <c r="I85" s="79"/>
    </row>
    <row r="86" spans="1:9" s="72" customFormat="1">
      <c r="A86" s="9"/>
      <c r="B86" s="35"/>
      <c r="C86" s="1"/>
      <c r="D86" s="2"/>
      <c r="E86" s="11"/>
      <c r="F86" s="11"/>
      <c r="G86" s="11"/>
      <c r="H86" s="11"/>
      <c r="I86" s="79"/>
    </row>
    <row r="87" spans="1:9" s="72" customFormat="1" ht="38.25">
      <c r="A87" s="9">
        <v>3</v>
      </c>
      <c r="B87" s="35" t="s">
        <v>244</v>
      </c>
      <c r="C87" s="1">
        <v>6</v>
      </c>
      <c r="D87" s="2" t="s">
        <v>27</v>
      </c>
      <c r="E87" s="11">
        <v>9800</v>
      </c>
      <c r="F87" s="11">
        <v>800</v>
      </c>
      <c r="G87" s="11">
        <f t="shared" ref="G87" si="52">ROUND(C87*E87, 0)</f>
        <v>58800</v>
      </c>
      <c r="H87" s="11">
        <f t="shared" ref="H87" si="53">ROUND(C87*F87, 0)</f>
        <v>4800</v>
      </c>
      <c r="I87" s="79"/>
    </row>
    <row r="88" spans="1:9" s="72" customFormat="1">
      <c r="A88" s="33"/>
      <c r="B88" s="2"/>
      <c r="C88" s="34"/>
      <c r="D88" s="2"/>
      <c r="E88" s="34"/>
      <c r="F88" s="34"/>
      <c r="G88" s="34"/>
      <c r="H88" s="34"/>
      <c r="I88" s="79"/>
    </row>
    <row r="89" spans="1:9" s="72" customFormat="1" ht="60.4" customHeight="1">
      <c r="A89" s="9">
        <v>4</v>
      </c>
      <c r="B89" s="35" t="s">
        <v>245</v>
      </c>
      <c r="C89" s="1">
        <v>6</v>
      </c>
      <c r="D89" s="2" t="s">
        <v>27</v>
      </c>
      <c r="E89" s="11">
        <v>9800</v>
      </c>
      <c r="F89" s="11">
        <v>250</v>
      </c>
      <c r="G89" s="11">
        <f t="shared" ref="G89" si="54">ROUND(C89*E89, 0)</f>
        <v>58800</v>
      </c>
      <c r="H89" s="11">
        <f t="shared" ref="H89" si="55">ROUND(C89*F89, 0)</f>
        <v>1500</v>
      </c>
      <c r="I89" s="79"/>
    </row>
    <row r="90" spans="1:9" s="72" customFormat="1">
      <c r="A90" s="9"/>
      <c r="B90" s="35"/>
      <c r="C90" s="1"/>
      <c r="D90" s="2"/>
      <c r="E90" s="11"/>
      <c r="F90" s="11"/>
      <c r="G90" s="11"/>
      <c r="H90" s="11"/>
      <c r="I90" s="79"/>
    </row>
    <row r="91" spans="1:9" s="72" customFormat="1" ht="38.25">
      <c r="A91" s="9">
        <v>5</v>
      </c>
      <c r="B91" s="35" t="s">
        <v>246</v>
      </c>
      <c r="C91" s="1">
        <v>4</v>
      </c>
      <c r="D91" s="2" t="s">
        <v>27</v>
      </c>
      <c r="E91" s="11">
        <v>48500</v>
      </c>
      <c r="F91" s="11">
        <v>2200</v>
      </c>
      <c r="G91" s="11">
        <f t="shared" ref="G91" si="56">ROUND(C91*E91, 0)</f>
        <v>194000</v>
      </c>
      <c r="H91" s="11">
        <f t="shared" ref="H91" si="57">ROUND(C91*F91, 0)</f>
        <v>8800</v>
      </c>
      <c r="I91" s="79"/>
    </row>
    <row r="92" spans="1:9" s="72" customFormat="1">
      <c r="A92" s="33"/>
      <c r="B92" s="2"/>
      <c r="C92" s="34"/>
      <c r="D92" s="2"/>
      <c r="E92" s="34"/>
      <c r="F92" s="34"/>
      <c r="G92" s="34"/>
      <c r="H92" s="34"/>
      <c r="I92" s="79"/>
    </row>
    <row r="93" spans="1:9" s="72" customFormat="1" ht="25.5">
      <c r="A93" s="9">
        <v>6</v>
      </c>
      <c r="B93" s="35" t="s">
        <v>248</v>
      </c>
      <c r="C93" s="1">
        <v>6</v>
      </c>
      <c r="D93" s="2" t="s">
        <v>27</v>
      </c>
      <c r="E93" s="11">
        <v>4200</v>
      </c>
      <c r="F93" s="11">
        <v>1200</v>
      </c>
      <c r="G93" s="11">
        <f t="shared" ref="G93" si="58">ROUND(C93*E93, 0)</f>
        <v>25200</v>
      </c>
      <c r="H93" s="11">
        <f t="shared" ref="H93" si="59">ROUND(C93*F93, 0)</f>
        <v>7200</v>
      </c>
      <c r="I93" s="79"/>
    </row>
    <row r="95" spans="1:9" s="20" customFormat="1">
      <c r="A95" s="14"/>
      <c r="B95" s="15" t="s">
        <v>13</v>
      </c>
      <c r="C95" s="16"/>
      <c r="D95" s="15"/>
      <c r="E95" s="8"/>
      <c r="F95" s="8"/>
      <c r="G95" s="8">
        <f>ROUND(SUM(G83:G94),0)</f>
        <v>774800</v>
      </c>
      <c r="H95" s="8">
        <f>ROUND(SUM(H83:H94),0)</f>
        <v>48700</v>
      </c>
    </row>
  </sheetData>
  <mergeCells count="2">
    <mergeCell ref="A3:H3"/>
    <mergeCell ref="A4:H4"/>
  </mergeCells>
  <pageMargins left="0.2361111111111111" right="0.2361111111111111" top="0.69444444444444442" bottom="0.69444444444444442" header="0.41666666666666669" footer="0.41666666666666669"/>
  <pageSetup paperSize="9" scale="81" firstPageNumber="4294963191" orientation="portrait" useFirstPageNumber="1" r:id="rId1"/>
  <rowBreaks count="1" manualBreakCount="1">
    <brk id="16"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227"/>
  <sheetViews>
    <sheetView view="pageBreakPreview" topLeftCell="A218" zoomScaleNormal="100" zoomScaleSheetLayoutView="100" workbookViewId="0">
      <selection activeCell="H227" sqref="H227"/>
    </sheetView>
  </sheetViews>
  <sheetFormatPr defaultColWidth="9.140625" defaultRowHeight="12.75"/>
  <cols>
    <col min="1" max="1" width="5.28515625" style="9" customWidth="1"/>
    <col min="2" max="2" width="36.7109375" style="2" customWidth="1"/>
    <col min="3" max="3" width="7.42578125" style="1" customWidth="1"/>
    <col min="4" max="4" width="7" style="2" customWidth="1"/>
    <col min="5" max="6" width="12.7109375" style="11" customWidth="1"/>
    <col min="7" max="8" width="14.7109375" style="11" customWidth="1"/>
    <col min="9" max="16384" width="9.140625" style="2"/>
  </cols>
  <sheetData>
    <row r="3" spans="1:8" ht="18">
      <c r="A3" s="125" t="str">
        <f>Főösszesítő!C26</f>
        <v>ERŐSÁRAMÚ MUNKÁK</v>
      </c>
      <c r="B3" s="127"/>
      <c r="C3" s="127"/>
      <c r="D3" s="127"/>
      <c r="E3" s="127"/>
      <c r="F3" s="127"/>
      <c r="G3" s="127"/>
      <c r="H3" s="128"/>
    </row>
    <row r="4" spans="1:8" ht="18">
      <c r="A4" s="125" t="str">
        <f>Főösszesítő!B26</f>
        <v>V.</v>
      </c>
      <c r="B4" s="127"/>
      <c r="C4" s="127"/>
      <c r="D4" s="127"/>
      <c r="E4" s="127"/>
      <c r="F4" s="127"/>
      <c r="G4" s="127"/>
      <c r="H4" s="128"/>
    </row>
    <row r="10" spans="1:8" ht="25.5">
      <c r="A10" s="3"/>
      <c r="B10" s="12" t="s">
        <v>0</v>
      </c>
      <c r="C10" s="5"/>
      <c r="D10" s="6"/>
      <c r="E10" s="7"/>
      <c r="F10" s="7"/>
      <c r="G10" s="8" t="s">
        <v>1</v>
      </c>
      <c r="H10" s="8" t="s">
        <v>2</v>
      </c>
    </row>
    <row r="11" spans="1:8">
      <c r="A11" s="9">
        <v>1</v>
      </c>
      <c r="B11" s="10" t="s">
        <v>190</v>
      </c>
      <c r="G11" s="11">
        <f>G38</f>
        <v>10325</v>
      </c>
      <c r="H11" s="11">
        <f>H38</f>
        <v>269700</v>
      </c>
    </row>
    <row r="12" spans="1:8">
      <c r="A12" s="9">
        <v>2</v>
      </c>
      <c r="B12" s="10" t="s">
        <v>191</v>
      </c>
      <c r="G12" s="11">
        <f>G59</f>
        <v>867870</v>
      </c>
      <c r="H12" s="11">
        <f>H59</f>
        <v>1050500</v>
      </c>
    </row>
    <row r="13" spans="1:8">
      <c r="A13" s="9">
        <v>3</v>
      </c>
      <c r="B13" s="10" t="s">
        <v>192</v>
      </c>
      <c r="G13" s="11">
        <f>G87</f>
        <v>655400</v>
      </c>
      <c r="H13" s="11">
        <f>H87</f>
        <v>731850</v>
      </c>
    </row>
    <row r="14" spans="1:8">
      <c r="A14" s="9">
        <v>4</v>
      </c>
      <c r="B14" s="10" t="s">
        <v>193</v>
      </c>
      <c r="G14" s="11">
        <f>G136</f>
        <v>5763500</v>
      </c>
      <c r="H14" s="11">
        <f>H136</f>
        <v>873750</v>
      </c>
    </row>
    <row r="15" spans="1:8">
      <c r="A15" s="9">
        <v>5</v>
      </c>
      <c r="B15" s="10" t="s">
        <v>194</v>
      </c>
      <c r="G15" s="11">
        <f>G169</f>
        <v>378880</v>
      </c>
      <c r="H15" s="11">
        <f>H169</f>
        <v>249000</v>
      </c>
    </row>
    <row r="16" spans="1:8">
      <c r="A16" s="9">
        <v>6</v>
      </c>
      <c r="B16" s="10" t="s">
        <v>195</v>
      </c>
      <c r="G16" s="11">
        <f>G182</f>
        <v>2186900</v>
      </c>
      <c r="H16" s="11">
        <f>H182</f>
        <v>1004000</v>
      </c>
    </row>
    <row r="17" spans="1:8">
      <c r="A17" s="9">
        <v>7</v>
      </c>
      <c r="B17" s="10" t="s">
        <v>196</v>
      </c>
      <c r="G17" s="11">
        <f>G227</f>
        <v>1390880</v>
      </c>
      <c r="H17" s="11">
        <f>H227</f>
        <v>1320630</v>
      </c>
    </row>
    <row r="18" spans="1:8">
      <c r="A18" s="12" t="s">
        <v>20</v>
      </c>
      <c r="B18" s="6"/>
      <c r="C18" s="5"/>
      <c r="D18" s="6"/>
      <c r="E18" s="7"/>
      <c r="F18" s="7"/>
      <c r="G18" s="8">
        <f>SUM(G11:G17)</f>
        <v>11253755</v>
      </c>
      <c r="H18" s="8">
        <f>SUM(H11:H17)</f>
        <v>5499430</v>
      </c>
    </row>
    <row r="21" spans="1:8">
      <c r="B21" s="13" t="str">
        <f>B11</f>
        <v>Átalakítás, bontás</v>
      </c>
    </row>
    <row r="22" spans="1:8" s="20" customFormat="1" ht="25.5">
      <c r="A22" s="14" t="s">
        <v>3</v>
      </c>
      <c r="B22" s="15" t="s">
        <v>5</v>
      </c>
      <c r="C22" s="16" t="s">
        <v>6</v>
      </c>
      <c r="D22" s="15" t="s">
        <v>7</v>
      </c>
      <c r="E22" s="8" t="s">
        <v>8</v>
      </c>
      <c r="F22" s="8" t="s">
        <v>9</v>
      </c>
      <c r="G22" s="8" t="s">
        <v>10</v>
      </c>
      <c r="H22" s="8" t="s">
        <v>11</v>
      </c>
    </row>
    <row r="23" spans="1:8" ht="38.25">
      <c r="A23" s="17">
        <v>1</v>
      </c>
      <c r="B23" s="18" t="s">
        <v>614</v>
      </c>
      <c r="C23" s="19">
        <v>320</v>
      </c>
      <c r="D23" s="2" t="s">
        <v>70</v>
      </c>
      <c r="E23" s="11">
        <v>25</v>
      </c>
      <c r="F23" s="11">
        <v>450</v>
      </c>
      <c r="G23" s="11">
        <f t="shared" ref="G23" si="0">ROUND(C23*E23, 0)</f>
        <v>8000</v>
      </c>
      <c r="H23" s="11">
        <f t="shared" ref="H23" si="1">ROUND(C23*F23, 0)</f>
        <v>144000</v>
      </c>
    </row>
    <row r="24" spans="1:8">
      <c r="A24" s="17"/>
      <c r="B24" s="74" t="s">
        <v>198</v>
      </c>
      <c r="C24" s="19"/>
    </row>
    <row r="25" spans="1:8">
      <c r="A25" s="17"/>
      <c r="B25" s="18"/>
      <c r="C25" s="19"/>
    </row>
    <row r="26" spans="1:8" ht="99" customHeight="1">
      <c r="A26" s="17">
        <v>2</v>
      </c>
      <c r="B26" s="18" t="s">
        <v>615</v>
      </c>
      <c r="C26" s="19">
        <v>15</v>
      </c>
      <c r="D26" s="2" t="s">
        <v>70</v>
      </c>
      <c r="E26" s="11">
        <v>25</v>
      </c>
      <c r="F26" s="11">
        <v>450</v>
      </c>
      <c r="G26" s="11">
        <f t="shared" ref="G26:G36" si="2">ROUND(C26*E26, 0)</f>
        <v>375</v>
      </c>
      <c r="H26" s="11">
        <f t="shared" ref="H26:H36" si="3">ROUND(C26*F26, 0)</f>
        <v>6750</v>
      </c>
    </row>
    <row r="27" spans="1:8">
      <c r="A27" s="17"/>
      <c r="B27" s="74" t="s">
        <v>198</v>
      </c>
      <c r="C27" s="21"/>
    </row>
    <row r="28" spans="1:8">
      <c r="A28" s="17"/>
      <c r="B28" s="18"/>
      <c r="C28" s="21"/>
    </row>
    <row r="29" spans="1:8" ht="76.5">
      <c r="A29" s="17">
        <v>3</v>
      </c>
      <c r="B29" s="18" t="s">
        <v>616</v>
      </c>
      <c r="C29" s="21">
        <v>55</v>
      </c>
      <c r="D29" s="2" t="s">
        <v>27</v>
      </c>
      <c r="E29" s="11">
        <v>25</v>
      </c>
      <c r="F29" s="11">
        <v>800</v>
      </c>
      <c r="G29" s="11">
        <f t="shared" si="2"/>
        <v>1375</v>
      </c>
      <c r="H29" s="11">
        <f t="shared" si="3"/>
        <v>44000</v>
      </c>
    </row>
    <row r="30" spans="1:8">
      <c r="A30" s="17"/>
      <c r="B30" s="18"/>
      <c r="C30" s="21"/>
    </row>
    <row r="31" spans="1:8" ht="76.5">
      <c r="A31" s="17">
        <v>4</v>
      </c>
      <c r="B31" s="18" t="s">
        <v>617</v>
      </c>
      <c r="C31" s="21">
        <v>11</v>
      </c>
      <c r="D31" s="2" t="s">
        <v>27</v>
      </c>
      <c r="E31" s="11">
        <v>25</v>
      </c>
      <c r="F31" s="11">
        <v>450</v>
      </c>
      <c r="G31" s="11">
        <f t="shared" si="2"/>
        <v>275</v>
      </c>
      <c r="H31" s="11">
        <f t="shared" si="3"/>
        <v>4950</v>
      </c>
    </row>
    <row r="32" spans="1:8">
      <c r="A32" s="17"/>
      <c r="B32" s="74" t="s">
        <v>198</v>
      </c>
      <c r="C32" s="21"/>
    </row>
    <row r="33" spans="1:8">
      <c r="A33" s="17"/>
      <c r="B33" s="18"/>
      <c r="C33" s="21"/>
    </row>
    <row r="34" spans="1:8" ht="51">
      <c r="A34" s="17">
        <v>5</v>
      </c>
      <c r="B34" s="18" t="s">
        <v>618</v>
      </c>
      <c r="C34" s="21">
        <v>1</v>
      </c>
      <c r="D34" s="2" t="s">
        <v>197</v>
      </c>
      <c r="E34" s="11">
        <v>150</v>
      </c>
      <c r="F34" s="11">
        <v>25000</v>
      </c>
      <c r="G34" s="11">
        <f t="shared" si="2"/>
        <v>150</v>
      </c>
      <c r="H34" s="11">
        <f t="shared" si="3"/>
        <v>25000</v>
      </c>
    </row>
    <row r="35" spans="1:8">
      <c r="A35" s="17"/>
      <c r="B35" s="18"/>
      <c r="C35" s="21"/>
    </row>
    <row r="36" spans="1:8" ht="89.25">
      <c r="A36" s="17">
        <v>6</v>
      </c>
      <c r="B36" s="18" t="s">
        <v>619</v>
      </c>
      <c r="C36" s="21">
        <v>1</v>
      </c>
      <c r="D36" s="2" t="s">
        <v>197</v>
      </c>
      <c r="E36" s="11">
        <v>150</v>
      </c>
      <c r="F36" s="11">
        <v>45000</v>
      </c>
      <c r="G36" s="11">
        <f t="shared" si="2"/>
        <v>150</v>
      </c>
      <c r="H36" s="11">
        <f t="shared" si="3"/>
        <v>45000</v>
      </c>
    </row>
    <row r="38" spans="1:8" s="20" customFormat="1">
      <c r="A38" s="14"/>
      <c r="B38" s="15" t="s">
        <v>13</v>
      </c>
      <c r="C38" s="16"/>
      <c r="D38" s="15"/>
      <c r="E38" s="8"/>
      <c r="F38" s="8"/>
      <c r="G38" s="8">
        <f>ROUND(SUM(G23:G37),0)</f>
        <v>10325</v>
      </c>
      <c r="H38" s="8">
        <f>ROUND(SUM(H23:H37),0)</f>
        <v>269700</v>
      </c>
    </row>
    <row r="41" spans="1:8">
      <c r="B41" s="13" t="str">
        <f>B12</f>
        <v>Védőcsövek, kábeltálcák, csatornák</v>
      </c>
    </row>
    <row r="42" spans="1:8" s="20" customFormat="1" ht="25.5">
      <c r="A42" s="14" t="s">
        <v>3</v>
      </c>
      <c r="B42" s="15" t="s">
        <v>5</v>
      </c>
      <c r="C42" s="16" t="s">
        <v>6</v>
      </c>
      <c r="D42" s="15" t="s">
        <v>7</v>
      </c>
      <c r="E42" s="8" t="s">
        <v>8</v>
      </c>
      <c r="F42" s="8" t="s">
        <v>9</v>
      </c>
      <c r="G42" s="8" t="s">
        <v>10</v>
      </c>
      <c r="H42" s="8" t="s">
        <v>11</v>
      </c>
    </row>
    <row r="43" spans="1:8" ht="89.25">
      <c r="A43" s="17">
        <v>1</v>
      </c>
      <c r="B43" s="38" t="s">
        <v>620</v>
      </c>
      <c r="C43" s="19">
        <v>20</v>
      </c>
      <c r="D43" s="2" t="s">
        <v>70</v>
      </c>
      <c r="E43" s="11">
        <v>1840</v>
      </c>
      <c r="F43" s="11">
        <v>1800</v>
      </c>
      <c r="G43" s="11">
        <f t="shared" ref="G43" si="4">ROUND(C43*E43, 0)</f>
        <v>36800</v>
      </c>
      <c r="H43" s="11">
        <f t="shared" ref="H43" si="5">ROUND(C43*F43, 0)</f>
        <v>36000</v>
      </c>
    </row>
    <row r="44" spans="1:8">
      <c r="A44" s="17"/>
      <c r="B44" s="38"/>
      <c r="C44" s="19"/>
    </row>
    <row r="45" spans="1:8" ht="89.25">
      <c r="A45" s="17">
        <v>2</v>
      </c>
      <c r="B45" s="38" t="s">
        <v>621</v>
      </c>
      <c r="C45" s="19">
        <v>20</v>
      </c>
      <c r="D45" s="2" t="s">
        <v>70</v>
      </c>
      <c r="E45" s="11">
        <v>3200</v>
      </c>
      <c r="F45" s="11">
        <v>3100</v>
      </c>
      <c r="G45" s="11">
        <f t="shared" ref="G45:G56" si="6">ROUND(C45*E45, 0)</f>
        <v>64000</v>
      </c>
      <c r="H45" s="11">
        <f t="shared" ref="H45:H56" si="7">ROUND(C45*F45, 0)</f>
        <v>62000</v>
      </c>
    </row>
    <row r="46" spans="1:8">
      <c r="A46" s="17"/>
      <c r="B46" s="38"/>
    </row>
    <row r="47" spans="1:8" ht="89.25">
      <c r="A47" s="17">
        <v>3</v>
      </c>
      <c r="B47" s="38" t="s">
        <v>622</v>
      </c>
      <c r="C47" s="19">
        <v>295</v>
      </c>
      <c r="D47" s="2" t="s">
        <v>70</v>
      </c>
      <c r="E47" s="11">
        <v>1840</v>
      </c>
      <c r="F47" s="11">
        <v>1800</v>
      </c>
      <c r="G47" s="11">
        <f t="shared" si="6"/>
        <v>542800</v>
      </c>
      <c r="H47" s="11">
        <f t="shared" si="7"/>
        <v>531000</v>
      </c>
    </row>
    <row r="48" spans="1:8">
      <c r="A48" s="17"/>
      <c r="B48" s="38"/>
      <c r="C48" s="19"/>
    </row>
    <row r="49" spans="1:8" ht="89.25">
      <c r="A49" s="17">
        <v>4</v>
      </c>
      <c r="B49" s="38" t="s">
        <v>623</v>
      </c>
      <c r="C49" s="19">
        <v>40</v>
      </c>
      <c r="D49" s="2" t="s">
        <v>70</v>
      </c>
      <c r="E49" s="11">
        <v>3200</v>
      </c>
      <c r="F49" s="11">
        <v>3100</v>
      </c>
      <c r="G49" s="11">
        <f t="shared" si="6"/>
        <v>128000</v>
      </c>
      <c r="H49" s="11">
        <f t="shared" si="7"/>
        <v>124000</v>
      </c>
    </row>
    <row r="50" spans="1:8">
      <c r="A50" s="17"/>
      <c r="B50" s="38"/>
      <c r="C50" s="19"/>
    </row>
    <row r="51" spans="1:8" ht="89.25">
      <c r="A51" s="17">
        <v>5</v>
      </c>
      <c r="B51" s="38" t="s">
        <v>625</v>
      </c>
      <c r="C51" s="19">
        <v>30</v>
      </c>
      <c r="D51" s="2" t="s">
        <v>70</v>
      </c>
      <c r="E51" s="11">
        <v>1980</v>
      </c>
      <c r="F51" s="11">
        <v>1870</v>
      </c>
      <c r="G51" s="11">
        <f t="shared" si="6"/>
        <v>59400</v>
      </c>
      <c r="H51" s="11">
        <f t="shared" si="7"/>
        <v>56100</v>
      </c>
    </row>
    <row r="52" spans="1:8">
      <c r="A52" s="17"/>
      <c r="B52" s="38"/>
    </row>
    <row r="53" spans="1:8" ht="63.75">
      <c r="A53" s="17">
        <v>6</v>
      </c>
      <c r="B53" s="38" t="s">
        <v>626</v>
      </c>
      <c r="C53" s="1">
        <v>3</v>
      </c>
      <c r="D53" s="2" t="s">
        <v>27</v>
      </c>
      <c r="E53" s="11">
        <v>7600</v>
      </c>
      <c r="F53" s="11">
        <v>9000</v>
      </c>
      <c r="G53" s="11">
        <f t="shared" si="6"/>
        <v>22800</v>
      </c>
      <c r="H53" s="11">
        <f t="shared" si="7"/>
        <v>27000</v>
      </c>
    </row>
    <row r="54" spans="1:8">
      <c r="A54" s="17"/>
      <c r="B54" s="74" t="s">
        <v>198</v>
      </c>
    </row>
    <row r="55" spans="1:8">
      <c r="A55" s="17"/>
      <c r="B55" s="38"/>
    </row>
    <row r="56" spans="1:8" ht="76.5">
      <c r="A56" s="17">
        <v>7</v>
      </c>
      <c r="B56" s="38" t="s">
        <v>627</v>
      </c>
      <c r="C56" s="1">
        <v>67</v>
      </c>
      <c r="D56" s="2" t="s">
        <v>27</v>
      </c>
      <c r="E56" s="11">
        <v>210</v>
      </c>
      <c r="F56" s="11">
        <v>3200</v>
      </c>
      <c r="G56" s="11">
        <f t="shared" si="6"/>
        <v>14070</v>
      </c>
      <c r="H56" s="11">
        <f t="shared" si="7"/>
        <v>214400</v>
      </c>
    </row>
    <row r="57" spans="1:8">
      <c r="A57" s="17"/>
      <c r="B57" s="74" t="s">
        <v>198</v>
      </c>
    </row>
    <row r="58" spans="1:8" ht="13.15" customHeight="1"/>
    <row r="59" spans="1:8" s="20" customFormat="1">
      <c r="A59" s="14"/>
      <c r="B59" s="15" t="s">
        <v>13</v>
      </c>
      <c r="C59" s="16"/>
      <c r="D59" s="15"/>
      <c r="E59" s="8"/>
      <c r="F59" s="8"/>
      <c r="G59" s="8">
        <f>ROUND(SUM(G43:G58),0)</f>
        <v>867870</v>
      </c>
      <c r="H59" s="8">
        <f>ROUND(SUM(H43:H58),0)</f>
        <v>1050500</v>
      </c>
    </row>
    <row r="62" spans="1:8">
      <c r="B62" s="13" t="str">
        <f>B13</f>
        <v>Vezetékek, kábelek</v>
      </c>
    </row>
    <row r="63" spans="1:8" s="20" customFormat="1" ht="25.5">
      <c r="A63" s="14" t="s">
        <v>3</v>
      </c>
      <c r="B63" s="15" t="s">
        <v>5</v>
      </c>
      <c r="C63" s="16" t="s">
        <v>6</v>
      </c>
      <c r="D63" s="15" t="s">
        <v>7</v>
      </c>
      <c r="E63" s="8" t="s">
        <v>8</v>
      </c>
      <c r="F63" s="8" t="s">
        <v>9</v>
      </c>
      <c r="G63" s="8" t="s">
        <v>10</v>
      </c>
      <c r="H63" s="8" t="s">
        <v>11</v>
      </c>
    </row>
    <row r="64" spans="1:8" ht="190.15" customHeight="1">
      <c r="A64" s="17"/>
      <c r="B64" s="38" t="s">
        <v>628</v>
      </c>
    </row>
    <row r="65" spans="1:8" ht="51">
      <c r="A65" s="17">
        <v>1</v>
      </c>
      <c r="B65" s="38" t="s">
        <v>629</v>
      </c>
      <c r="C65" s="19">
        <v>15</v>
      </c>
      <c r="D65" s="2" t="s">
        <v>33</v>
      </c>
      <c r="E65" s="11">
        <v>15400</v>
      </c>
      <c r="F65" s="11">
        <v>17000</v>
      </c>
      <c r="G65" s="11">
        <f t="shared" ref="G65" si="8">ROUND(C65*E65, 0)</f>
        <v>231000</v>
      </c>
      <c r="H65" s="11">
        <f t="shared" ref="H65" si="9">ROUND(C65*F65, 0)</f>
        <v>255000</v>
      </c>
    </row>
    <row r="66" spans="1:8">
      <c r="A66" s="17"/>
      <c r="B66" s="38"/>
      <c r="C66" s="19"/>
    </row>
    <row r="67" spans="1:8" ht="38.25">
      <c r="A67" s="17">
        <v>2</v>
      </c>
      <c r="B67" s="38" t="s">
        <v>630</v>
      </c>
      <c r="C67" s="19">
        <v>117</v>
      </c>
      <c r="D67" s="2" t="s">
        <v>70</v>
      </c>
      <c r="E67" s="11">
        <v>870</v>
      </c>
      <c r="F67" s="11">
        <v>1100</v>
      </c>
      <c r="G67" s="11">
        <f t="shared" ref="G67:G84" si="10">ROUND(C67*E67, 0)</f>
        <v>101790</v>
      </c>
      <c r="H67" s="11">
        <f t="shared" ref="H67:H84" si="11">ROUND(C67*F67, 0)</f>
        <v>128700</v>
      </c>
    </row>
    <row r="68" spans="1:8">
      <c r="A68" s="17"/>
      <c r="B68" s="38"/>
      <c r="C68" s="19"/>
    </row>
    <row r="69" spans="1:8" ht="38.25">
      <c r="A69" s="17">
        <v>3</v>
      </c>
      <c r="B69" s="38" t="s">
        <v>199</v>
      </c>
      <c r="C69" s="19">
        <v>18</v>
      </c>
      <c r="D69" s="2" t="s">
        <v>70</v>
      </c>
      <c r="E69" s="11">
        <v>840</v>
      </c>
      <c r="F69" s="11">
        <v>980</v>
      </c>
      <c r="G69" s="11">
        <f t="shared" si="10"/>
        <v>15120</v>
      </c>
      <c r="H69" s="11">
        <f t="shared" si="11"/>
        <v>17640</v>
      </c>
    </row>
    <row r="70" spans="1:8">
      <c r="A70" s="17"/>
      <c r="B70" s="38"/>
      <c r="C70" s="19"/>
    </row>
    <row r="71" spans="1:8" ht="38.25">
      <c r="A71" s="17">
        <v>4</v>
      </c>
      <c r="B71" s="38" t="s">
        <v>200</v>
      </c>
      <c r="C71" s="19">
        <v>307</v>
      </c>
      <c r="D71" s="2" t="s">
        <v>70</v>
      </c>
      <c r="E71" s="11">
        <v>540</v>
      </c>
      <c r="F71" s="11">
        <v>600</v>
      </c>
      <c r="G71" s="11">
        <f t="shared" si="10"/>
        <v>165780</v>
      </c>
      <c r="H71" s="11">
        <f t="shared" si="11"/>
        <v>184200</v>
      </c>
    </row>
    <row r="72" spans="1:8">
      <c r="A72" s="17"/>
      <c r="B72" s="38"/>
      <c r="C72" s="19"/>
    </row>
    <row r="73" spans="1:8" ht="38.25">
      <c r="A73" s="17">
        <v>5</v>
      </c>
      <c r="B73" s="38" t="s">
        <v>201</v>
      </c>
      <c r="C73" s="19">
        <v>258</v>
      </c>
      <c r="D73" s="2" t="s">
        <v>70</v>
      </c>
      <c r="E73" s="11">
        <v>320</v>
      </c>
      <c r="F73" s="11">
        <v>320</v>
      </c>
      <c r="G73" s="11">
        <f t="shared" si="10"/>
        <v>82560</v>
      </c>
      <c r="H73" s="11">
        <f t="shared" si="11"/>
        <v>82560</v>
      </c>
    </row>
    <row r="74" spans="1:8">
      <c r="A74" s="17"/>
      <c r="B74" s="38"/>
      <c r="C74" s="19"/>
    </row>
    <row r="75" spans="1:8" ht="63.75">
      <c r="A75" s="17">
        <v>6</v>
      </c>
      <c r="B75" s="38" t="s">
        <v>631</v>
      </c>
      <c r="C75" s="19">
        <v>45</v>
      </c>
      <c r="D75" s="2" t="s">
        <v>70</v>
      </c>
      <c r="E75" s="11">
        <v>310</v>
      </c>
      <c r="F75" s="11">
        <v>300</v>
      </c>
      <c r="G75" s="11">
        <f t="shared" si="10"/>
        <v>13950</v>
      </c>
      <c r="H75" s="11">
        <f t="shared" si="11"/>
        <v>13500</v>
      </c>
    </row>
    <row r="76" spans="1:8">
      <c r="A76" s="17"/>
      <c r="B76" s="38"/>
      <c r="C76" s="19"/>
    </row>
    <row r="77" spans="1:8" ht="51">
      <c r="A77" s="17">
        <v>7</v>
      </c>
      <c r="B77" s="38" t="s">
        <v>632</v>
      </c>
      <c r="C77" s="19">
        <v>15</v>
      </c>
      <c r="D77" s="2" t="s">
        <v>70</v>
      </c>
      <c r="E77" s="11">
        <v>1210</v>
      </c>
      <c r="F77" s="11">
        <v>1300</v>
      </c>
      <c r="G77" s="11">
        <f t="shared" si="10"/>
        <v>18150</v>
      </c>
      <c r="H77" s="11">
        <f t="shared" si="11"/>
        <v>19500</v>
      </c>
    </row>
    <row r="78" spans="1:8">
      <c r="A78" s="17"/>
      <c r="B78" s="38"/>
      <c r="C78" s="19"/>
    </row>
    <row r="79" spans="1:8" ht="51">
      <c r="A79" s="17">
        <v>8</v>
      </c>
      <c r="B79" s="38" t="s">
        <v>633</v>
      </c>
      <c r="C79" s="19">
        <v>15</v>
      </c>
      <c r="D79" s="2" t="s">
        <v>70</v>
      </c>
      <c r="E79" s="11">
        <v>780</v>
      </c>
      <c r="F79" s="11">
        <v>990</v>
      </c>
      <c r="G79" s="11">
        <f t="shared" si="10"/>
        <v>11700</v>
      </c>
      <c r="H79" s="11">
        <f t="shared" si="11"/>
        <v>14850</v>
      </c>
    </row>
    <row r="80" spans="1:8">
      <c r="A80" s="17"/>
      <c r="B80" s="38"/>
      <c r="C80" s="19"/>
    </row>
    <row r="81" spans="1:8" ht="89.25">
      <c r="A81" s="17">
        <v>9</v>
      </c>
      <c r="B81" s="38" t="s">
        <v>634</v>
      </c>
      <c r="C81" s="19">
        <v>25</v>
      </c>
      <c r="D81" s="2" t="s">
        <v>70</v>
      </c>
      <c r="E81" s="11">
        <v>310</v>
      </c>
      <c r="F81" s="11">
        <v>300</v>
      </c>
      <c r="G81" s="11">
        <f t="shared" si="10"/>
        <v>7750</v>
      </c>
      <c r="H81" s="11">
        <f t="shared" si="11"/>
        <v>7500</v>
      </c>
    </row>
    <row r="82" spans="1:8">
      <c r="A82" s="17"/>
      <c r="B82" s="74" t="s">
        <v>198</v>
      </c>
      <c r="C82" s="19"/>
    </row>
    <row r="83" spans="1:8">
      <c r="A83" s="17"/>
      <c r="B83" s="38"/>
      <c r="C83" s="19"/>
    </row>
    <row r="84" spans="1:8" ht="89.25">
      <c r="A84" s="17">
        <v>10</v>
      </c>
      <c r="B84" s="38" t="s">
        <v>635</v>
      </c>
      <c r="C84" s="19">
        <v>40</v>
      </c>
      <c r="D84" s="2" t="s">
        <v>70</v>
      </c>
      <c r="E84" s="11">
        <v>190</v>
      </c>
      <c r="F84" s="11">
        <v>210</v>
      </c>
      <c r="G84" s="11">
        <f t="shared" si="10"/>
        <v>7600</v>
      </c>
      <c r="H84" s="11">
        <f t="shared" si="11"/>
        <v>8400</v>
      </c>
    </row>
    <row r="85" spans="1:8">
      <c r="A85" s="17"/>
      <c r="B85" s="74" t="s">
        <v>198</v>
      </c>
    </row>
    <row r="86" spans="1:8">
      <c r="A86" s="17"/>
      <c r="B86" s="38"/>
    </row>
    <row r="87" spans="1:8" s="20" customFormat="1">
      <c r="A87" s="14"/>
      <c r="B87" s="15" t="s">
        <v>13</v>
      </c>
      <c r="C87" s="16"/>
      <c r="D87" s="15"/>
      <c r="E87" s="8"/>
      <c r="F87" s="8"/>
      <c r="G87" s="8">
        <f>ROUND(SUM(G64:G86),0)</f>
        <v>655400</v>
      </c>
      <c r="H87" s="8">
        <f>ROUND(SUM(H64:H86),0)</f>
        <v>731850</v>
      </c>
    </row>
    <row r="90" spans="1:8">
      <c r="B90" s="13" t="str">
        <f>B14</f>
        <v>Világítótestek, lámpatestek</v>
      </c>
    </row>
    <row r="91" spans="1:8" s="20" customFormat="1" ht="25.5">
      <c r="A91" s="14" t="s">
        <v>3</v>
      </c>
      <c r="B91" s="15" t="s">
        <v>5</v>
      </c>
      <c r="C91" s="16" t="s">
        <v>6</v>
      </c>
      <c r="D91" s="15" t="s">
        <v>7</v>
      </c>
      <c r="E91" s="8" t="s">
        <v>8</v>
      </c>
      <c r="F91" s="8" t="s">
        <v>9</v>
      </c>
      <c r="G91" s="8" t="s">
        <v>10</v>
      </c>
      <c r="H91" s="8" t="s">
        <v>11</v>
      </c>
    </row>
    <row r="92" spans="1:8" ht="114.75">
      <c r="A92" s="17">
        <v>1</v>
      </c>
      <c r="B92" s="38" t="s">
        <v>735</v>
      </c>
      <c r="C92" s="1">
        <v>7</v>
      </c>
      <c r="D92" s="2" t="s">
        <v>69</v>
      </c>
      <c r="E92" s="11">
        <v>14500</v>
      </c>
      <c r="F92" s="11">
        <v>7500</v>
      </c>
      <c r="G92" s="11">
        <f t="shared" ref="G92" si="12">ROUND(C92*E92, 0)</f>
        <v>101500</v>
      </c>
      <c r="H92" s="11">
        <f t="shared" ref="H92" si="13">ROUND(C92*F92, 0)</f>
        <v>52500</v>
      </c>
    </row>
    <row r="93" spans="1:8">
      <c r="A93" s="17"/>
      <c r="B93" s="38"/>
    </row>
    <row r="94" spans="1:8" ht="63.75">
      <c r="A94" s="17">
        <v>2</v>
      </c>
      <c r="B94" s="38" t="s">
        <v>736</v>
      </c>
      <c r="C94" s="1">
        <v>4</v>
      </c>
      <c r="D94" s="2" t="s">
        <v>69</v>
      </c>
      <c r="E94" s="11">
        <v>28500</v>
      </c>
      <c r="F94" s="11">
        <v>7500</v>
      </c>
      <c r="G94" s="11">
        <f t="shared" ref="G94:G134" si="14">ROUND(C94*E94, 0)</f>
        <v>114000</v>
      </c>
      <c r="H94" s="11">
        <f t="shared" ref="H94:H134" si="15">ROUND(C94*F94, 0)</f>
        <v>30000</v>
      </c>
    </row>
    <row r="95" spans="1:8">
      <c r="A95" s="17"/>
      <c r="B95" s="38"/>
    </row>
    <row r="96" spans="1:8" ht="76.5">
      <c r="A96" s="17">
        <v>3</v>
      </c>
      <c r="B96" s="38" t="s">
        <v>636</v>
      </c>
      <c r="C96" s="1">
        <v>6</v>
      </c>
      <c r="D96" s="2" t="s">
        <v>69</v>
      </c>
      <c r="E96" s="11">
        <v>38600</v>
      </c>
      <c r="F96" s="11">
        <v>7500</v>
      </c>
      <c r="G96" s="11">
        <f t="shared" si="14"/>
        <v>231600</v>
      </c>
      <c r="H96" s="11">
        <f t="shared" si="15"/>
        <v>45000</v>
      </c>
    </row>
    <row r="97" spans="1:8">
      <c r="A97" s="17"/>
      <c r="B97" s="38"/>
    </row>
    <row r="98" spans="1:8" ht="76.5">
      <c r="A98" s="17">
        <v>4</v>
      </c>
      <c r="B98" s="38" t="s">
        <v>737</v>
      </c>
      <c r="C98" s="1">
        <v>9</v>
      </c>
      <c r="D98" s="2" t="s">
        <v>69</v>
      </c>
      <c r="E98" s="11">
        <v>38600</v>
      </c>
      <c r="F98" s="11">
        <v>7500</v>
      </c>
      <c r="G98" s="11">
        <f t="shared" si="14"/>
        <v>347400</v>
      </c>
      <c r="H98" s="11">
        <f t="shared" si="15"/>
        <v>67500</v>
      </c>
    </row>
    <row r="99" spans="1:8">
      <c r="A99" s="17"/>
      <c r="B99" s="38"/>
    </row>
    <row r="100" spans="1:8" ht="89.25">
      <c r="A100" s="17">
        <v>5</v>
      </c>
      <c r="B100" s="38" t="s">
        <v>637</v>
      </c>
      <c r="C100" s="1">
        <v>3</v>
      </c>
      <c r="D100" s="2" t="s">
        <v>69</v>
      </c>
      <c r="E100" s="11">
        <v>18600</v>
      </c>
      <c r="F100" s="11">
        <v>7500</v>
      </c>
      <c r="G100" s="11">
        <f t="shared" si="14"/>
        <v>55800</v>
      </c>
      <c r="H100" s="11">
        <f t="shared" si="15"/>
        <v>22500</v>
      </c>
    </row>
    <row r="101" spans="1:8">
      <c r="A101" s="17"/>
      <c r="B101" s="38"/>
    </row>
    <row r="102" spans="1:8" ht="51">
      <c r="A102" s="17">
        <v>6</v>
      </c>
      <c r="B102" s="38" t="s">
        <v>738</v>
      </c>
      <c r="C102" s="1">
        <v>1</v>
      </c>
      <c r="D102" s="2" t="s">
        <v>69</v>
      </c>
      <c r="E102" s="11">
        <v>18600</v>
      </c>
      <c r="F102" s="11">
        <v>7500</v>
      </c>
      <c r="G102" s="11">
        <f t="shared" si="14"/>
        <v>18600</v>
      </c>
      <c r="H102" s="11">
        <f t="shared" si="15"/>
        <v>7500</v>
      </c>
    </row>
    <row r="103" spans="1:8">
      <c r="A103" s="17"/>
      <c r="B103" s="38"/>
    </row>
    <row r="104" spans="1:8" ht="76.5">
      <c r="A104" s="17">
        <v>7</v>
      </c>
      <c r="B104" s="38" t="s">
        <v>642</v>
      </c>
      <c r="C104" s="19">
        <v>4</v>
      </c>
      <c r="D104" s="2" t="s">
        <v>33</v>
      </c>
      <c r="E104" s="11">
        <v>35600</v>
      </c>
      <c r="F104" s="11">
        <v>7500</v>
      </c>
      <c r="G104" s="11">
        <f t="shared" si="14"/>
        <v>142400</v>
      </c>
      <c r="H104" s="11">
        <f t="shared" si="15"/>
        <v>30000</v>
      </c>
    </row>
    <row r="105" spans="1:8">
      <c r="A105" s="17"/>
      <c r="B105" s="38"/>
    </row>
    <row r="106" spans="1:8" ht="76.5">
      <c r="A106" s="17">
        <v>8</v>
      </c>
      <c r="B106" s="38" t="s">
        <v>643</v>
      </c>
      <c r="C106" s="1">
        <v>7</v>
      </c>
      <c r="D106" s="2" t="s">
        <v>69</v>
      </c>
      <c r="E106" s="11">
        <v>11500</v>
      </c>
      <c r="F106" s="11">
        <v>1500</v>
      </c>
      <c r="G106" s="11">
        <f t="shared" si="14"/>
        <v>80500</v>
      </c>
      <c r="H106" s="11">
        <f t="shared" si="15"/>
        <v>10500</v>
      </c>
    </row>
    <row r="107" spans="1:8">
      <c r="A107" s="17"/>
      <c r="B107" s="38"/>
    </row>
    <row r="108" spans="1:8" ht="63.75">
      <c r="A108" s="17">
        <v>9</v>
      </c>
      <c r="B108" s="38" t="s">
        <v>739</v>
      </c>
      <c r="C108" s="1">
        <v>13</v>
      </c>
      <c r="D108" s="2" t="s">
        <v>69</v>
      </c>
      <c r="E108" s="11">
        <v>56400</v>
      </c>
      <c r="F108" s="11">
        <v>7500</v>
      </c>
      <c r="G108" s="11">
        <f t="shared" si="14"/>
        <v>733200</v>
      </c>
      <c r="H108" s="11">
        <f t="shared" si="15"/>
        <v>97500</v>
      </c>
    </row>
    <row r="109" spans="1:8">
      <c r="A109" s="17"/>
      <c r="B109" s="38"/>
    </row>
    <row r="110" spans="1:8" ht="76.5">
      <c r="A110" s="17">
        <v>10</v>
      </c>
      <c r="B110" s="38" t="s">
        <v>740</v>
      </c>
      <c r="C110" s="19">
        <v>37</v>
      </c>
      <c r="D110" s="2" t="s">
        <v>33</v>
      </c>
      <c r="E110" s="11">
        <v>23500</v>
      </c>
      <c r="F110" s="11">
        <v>1500</v>
      </c>
      <c r="G110" s="11">
        <f t="shared" si="14"/>
        <v>869500</v>
      </c>
      <c r="H110" s="11">
        <f t="shared" si="15"/>
        <v>55500</v>
      </c>
    </row>
    <row r="111" spans="1:8">
      <c r="A111" s="17"/>
      <c r="B111" s="38"/>
    </row>
    <row r="112" spans="1:8" ht="114.75">
      <c r="A112" s="17">
        <v>11</v>
      </c>
      <c r="B112" s="38" t="s">
        <v>741</v>
      </c>
      <c r="C112" s="19">
        <v>66</v>
      </c>
      <c r="D112" s="2" t="s">
        <v>33</v>
      </c>
      <c r="E112" s="11">
        <v>14500</v>
      </c>
      <c r="F112" s="11">
        <v>1500</v>
      </c>
      <c r="G112" s="11">
        <f t="shared" si="14"/>
        <v>957000</v>
      </c>
      <c r="H112" s="11">
        <f t="shared" si="15"/>
        <v>99000</v>
      </c>
    </row>
    <row r="113" spans="1:8">
      <c r="A113" s="17"/>
      <c r="B113" s="38"/>
    </row>
    <row r="114" spans="1:8" ht="114.75">
      <c r="A114" s="17">
        <v>12</v>
      </c>
      <c r="B114" s="38" t="s">
        <v>742</v>
      </c>
      <c r="C114" s="19">
        <v>18</v>
      </c>
      <c r="D114" s="2" t="s">
        <v>33</v>
      </c>
      <c r="E114" s="11">
        <v>14500</v>
      </c>
      <c r="F114" s="11">
        <v>1500</v>
      </c>
      <c r="G114" s="11">
        <f t="shared" si="14"/>
        <v>261000</v>
      </c>
      <c r="H114" s="11">
        <f t="shared" si="15"/>
        <v>27000</v>
      </c>
    </row>
    <row r="115" spans="1:8">
      <c r="A115" s="17"/>
      <c r="B115" s="38"/>
    </row>
    <row r="116" spans="1:8" ht="127.5">
      <c r="A116" s="17">
        <v>13</v>
      </c>
      <c r="B116" s="38" t="s">
        <v>743</v>
      </c>
      <c r="C116" s="19">
        <v>20</v>
      </c>
      <c r="D116" s="2" t="s">
        <v>33</v>
      </c>
      <c r="E116" s="11">
        <v>14500</v>
      </c>
      <c r="F116" s="11">
        <v>1500</v>
      </c>
      <c r="G116" s="11">
        <f t="shared" si="14"/>
        <v>290000</v>
      </c>
      <c r="H116" s="11">
        <f t="shared" si="15"/>
        <v>30000</v>
      </c>
    </row>
    <row r="117" spans="1:8">
      <c r="A117" s="17"/>
      <c r="B117" s="38"/>
    </row>
    <row r="118" spans="1:8" ht="89.25">
      <c r="A118" s="17">
        <v>14</v>
      </c>
      <c r="B118" s="38" t="s">
        <v>648</v>
      </c>
      <c r="C118" s="19">
        <v>16</v>
      </c>
      <c r="D118" s="2" t="s">
        <v>33</v>
      </c>
      <c r="E118" s="11">
        <v>14500</v>
      </c>
      <c r="F118" s="11">
        <v>1500</v>
      </c>
      <c r="G118" s="11">
        <f t="shared" si="14"/>
        <v>232000</v>
      </c>
      <c r="H118" s="11">
        <f t="shared" si="15"/>
        <v>24000</v>
      </c>
    </row>
    <row r="119" spans="1:8">
      <c r="A119" s="17"/>
      <c r="B119" s="38"/>
    </row>
    <row r="120" spans="1:8" ht="51">
      <c r="A120" s="17">
        <v>15</v>
      </c>
      <c r="B120" s="38" t="s">
        <v>744</v>
      </c>
      <c r="C120" s="1">
        <v>14</v>
      </c>
      <c r="D120" s="2" t="s">
        <v>69</v>
      </c>
      <c r="E120" s="11">
        <v>22500</v>
      </c>
      <c r="F120" s="11">
        <v>2500</v>
      </c>
      <c r="G120" s="11">
        <f t="shared" si="14"/>
        <v>315000</v>
      </c>
      <c r="H120" s="11">
        <f t="shared" si="15"/>
        <v>35000</v>
      </c>
    </row>
    <row r="121" spans="1:8">
      <c r="A121" s="17"/>
      <c r="B121" s="38"/>
    </row>
    <row r="122" spans="1:8" ht="51">
      <c r="A122" s="17">
        <v>16</v>
      </c>
      <c r="B122" s="38" t="s">
        <v>745</v>
      </c>
      <c r="C122" s="1">
        <v>1</v>
      </c>
      <c r="D122" s="2" t="s">
        <v>69</v>
      </c>
      <c r="E122" s="11">
        <v>22500</v>
      </c>
      <c r="F122" s="11">
        <v>2500</v>
      </c>
      <c r="G122" s="11">
        <f t="shared" si="14"/>
        <v>22500</v>
      </c>
      <c r="H122" s="11">
        <f t="shared" si="15"/>
        <v>2500</v>
      </c>
    </row>
    <row r="123" spans="1:8">
      <c r="A123" s="17"/>
      <c r="B123" s="38"/>
    </row>
    <row r="124" spans="1:8" ht="25.5">
      <c r="A124" s="17">
        <v>17</v>
      </c>
      <c r="B124" s="38" t="s">
        <v>746</v>
      </c>
      <c r="C124" s="1">
        <v>57</v>
      </c>
      <c r="D124" s="2" t="s">
        <v>69</v>
      </c>
      <c r="E124" s="11">
        <v>500</v>
      </c>
      <c r="F124" s="11">
        <v>750</v>
      </c>
      <c r="G124" s="11">
        <f t="shared" si="14"/>
        <v>28500</v>
      </c>
      <c r="H124" s="11">
        <f t="shared" si="15"/>
        <v>42750</v>
      </c>
    </row>
    <row r="125" spans="1:8">
      <c r="A125" s="17"/>
      <c r="B125" s="38"/>
    </row>
    <row r="126" spans="1:8" ht="63.75">
      <c r="A126" s="17">
        <v>18</v>
      </c>
      <c r="B126" s="38" t="s">
        <v>649</v>
      </c>
      <c r="C126" s="1">
        <v>10</v>
      </c>
      <c r="D126" s="2" t="s">
        <v>69</v>
      </c>
      <c r="E126" s="11">
        <v>32500</v>
      </c>
      <c r="F126" s="11">
        <v>7500</v>
      </c>
      <c r="G126" s="11">
        <f t="shared" si="14"/>
        <v>325000</v>
      </c>
      <c r="H126" s="11">
        <f t="shared" si="15"/>
        <v>75000</v>
      </c>
    </row>
    <row r="127" spans="1:8">
      <c r="A127" s="17"/>
      <c r="B127" s="38"/>
    </row>
    <row r="128" spans="1:8" ht="63.75">
      <c r="A128" s="17">
        <v>19</v>
      </c>
      <c r="B128" s="38" t="s">
        <v>650</v>
      </c>
      <c r="C128" s="1">
        <v>1</v>
      </c>
      <c r="D128" s="2" t="s">
        <v>69</v>
      </c>
      <c r="E128" s="11">
        <v>32500</v>
      </c>
      <c r="F128" s="11">
        <v>7500</v>
      </c>
      <c r="G128" s="11">
        <f t="shared" si="14"/>
        <v>32500</v>
      </c>
      <c r="H128" s="11">
        <f t="shared" si="15"/>
        <v>7500</v>
      </c>
    </row>
    <row r="129" spans="1:8">
      <c r="A129" s="17"/>
      <c r="B129" s="38"/>
    </row>
    <row r="130" spans="1:8" ht="76.5">
      <c r="A130" s="17">
        <v>20</v>
      </c>
      <c r="B130" s="38" t="s">
        <v>652</v>
      </c>
      <c r="C130" s="1">
        <v>4</v>
      </c>
      <c r="D130" s="2" t="s">
        <v>69</v>
      </c>
      <c r="E130" s="11">
        <v>56500</v>
      </c>
      <c r="F130" s="11">
        <v>7500</v>
      </c>
      <c r="G130" s="11">
        <f t="shared" si="14"/>
        <v>226000</v>
      </c>
      <c r="H130" s="11">
        <f t="shared" si="15"/>
        <v>30000</v>
      </c>
    </row>
    <row r="131" spans="1:8">
      <c r="A131" s="17"/>
      <c r="B131" s="38"/>
    </row>
    <row r="132" spans="1:8" ht="89.25">
      <c r="A132" s="17">
        <v>21</v>
      </c>
      <c r="B132" s="38" t="s">
        <v>653</v>
      </c>
      <c r="C132" s="1">
        <v>2</v>
      </c>
      <c r="D132" s="2" t="s">
        <v>69</v>
      </c>
      <c r="E132" s="11">
        <v>34500</v>
      </c>
      <c r="F132" s="11">
        <v>7500</v>
      </c>
      <c r="G132" s="11">
        <f t="shared" si="14"/>
        <v>69000</v>
      </c>
      <c r="H132" s="11">
        <f t="shared" si="15"/>
        <v>15000</v>
      </c>
    </row>
    <row r="133" spans="1:8">
      <c r="A133" s="17"/>
      <c r="B133" s="38"/>
    </row>
    <row r="134" spans="1:8" ht="89.25">
      <c r="A134" s="17">
        <v>22</v>
      </c>
      <c r="B134" s="38" t="s">
        <v>654</v>
      </c>
      <c r="C134" s="1">
        <v>9</v>
      </c>
      <c r="D134" s="2" t="s">
        <v>69</v>
      </c>
      <c r="E134" s="11">
        <v>34500</v>
      </c>
      <c r="F134" s="11">
        <v>7500</v>
      </c>
      <c r="G134" s="11">
        <f t="shared" si="14"/>
        <v>310500</v>
      </c>
      <c r="H134" s="11">
        <f t="shared" si="15"/>
        <v>67500</v>
      </c>
    </row>
    <row r="136" spans="1:8" s="20" customFormat="1">
      <c r="A136" s="14"/>
      <c r="B136" s="15" t="s">
        <v>13</v>
      </c>
      <c r="C136" s="16"/>
      <c r="D136" s="15"/>
      <c r="E136" s="8"/>
      <c r="F136" s="8"/>
      <c r="G136" s="8">
        <f>ROUND(SUM(G92:G135),0)</f>
        <v>5763500</v>
      </c>
      <c r="H136" s="8">
        <f>ROUND(SUM(H92:H135),0)</f>
        <v>873750</v>
      </c>
    </row>
    <row r="139" spans="1:8">
      <c r="B139" s="13" t="str">
        <f>B15</f>
        <v>Kapcsolók, szerelvények</v>
      </c>
    </row>
    <row r="140" spans="1:8" s="20" customFormat="1" ht="25.5">
      <c r="A140" s="14" t="s">
        <v>3</v>
      </c>
      <c r="B140" s="15" t="s">
        <v>5</v>
      </c>
      <c r="C140" s="16" t="s">
        <v>6</v>
      </c>
      <c r="D140" s="15" t="s">
        <v>7</v>
      </c>
      <c r="E140" s="8" t="s">
        <v>8</v>
      </c>
      <c r="F140" s="8" t="s">
        <v>9</v>
      </c>
      <c r="G140" s="8" t="s">
        <v>10</v>
      </c>
      <c r="H140" s="8" t="s">
        <v>11</v>
      </c>
    </row>
    <row r="141" spans="1:8">
      <c r="A141" s="17"/>
      <c r="B141" s="35" t="s">
        <v>194</v>
      </c>
    </row>
    <row r="142" spans="1:8" ht="63.75">
      <c r="A142" s="17"/>
      <c r="B142" s="38" t="s">
        <v>204</v>
      </c>
    </row>
    <row r="143" spans="1:8">
      <c r="A143" s="17"/>
      <c r="B143" s="35" t="s">
        <v>202</v>
      </c>
    </row>
    <row r="144" spans="1:8" ht="63.75">
      <c r="A144" s="17">
        <v>1</v>
      </c>
      <c r="B144" s="38" t="s">
        <v>747</v>
      </c>
      <c r="C144" s="1">
        <v>6</v>
      </c>
      <c r="D144" s="2" t="s">
        <v>69</v>
      </c>
      <c r="E144" s="11">
        <v>2500</v>
      </c>
      <c r="F144" s="11">
        <v>2500</v>
      </c>
      <c r="G144" s="11">
        <f t="shared" ref="G144" si="16">ROUND(C144*E144, 0)</f>
        <v>15000</v>
      </c>
      <c r="H144" s="11">
        <f t="shared" ref="H144" si="17">ROUND(C144*F144, 0)</f>
        <v>15000</v>
      </c>
    </row>
    <row r="145" spans="1:8">
      <c r="A145" s="17"/>
      <c r="B145" s="38"/>
    </row>
    <row r="146" spans="1:8" ht="63.75">
      <c r="A146" s="17">
        <v>2</v>
      </c>
      <c r="B146" s="38" t="s">
        <v>748</v>
      </c>
      <c r="C146" s="1">
        <v>3</v>
      </c>
      <c r="D146" s="2" t="s">
        <v>69</v>
      </c>
      <c r="E146" s="11">
        <v>3200</v>
      </c>
      <c r="F146" s="11">
        <v>2500</v>
      </c>
      <c r="G146" s="11">
        <f t="shared" ref="G146:G156" si="18">ROUND(C146*E146, 0)</f>
        <v>9600</v>
      </c>
      <c r="H146" s="11">
        <f t="shared" ref="H146:H156" si="19">ROUND(C146*F146, 0)</f>
        <v>7500</v>
      </c>
    </row>
    <row r="147" spans="1:8">
      <c r="A147" s="17"/>
      <c r="B147" s="38"/>
    </row>
    <row r="148" spans="1:8" ht="63.75">
      <c r="A148" s="17">
        <v>3</v>
      </c>
      <c r="B148" s="38" t="s">
        <v>749</v>
      </c>
      <c r="C148" s="1">
        <v>4</v>
      </c>
      <c r="D148" s="2" t="s">
        <v>69</v>
      </c>
      <c r="E148" s="11">
        <v>3440</v>
      </c>
      <c r="F148" s="11">
        <v>2500</v>
      </c>
      <c r="G148" s="11">
        <f t="shared" si="18"/>
        <v>13760</v>
      </c>
      <c r="H148" s="11">
        <f t="shared" si="19"/>
        <v>10000</v>
      </c>
    </row>
    <row r="149" spans="1:8">
      <c r="A149" s="17"/>
      <c r="B149" s="38"/>
    </row>
    <row r="150" spans="1:8" ht="63.75">
      <c r="A150" s="17">
        <v>4</v>
      </c>
      <c r="B150" s="38" t="s">
        <v>750</v>
      </c>
      <c r="C150" s="1">
        <v>2</v>
      </c>
      <c r="D150" s="2" t="s">
        <v>69</v>
      </c>
      <c r="E150" s="11">
        <v>2760</v>
      </c>
      <c r="F150" s="11">
        <v>2500</v>
      </c>
      <c r="G150" s="11">
        <f t="shared" si="18"/>
        <v>5520</v>
      </c>
      <c r="H150" s="11">
        <f t="shared" si="19"/>
        <v>5000</v>
      </c>
    </row>
    <row r="151" spans="1:8">
      <c r="A151" s="17"/>
      <c r="B151" s="38"/>
    </row>
    <row r="152" spans="1:8" ht="51">
      <c r="A152" s="17">
        <v>5</v>
      </c>
      <c r="B152" s="38" t="s">
        <v>656</v>
      </c>
      <c r="C152" s="1">
        <v>2</v>
      </c>
      <c r="D152" s="2" t="s">
        <v>69</v>
      </c>
      <c r="E152" s="11">
        <v>28700</v>
      </c>
      <c r="F152" s="11">
        <v>12000</v>
      </c>
      <c r="G152" s="11">
        <f t="shared" si="18"/>
        <v>57400</v>
      </c>
      <c r="H152" s="11">
        <f t="shared" si="19"/>
        <v>24000</v>
      </c>
    </row>
    <row r="153" spans="1:8">
      <c r="A153" s="17"/>
      <c r="B153" s="38"/>
    </row>
    <row r="154" spans="1:8" ht="76.5">
      <c r="A154" s="17">
        <v>6</v>
      </c>
      <c r="B154" s="38" t="s">
        <v>657</v>
      </c>
      <c r="C154" s="1">
        <v>1</v>
      </c>
      <c r="D154" s="2" t="s">
        <v>69</v>
      </c>
      <c r="E154" s="11">
        <v>8700</v>
      </c>
      <c r="F154" s="11">
        <v>8000</v>
      </c>
      <c r="G154" s="11">
        <f t="shared" si="18"/>
        <v>8700</v>
      </c>
      <c r="H154" s="11">
        <f t="shared" si="19"/>
        <v>8000</v>
      </c>
    </row>
    <row r="155" spans="1:8">
      <c r="A155" s="17"/>
      <c r="B155" s="38"/>
    </row>
    <row r="156" spans="1:8" ht="76.5">
      <c r="A156" s="17">
        <v>7</v>
      </c>
      <c r="B156" s="38" t="s">
        <v>658</v>
      </c>
      <c r="C156" s="1">
        <v>3</v>
      </c>
      <c r="D156" s="2" t="s">
        <v>69</v>
      </c>
      <c r="E156" s="11">
        <v>14300</v>
      </c>
      <c r="F156" s="11">
        <v>9000</v>
      </c>
      <c r="G156" s="11">
        <f t="shared" si="18"/>
        <v>42900</v>
      </c>
      <c r="H156" s="11">
        <f t="shared" si="19"/>
        <v>27000</v>
      </c>
    </row>
    <row r="157" spans="1:8">
      <c r="A157" s="17"/>
      <c r="B157" s="38"/>
    </row>
    <row r="158" spans="1:8">
      <c r="A158" s="17"/>
      <c r="B158" s="35" t="s">
        <v>203</v>
      </c>
    </row>
    <row r="159" spans="1:8" ht="63.75">
      <c r="A159" s="17">
        <v>8</v>
      </c>
      <c r="B159" s="38" t="s">
        <v>751</v>
      </c>
      <c r="C159" s="1">
        <v>22</v>
      </c>
      <c r="D159" s="2" t="s">
        <v>69</v>
      </c>
      <c r="E159" s="11">
        <v>2540</v>
      </c>
      <c r="F159" s="11">
        <v>2500</v>
      </c>
      <c r="G159" s="11">
        <f t="shared" ref="G159:G167" si="20">ROUND(C159*E159, 0)</f>
        <v>55880</v>
      </c>
      <c r="H159" s="11">
        <f t="shared" ref="H159:H167" si="21">ROUND(C159*F159, 0)</f>
        <v>55000</v>
      </c>
    </row>
    <row r="160" spans="1:8">
      <c r="A160" s="17"/>
      <c r="B160" s="38"/>
    </row>
    <row r="161" spans="1:8" ht="63.75">
      <c r="A161" s="17">
        <v>9</v>
      </c>
      <c r="B161" s="38" t="s">
        <v>752</v>
      </c>
      <c r="C161" s="1">
        <v>10</v>
      </c>
      <c r="D161" s="2" t="s">
        <v>69</v>
      </c>
      <c r="E161" s="11">
        <v>6080</v>
      </c>
      <c r="F161" s="11">
        <v>5000</v>
      </c>
      <c r="G161" s="11">
        <f t="shared" si="20"/>
        <v>60800</v>
      </c>
      <c r="H161" s="11">
        <f t="shared" si="21"/>
        <v>50000</v>
      </c>
    </row>
    <row r="162" spans="1:8">
      <c r="A162" s="17"/>
      <c r="B162" s="38"/>
    </row>
    <row r="163" spans="1:8" ht="63.75">
      <c r="A163" s="17">
        <v>10</v>
      </c>
      <c r="B163" s="38" t="s">
        <v>753</v>
      </c>
      <c r="C163" s="1">
        <v>8</v>
      </c>
      <c r="D163" s="2" t="s">
        <v>69</v>
      </c>
      <c r="E163" s="11">
        <v>12300</v>
      </c>
      <c r="F163" s="11">
        <v>5000</v>
      </c>
      <c r="G163" s="11">
        <f t="shared" si="20"/>
        <v>98400</v>
      </c>
      <c r="H163" s="11">
        <f t="shared" si="21"/>
        <v>40000</v>
      </c>
    </row>
    <row r="164" spans="1:8">
      <c r="A164" s="17"/>
      <c r="B164" s="38"/>
    </row>
    <row r="165" spans="1:8" ht="63.75">
      <c r="A165" s="17">
        <v>11</v>
      </c>
      <c r="B165" s="38" t="s">
        <v>659</v>
      </c>
      <c r="C165" s="1">
        <v>1</v>
      </c>
      <c r="D165" s="2" t="s">
        <v>69</v>
      </c>
      <c r="E165" s="11">
        <v>3400</v>
      </c>
      <c r="F165" s="11">
        <v>2500</v>
      </c>
      <c r="G165" s="11">
        <f t="shared" si="20"/>
        <v>3400</v>
      </c>
      <c r="H165" s="11">
        <f t="shared" si="21"/>
        <v>2500</v>
      </c>
    </row>
    <row r="166" spans="1:8">
      <c r="A166" s="17"/>
      <c r="B166" s="38"/>
    </row>
    <row r="167" spans="1:8" ht="51">
      <c r="A167" s="17">
        <v>12</v>
      </c>
      <c r="B167" s="38" t="s">
        <v>660</v>
      </c>
      <c r="C167" s="1">
        <v>2</v>
      </c>
      <c r="D167" s="2" t="s">
        <v>69</v>
      </c>
      <c r="E167" s="11">
        <v>3760</v>
      </c>
      <c r="F167" s="11">
        <v>2500</v>
      </c>
      <c r="G167" s="11">
        <f t="shared" si="20"/>
        <v>7520</v>
      </c>
      <c r="H167" s="11">
        <f t="shared" si="21"/>
        <v>5000</v>
      </c>
    </row>
    <row r="169" spans="1:8" s="20" customFormat="1">
      <c r="A169" s="14"/>
      <c r="B169" s="15" t="s">
        <v>13</v>
      </c>
      <c r="C169" s="16"/>
      <c r="D169" s="15"/>
      <c r="E169" s="8"/>
      <c r="F169" s="8"/>
      <c r="G169" s="8">
        <f>ROUND(SUM(G141:G168),0)</f>
        <v>378880</v>
      </c>
      <c r="H169" s="8">
        <f>ROUND(SUM(H141:H168),0)</f>
        <v>249000</v>
      </c>
    </row>
    <row r="172" spans="1:8">
      <c r="B172" s="13" t="str">
        <f>B16</f>
        <v>Elosztó berendezések</v>
      </c>
    </row>
    <row r="173" spans="1:8" s="20" customFormat="1" ht="25.5">
      <c r="A173" s="14" t="s">
        <v>3</v>
      </c>
      <c r="B173" s="15" t="s">
        <v>5</v>
      </c>
      <c r="C173" s="16" t="s">
        <v>6</v>
      </c>
      <c r="D173" s="15" t="s">
        <v>7</v>
      </c>
      <c r="E173" s="8" t="s">
        <v>8</v>
      </c>
      <c r="F173" s="8" t="s">
        <v>9</v>
      </c>
      <c r="G173" s="8" t="s">
        <v>10</v>
      </c>
      <c r="H173" s="8" t="s">
        <v>11</v>
      </c>
    </row>
    <row r="174" spans="1:8">
      <c r="A174" s="17"/>
      <c r="B174" s="35" t="s">
        <v>195</v>
      </c>
    </row>
    <row r="175" spans="1:8" ht="165.75">
      <c r="A175" s="17"/>
      <c r="B175" s="38" t="s">
        <v>205</v>
      </c>
    </row>
    <row r="176" spans="1:8" ht="63.75">
      <c r="A176" s="17">
        <v>1</v>
      </c>
      <c r="B176" s="38" t="s">
        <v>661</v>
      </c>
      <c r="C176" s="1">
        <v>1</v>
      </c>
      <c r="D176" s="2" t="s">
        <v>206</v>
      </c>
      <c r="E176" s="11">
        <v>235000</v>
      </c>
      <c r="F176" s="11">
        <v>187000</v>
      </c>
      <c r="G176" s="11">
        <f t="shared" ref="G176:G180" si="22">ROUND(C176*E176, 0)</f>
        <v>235000</v>
      </c>
      <c r="H176" s="11">
        <f t="shared" ref="H176:H180" si="23">ROUND(C176*F176, 0)</f>
        <v>187000</v>
      </c>
    </row>
    <row r="177" spans="1:8">
      <c r="A177" s="17"/>
      <c r="B177" s="38"/>
    </row>
    <row r="178" spans="1:8" ht="76.5">
      <c r="A178" s="17">
        <v>2</v>
      </c>
      <c r="B178" s="38" t="s">
        <v>662</v>
      </c>
      <c r="C178" s="1">
        <v>1</v>
      </c>
      <c r="D178" s="2" t="s">
        <v>206</v>
      </c>
      <c r="E178" s="11">
        <v>54900</v>
      </c>
      <c r="F178" s="11">
        <v>52000</v>
      </c>
      <c r="G178" s="11">
        <f t="shared" ref="G178" si="24">ROUND(C178*E178, 0)</f>
        <v>54900</v>
      </c>
      <c r="H178" s="11">
        <f t="shared" ref="H178" si="25">ROUND(C178*F178, 0)</f>
        <v>52000</v>
      </c>
    </row>
    <row r="179" spans="1:8">
      <c r="A179" s="17"/>
      <c r="B179" s="38"/>
    </row>
    <row r="180" spans="1:8" ht="63.75">
      <c r="A180" s="17">
        <v>3</v>
      </c>
      <c r="B180" s="38" t="s">
        <v>663</v>
      </c>
      <c r="C180" s="1">
        <v>1</v>
      </c>
      <c r="D180" s="2" t="s">
        <v>206</v>
      </c>
      <c r="E180" s="11">
        <v>1897000</v>
      </c>
      <c r="F180" s="11">
        <v>765000</v>
      </c>
      <c r="G180" s="11">
        <f t="shared" si="22"/>
        <v>1897000</v>
      </c>
      <c r="H180" s="11">
        <f t="shared" si="23"/>
        <v>765000</v>
      </c>
    </row>
    <row r="182" spans="1:8" s="20" customFormat="1">
      <c r="A182" s="14"/>
      <c r="B182" s="15" t="s">
        <v>13</v>
      </c>
      <c r="C182" s="16"/>
      <c r="D182" s="15"/>
      <c r="E182" s="8"/>
      <c r="F182" s="8"/>
      <c r="G182" s="8">
        <f>ROUND(SUM(G174:G181),0)</f>
        <v>2186900</v>
      </c>
      <c r="H182" s="8">
        <f>ROUND(SUM(H174:H181),0)</f>
        <v>1004000</v>
      </c>
    </row>
    <row r="185" spans="1:8">
      <c r="B185" s="13" t="str">
        <f>B17</f>
        <v>Kiegészítő tételek</v>
      </c>
    </row>
    <row r="186" spans="1:8" s="20" customFormat="1" ht="25.5">
      <c r="A186" s="14" t="s">
        <v>3</v>
      </c>
      <c r="B186" s="15" t="s">
        <v>5</v>
      </c>
      <c r="C186" s="16" t="s">
        <v>6</v>
      </c>
      <c r="D186" s="15" t="s">
        <v>7</v>
      </c>
      <c r="E186" s="8" t="s">
        <v>8</v>
      </c>
      <c r="F186" s="8" t="s">
        <v>9</v>
      </c>
      <c r="G186" s="8" t="s">
        <v>10</v>
      </c>
      <c r="H186" s="8" t="s">
        <v>11</v>
      </c>
    </row>
    <row r="187" spans="1:8">
      <c r="A187" s="17"/>
      <c r="B187" s="35" t="s">
        <v>207</v>
      </c>
    </row>
    <row r="188" spans="1:8" ht="51">
      <c r="A188" s="17">
        <v>1</v>
      </c>
      <c r="B188" s="38" t="s">
        <v>754</v>
      </c>
      <c r="C188" s="1">
        <v>1</v>
      </c>
      <c r="D188" s="2" t="s">
        <v>69</v>
      </c>
      <c r="E188" s="11">
        <v>891000</v>
      </c>
      <c r="F188" s="11">
        <v>85000</v>
      </c>
      <c r="G188" s="11">
        <f t="shared" ref="G188" si="26">ROUND(C188*E188, 0)</f>
        <v>891000</v>
      </c>
      <c r="H188" s="11">
        <f t="shared" ref="H188" si="27">ROUND(C188*F188, 0)</f>
        <v>85000</v>
      </c>
    </row>
    <row r="189" spans="1:8">
      <c r="A189" s="17"/>
      <c r="B189" s="38"/>
    </row>
    <row r="190" spans="1:8" ht="51">
      <c r="A190" s="17">
        <v>2</v>
      </c>
      <c r="B190" s="38" t="s">
        <v>664</v>
      </c>
      <c r="C190" s="1">
        <v>1</v>
      </c>
      <c r="D190" s="2" t="s">
        <v>69</v>
      </c>
      <c r="E190" s="11">
        <v>62500</v>
      </c>
      <c r="F190" s="11">
        <v>43100</v>
      </c>
      <c r="G190" s="11">
        <f t="shared" ref="G190:G194" si="28">ROUND(C190*E190, 0)</f>
        <v>62500</v>
      </c>
      <c r="H190" s="11">
        <f t="shared" ref="H190:H194" si="29">ROUND(C190*F190, 0)</f>
        <v>43100</v>
      </c>
    </row>
    <row r="191" spans="1:8">
      <c r="A191" s="17"/>
      <c r="B191" s="38"/>
    </row>
    <row r="192" spans="1:8" ht="63.75">
      <c r="A192" s="17">
        <v>3</v>
      </c>
      <c r="B192" s="38" t="s">
        <v>665</v>
      </c>
      <c r="C192" s="1">
        <v>2</v>
      </c>
      <c r="D192" s="2" t="s">
        <v>69</v>
      </c>
      <c r="E192" s="11">
        <v>86700</v>
      </c>
      <c r="F192" s="11">
        <v>36500</v>
      </c>
      <c r="G192" s="11">
        <f t="shared" si="28"/>
        <v>173400</v>
      </c>
      <c r="H192" s="11">
        <f t="shared" si="29"/>
        <v>73000</v>
      </c>
    </row>
    <row r="193" spans="1:8">
      <c r="A193" s="17"/>
      <c r="B193" s="38"/>
    </row>
    <row r="194" spans="1:8" ht="76.5">
      <c r="A194" s="17">
        <v>4</v>
      </c>
      <c r="B194" s="38" t="s">
        <v>666</v>
      </c>
      <c r="C194" s="1">
        <v>1</v>
      </c>
      <c r="D194" s="2" t="s">
        <v>197</v>
      </c>
      <c r="E194" s="11">
        <v>35000</v>
      </c>
      <c r="F194" s="11">
        <v>350000</v>
      </c>
      <c r="G194" s="11">
        <f t="shared" si="28"/>
        <v>35000</v>
      </c>
      <c r="H194" s="11">
        <f t="shared" si="29"/>
        <v>350000</v>
      </c>
    </row>
    <row r="195" spans="1:8">
      <c r="A195" s="17"/>
      <c r="B195" s="38"/>
    </row>
    <row r="196" spans="1:8">
      <c r="A196" s="17"/>
      <c r="B196" s="35" t="s">
        <v>208</v>
      </c>
    </row>
    <row r="197" spans="1:8" ht="102">
      <c r="A197" s="17">
        <v>5</v>
      </c>
      <c r="B197" s="38" t="s">
        <v>667</v>
      </c>
      <c r="C197" s="1">
        <v>1</v>
      </c>
      <c r="D197" s="2" t="s">
        <v>197</v>
      </c>
      <c r="E197" s="11">
        <v>112000</v>
      </c>
      <c r="F197" s="11">
        <v>55000</v>
      </c>
      <c r="G197" s="11">
        <f t="shared" ref="G197:G212" si="30">ROUND(C197*E197, 0)</f>
        <v>112000</v>
      </c>
      <c r="H197" s="11">
        <f t="shared" ref="H197:H212" si="31">ROUND(C197*F197, 0)</f>
        <v>55000</v>
      </c>
    </row>
    <row r="198" spans="1:8">
      <c r="A198" s="17"/>
      <c r="B198" s="38"/>
    </row>
    <row r="199" spans="1:8" ht="38.25">
      <c r="A199" s="17">
        <v>6</v>
      </c>
      <c r="B199" s="38" t="s">
        <v>668</v>
      </c>
      <c r="C199" s="1">
        <v>16</v>
      </c>
      <c r="D199" s="2" t="s">
        <v>27</v>
      </c>
      <c r="E199" s="11">
        <v>3200</v>
      </c>
      <c r="F199" s="11">
        <v>11000</v>
      </c>
      <c r="G199" s="11">
        <f t="shared" si="30"/>
        <v>51200</v>
      </c>
      <c r="H199" s="11">
        <f t="shared" si="31"/>
        <v>176000</v>
      </c>
    </row>
    <row r="200" spans="1:8">
      <c r="A200" s="17"/>
      <c r="B200" s="74" t="s">
        <v>198</v>
      </c>
    </row>
    <row r="201" spans="1:8">
      <c r="A201" s="17"/>
      <c r="B201" s="38"/>
    </row>
    <row r="202" spans="1:8" ht="38.25">
      <c r="A202" s="17">
        <v>7</v>
      </c>
      <c r="B202" s="38" t="s">
        <v>669</v>
      </c>
      <c r="C202" s="19">
        <v>20</v>
      </c>
      <c r="D202" s="2" t="s">
        <v>33</v>
      </c>
      <c r="E202" s="11">
        <v>45</v>
      </c>
      <c r="F202" s="11">
        <v>750</v>
      </c>
      <c r="G202" s="11">
        <f t="shared" si="30"/>
        <v>900</v>
      </c>
      <c r="H202" s="11">
        <f t="shared" si="31"/>
        <v>15000</v>
      </c>
    </row>
    <row r="203" spans="1:8">
      <c r="A203" s="17"/>
      <c r="B203" s="74" t="s">
        <v>198</v>
      </c>
    </row>
    <row r="204" spans="1:8">
      <c r="A204" s="17"/>
      <c r="B204" s="38"/>
    </row>
    <row r="205" spans="1:8" ht="38.25">
      <c r="A205" s="17">
        <v>8</v>
      </c>
      <c r="B205" s="74" t="s">
        <v>670</v>
      </c>
      <c r="C205" s="1">
        <v>2</v>
      </c>
      <c r="D205" s="2" t="s">
        <v>27</v>
      </c>
      <c r="E205" s="11">
        <v>150</v>
      </c>
      <c r="F205" s="11">
        <v>3200</v>
      </c>
      <c r="G205" s="11">
        <f t="shared" si="30"/>
        <v>300</v>
      </c>
      <c r="H205" s="11">
        <f t="shared" si="31"/>
        <v>6400</v>
      </c>
    </row>
    <row r="206" spans="1:8">
      <c r="A206" s="17"/>
      <c r="B206" s="74" t="s">
        <v>198</v>
      </c>
    </row>
    <row r="207" spans="1:8">
      <c r="A207" s="17"/>
      <c r="B207" s="74"/>
    </row>
    <row r="208" spans="1:8" ht="38.25">
      <c r="A208" s="17">
        <v>9</v>
      </c>
      <c r="B208" s="38" t="s">
        <v>671</v>
      </c>
      <c r="C208" s="1">
        <v>48</v>
      </c>
      <c r="D208" s="2" t="s">
        <v>27</v>
      </c>
      <c r="E208" s="11">
        <v>60</v>
      </c>
      <c r="F208" s="11">
        <v>60</v>
      </c>
      <c r="G208" s="11">
        <f t="shared" si="30"/>
        <v>2880</v>
      </c>
      <c r="H208" s="11">
        <f t="shared" si="31"/>
        <v>2880</v>
      </c>
    </row>
    <row r="209" spans="1:8">
      <c r="A209" s="17"/>
      <c r="B209" s="38"/>
    </row>
    <row r="210" spans="1:8" ht="76.5">
      <c r="A210" s="17">
        <v>10</v>
      </c>
      <c r="B210" s="38" t="s">
        <v>673</v>
      </c>
      <c r="C210" s="1">
        <v>1</v>
      </c>
      <c r="D210" s="2" t="s">
        <v>197</v>
      </c>
      <c r="E210" s="11">
        <v>7500</v>
      </c>
      <c r="F210" s="11">
        <v>250</v>
      </c>
      <c r="G210" s="11">
        <f t="shared" si="30"/>
        <v>7500</v>
      </c>
      <c r="H210" s="11">
        <f t="shared" si="31"/>
        <v>250</v>
      </c>
    </row>
    <row r="211" spans="1:8">
      <c r="A211" s="17"/>
      <c r="B211" s="38"/>
    </row>
    <row r="212" spans="1:8" ht="63.75">
      <c r="A212" s="17">
        <v>11</v>
      </c>
      <c r="B212" s="74" t="s">
        <v>674</v>
      </c>
      <c r="C212" s="1">
        <v>1</v>
      </c>
      <c r="D212" s="2" t="s">
        <v>197</v>
      </c>
      <c r="E212" s="11">
        <v>25000</v>
      </c>
      <c r="F212" s="11">
        <v>25000</v>
      </c>
      <c r="G212" s="11">
        <f t="shared" si="30"/>
        <v>25000</v>
      </c>
      <c r="H212" s="11">
        <f t="shared" si="31"/>
        <v>25000</v>
      </c>
    </row>
    <row r="213" spans="1:8">
      <c r="A213" s="17"/>
      <c r="B213" s="38"/>
    </row>
    <row r="214" spans="1:8">
      <c r="A214" s="17"/>
      <c r="B214" s="35" t="s">
        <v>209</v>
      </c>
    </row>
    <row r="215" spans="1:8" ht="127.5">
      <c r="A215" s="17">
        <v>12</v>
      </c>
      <c r="B215" s="38" t="s">
        <v>210</v>
      </c>
      <c r="C215" s="1">
        <v>1</v>
      </c>
      <c r="D215" s="2" t="s">
        <v>197</v>
      </c>
      <c r="E215" s="11">
        <v>7500</v>
      </c>
      <c r="F215" s="11">
        <v>150000</v>
      </c>
      <c r="G215" s="11">
        <f t="shared" ref="G215:G225" si="32">ROUND(C215*E215, 0)</f>
        <v>7500</v>
      </c>
      <c r="H215" s="11">
        <f t="shared" ref="H215:H225" si="33">ROUND(C215*F215, 0)</f>
        <v>150000</v>
      </c>
    </row>
    <row r="216" spans="1:8">
      <c r="A216" s="17"/>
      <c r="B216" s="38"/>
    </row>
    <row r="217" spans="1:8" ht="38.25">
      <c r="A217" s="17">
        <v>13</v>
      </c>
      <c r="B217" s="38" t="s">
        <v>675</v>
      </c>
      <c r="C217" s="1">
        <v>1</v>
      </c>
      <c r="D217" s="2" t="s">
        <v>197</v>
      </c>
      <c r="E217" s="11">
        <v>2000</v>
      </c>
      <c r="F217" s="11">
        <v>65000</v>
      </c>
      <c r="G217" s="11">
        <f t="shared" si="32"/>
        <v>2000</v>
      </c>
      <c r="H217" s="11">
        <f t="shared" si="33"/>
        <v>65000</v>
      </c>
    </row>
    <row r="218" spans="1:8">
      <c r="A218" s="17"/>
      <c r="B218" s="38"/>
    </row>
    <row r="219" spans="1:8" ht="127.5">
      <c r="A219" s="17">
        <v>14</v>
      </c>
      <c r="B219" s="38" t="s">
        <v>676</v>
      </c>
      <c r="C219" s="1">
        <v>1</v>
      </c>
      <c r="D219" s="2" t="s">
        <v>197</v>
      </c>
      <c r="E219" s="11">
        <v>15000</v>
      </c>
      <c r="F219" s="11">
        <v>45000</v>
      </c>
      <c r="G219" s="11">
        <f t="shared" si="32"/>
        <v>15000</v>
      </c>
      <c r="H219" s="11">
        <f t="shared" si="33"/>
        <v>45000</v>
      </c>
    </row>
    <row r="220" spans="1:8">
      <c r="A220" s="17"/>
      <c r="B220" s="38"/>
    </row>
    <row r="221" spans="1:8" ht="51">
      <c r="A221" s="17">
        <v>15</v>
      </c>
      <c r="B221" s="38" t="s">
        <v>677</v>
      </c>
      <c r="C221" s="1">
        <v>16</v>
      </c>
      <c r="D221" s="2" t="s">
        <v>211</v>
      </c>
      <c r="E221" s="11">
        <v>100</v>
      </c>
      <c r="F221" s="11">
        <v>7000</v>
      </c>
      <c r="G221" s="11">
        <f t="shared" si="32"/>
        <v>1600</v>
      </c>
      <c r="H221" s="11">
        <f t="shared" si="33"/>
        <v>112000</v>
      </c>
    </row>
    <row r="222" spans="1:8">
      <c r="A222" s="17"/>
      <c r="B222" s="38"/>
    </row>
    <row r="223" spans="1:8" ht="51">
      <c r="A223" s="17">
        <v>16</v>
      </c>
      <c r="B223" s="38" t="s">
        <v>212</v>
      </c>
      <c r="C223" s="1">
        <v>16</v>
      </c>
      <c r="D223" s="2" t="s">
        <v>211</v>
      </c>
      <c r="E223" s="11">
        <v>100</v>
      </c>
      <c r="F223" s="11">
        <v>7000</v>
      </c>
      <c r="G223" s="11">
        <f t="shared" si="32"/>
        <v>1600</v>
      </c>
      <c r="H223" s="11">
        <f t="shared" si="33"/>
        <v>112000</v>
      </c>
    </row>
    <row r="224" spans="1:8">
      <c r="A224" s="17"/>
      <c r="B224" s="38"/>
    </row>
    <row r="225" spans="1:8" ht="51">
      <c r="A225" s="17">
        <v>17</v>
      </c>
      <c r="B225" s="38" t="s">
        <v>213</v>
      </c>
      <c r="C225" s="19">
        <v>1</v>
      </c>
      <c r="D225" s="2" t="s">
        <v>28</v>
      </c>
      <c r="E225" s="11">
        <v>1500</v>
      </c>
      <c r="F225" s="11">
        <v>5000</v>
      </c>
      <c r="G225" s="11">
        <f t="shared" si="32"/>
        <v>1500</v>
      </c>
      <c r="H225" s="11">
        <f t="shared" si="33"/>
        <v>5000</v>
      </c>
    </row>
    <row r="227" spans="1:8" s="20" customFormat="1">
      <c r="A227" s="14"/>
      <c r="B227" s="15" t="s">
        <v>13</v>
      </c>
      <c r="C227" s="16"/>
      <c r="D227" s="15"/>
      <c r="E227" s="8"/>
      <c r="F227" s="8"/>
      <c r="G227" s="8">
        <f>ROUND(SUM(G187:G226),0)</f>
        <v>1390880</v>
      </c>
      <c r="H227" s="8">
        <f>ROUND(SUM(H187:H226),0)</f>
        <v>1320630</v>
      </c>
    </row>
  </sheetData>
  <mergeCells count="2">
    <mergeCell ref="A3:H3"/>
    <mergeCell ref="A4:H4"/>
  </mergeCells>
  <pageMargins left="0.23622047244094491" right="0.23622047244094491" top="0.70866141732283472" bottom="0.70866141732283472" header="0.43307086614173229" footer="0.43307086614173229"/>
  <pageSetup paperSize="9" scale="89" firstPageNumber="4294963191" fitToHeight="0" orientation="portrait" useFirstPageNumber="1" r:id="rId1"/>
  <rowBreaks count="3" manualBreakCount="3">
    <brk id="19" max="7" man="1"/>
    <brk id="60" max="7" man="1"/>
    <brk id="176"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53"/>
  <sheetViews>
    <sheetView view="pageBreakPreview" topLeftCell="A30" zoomScaleNormal="100" zoomScaleSheetLayoutView="100" workbookViewId="0">
      <selection activeCell="F44" sqref="F44"/>
    </sheetView>
  </sheetViews>
  <sheetFormatPr defaultColWidth="9.140625" defaultRowHeight="12.75"/>
  <cols>
    <col min="1" max="1" width="5.28515625" style="9" customWidth="1"/>
    <col min="2" max="2" width="36.7109375" style="2" customWidth="1"/>
    <col min="3" max="3" width="7.42578125" style="1" customWidth="1"/>
    <col min="4" max="4" width="7" style="2" customWidth="1"/>
    <col min="5" max="6" width="12.7109375" style="11" customWidth="1"/>
    <col min="7" max="8" width="14.7109375" style="11" customWidth="1"/>
    <col min="9" max="16384" width="9.140625" style="2"/>
  </cols>
  <sheetData>
    <row r="3" spans="1:8" ht="18">
      <c r="A3" s="125" t="str">
        <f>Főösszesítő!C28</f>
        <v>GYENGEÁRAMÚ MUNKÁK</v>
      </c>
      <c r="B3" s="127"/>
      <c r="C3" s="127"/>
      <c r="D3" s="127"/>
      <c r="E3" s="127"/>
      <c r="F3" s="127"/>
      <c r="G3" s="127"/>
      <c r="H3" s="128"/>
    </row>
    <row r="4" spans="1:8" ht="18">
      <c r="A4" s="125" t="str">
        <f>Főösszesítő!B28</f>
        <v>VI.</v>
      </c>
      <c r="B4" s="127"/>
      <c r="C4" s="127"/>
      <c r="D4" s="127"/>
      <c r="E4" s="127"/>
      <c r="F4" s="127"/>
      <c r="G4" s="127"/>
      <c r="H4" s="128"/>
    </row>
    <row r="10" spans="1:8" ht="25.5">
      <c r="A10" s="3"/>
      <c r="B10" s="12" t="s">
        <v>0</v>
      </c>
      <c r="C10" s="5"/>
      <c r="D10" s="6"/>
      <c r="E10" s="7"/>
      <c r="F10" s="7"/>
      <c r="G10" s="8" t="s">
        <v>1</v>
      </c>
      <c r="H10" s="8" t="s">
        <v>2</v>
      </c>
    </row>
    <row r="11" spans="1:8">
      <c r="A11" s="9">
        <v>1</v>
      </c>
      <c r="B11" s="10" t="s">
        <v>72</v>
      </c>
      <c r="G11" s="11">
        <f>G53</f>
        <v>5213225</v>
      </c>
      <c r="H11" s="11">
        <f>H53</f>
        <v>2827600</v>
      </c>
    </row>
    <row r="12" spans="1:8">
      <c r="A12" s="12" t="s">
        <v>20</v>
      </c>
      <c r="B12" s="6"/>
      <c r="C12" s="5"/>
      <c r="D12" s="6"/>
      <c r="E12" s="7"/>
      <c r="F12" s="7"/>
      <c r="G12" s="8">
        <f>SUM(G11:G11)</f>
        <v>5213225</v>
      </c>
      <c r="H12" s="8">
        <f>SUM(H11:H11)</f>
        <v>2827600</v>
      </c>
    </row>
    <row r="15" spans="1:8">
      <c r="B15" s="13" t="str">
        <f>B11</f>
        <v>Tűzjelző rendszer</v>
      </c>
    </row>
    <row r="16" spans="1:8" s="20" customFormat="1" ht="25.5">
      <c r="A16" s="14" t="s">
        <v>3</v>
      </c>
      <c r="B16" s="15" t="s">
        <v>5</v>
      </c>
      <c r="C16" s="16" t="s">
        <v>6</v>
      </c>
      <c r="D16" s="15" t="s">
        <v>7</v>
      </c>
      <c r="E16" s="8" t="s">
        <v>8</v>
      </c>
      <c r="F16" s="8" t="s">
        <v>9</v>
      </c>
      <c r="G16" s="8" t="s">
        <v>10</v>
      </c>
      <c r="H16" s="8" t="s">
        <v>11</v>
      </c>
    </row>
    <row r="17" spans="1:8" ht="51">
      <c r="A17" s="17">
        <v>1</v>
      </c>
      <c r="B17" s="38" t="s">
        <v>604</v>
      </c>
      <c r="C17" s="1">
        <v>1</v>
      </c>
      <c r="D17" s="2" t="s">
        <v>27</v>
      </c>
      <c r="E17" s="11">
        <v>830105</v>
      </c>
      <c r="F17" s="11">
        <v>210000</v>
      </c>
      <c r="G17" s="11">
        <f t="shared" ref="G17" si="0">ROUND(C17*E17, 0)</f>
        <v>830105</v>
      </c>
      <c r="H17" s="11">
        <f t="shared" ref="H17" si="1">ROUND(C17*F17, 0)</f>
        <v>210000</v>
      </c>
    </row>
    <row r="18" spans="1:8">
      <c r="A18" s="17"/>
      <c r="B18" s="38"/>
    </row>
    <row r="19" spans="1:8" ht="25.5">
      <c r="A19" s="17">
        <v>2</v>
      </c>
      <c r="B19" s="38" t="s">
        <v>605</v>
      </c>
      <c r="C19" s="1">
        <v>2</v>
      </c>
      <c r="D19" s="2" t="s">
        <v>27</v>
      </c>
      <c r="E19" s="11">
        <v>28790</v>
      </c>
      <c r="F19" s="11">
        <v>5000</v>
      </c>
      <c r="G19" s="11">
        <f t="shared" ref="G19:G51" si="2">ROUND(C19*E19, 0)</f>
        <v>57580</v>
      </c>
      <c r="H19" s="11">
        <f t="shared" ref="H19:H51" si="3">ROUND(C19*F19, 0)</f>
        <v>10000</v>
      </c>
    </row>
    <row r="20" spans="1:8">
      <c r="A20" s="17"/>
      <c r="B20" s="38"/>
    </row>
    <row r="21" spans="1:8" ht="25.5">
      <c r="A21" s="17">
        <v>3</v>
      </c>
      <c r="B21" s="38" t="s">
        <v>606</v>
      </c>
      <c r="C21" s="1">
        <v>41</v>
      </c>
      <c r="D21" s="2" t="s">
        <v>27</v>
      </c>
      <c r="E21" s="11">
        <v>34000</v>
      </c>
      <c r="F21" s="11">
        <v>12000</v>
      </c>
      <c r="G21" s="11">
        <f t="shared" si="2"/>
        <v>1394000</v>
      </c>
      <c r="H21" s="11">
        <f t="shared" si="3"/>
        <v>492000</v>
      </c>
    </row>
    <row r="22" spans="1:8">
      <c r="A22" s="17"/>
      <c r="B22" s="38"/>
    </row>
    <row r="23" spans="1:8" ht="25.5">
      <c r="A23" s="17">
        <v>4</v>
      </c>
      <c r="B23" s="38" t="s">
        <v>607</v>
      </c>
      <c r="C23" s="1">
        <v>3</v>
      </c>
      <c r="D23" s="2" t="s">
        <v>27</v>
      </c>
      <c r="E23" s="11">
        <v>27200</v>
      </c>
      <c r="F23" s="11">
        <v>12000</v>
      </c>
      <c r="G23" s="11">
        <f t="shared" si="2"/>
        <v>81600</v>
      </c>
      <c r="H23" s="11">
        <f t="shared" si="3"/>
        <v>36000</v>
      </c>
    </row>
    <row r="24" spans="1:8">
      <c r="A24" s="17"/>
      <c r="B24" s="38"/>
    </row>
    <row r="25" spans="1:8" ht="38.25">
      <c r="A25" s="17">
        <v>5</v>
      </c>
      <c r="B25" s="38" t="s">
        <v>608</v>
      </c>
      <c r="C25" s="1">
        <v>9</v>
      </c>
      <c r="D25" s="2" t="s">
        <v>27</v>
      </c>
      <c r="E25" s="11">
        <v>40200</v>
      </c>
      <c r="F25" s="11">
        <v>12000</v>
      </c>
      <c r="G25" s="11">
        <f t="shared" si="2"/>
        <v>361800</v>
      </c>
      <c r="H25" s="11">
        <f t="shared" si="3"/>
        <v>108000</v>
      </c>
    </row>
    <row r="26" spans="1:8">
      <c r="A26" s="17"/>
      <c r="B26" s="38"/>
    </row>
    <row r="27" spans="1:8" ht="25.5">
      <c r="A27" s="17">
        <v>6</v>
      </c>
      <c r="B27" s="38" t="s">
        <v>609</v>
      </c>
      <c r="C27" s="1">
        <v>4</v>
      </c>
      <c r="D27" s="2" t="s">
        <v>27</v>
      </c>
      <c r="E27" s="11">
        <v>90300</v>
      </c>
      <c r="F27" s="11">
        <v>12000</v>
      </c>
      <c r="G27" s="11">
        <f t="shared" si="2"/>
        <v>361200</v>
      </c>
      <c r="H27" s="11">
        <f t="shared" si="3"/>
        <v>48000</v>
      </c>
    </row>
    <row r="28" spans="1:8">
      <c r="A28" s="17"/>
      <c r="B28" s="38"/>
    </row>
    <row r="29" spans="1:8" ht="25.5">
      <c r="A29" s="17">
        <v>7</v>
      </c>
      <c r="B29" s="38" t="s">
        <v>610</v>
      </c>
      <c r="C29" s="1">
        <v>13</v>
      </c>
      <c r="D29" s="2" t="s">
        <v>27</v>
      </c>
      <c r="E29" s="11">
        <v>55810</v>
      </c>
      <c r="F29" s="11">
        <v>12000</v>
      </c>
      <c r="G29" s="11">
        <f t="shared" si="2"/>
        <v>725530</v>
      </c>
      <c r="H29" s="11">
        <f t="shared" si="3"/>
        <v>156000</v>
      </c>
    </row>
    <row r="30" spans="1:8">
      <c r="A30" s="17"/>
      <c r="B30" s="38"/>
    </row>
    <row r="31" spans="1:8" ht="25.5">
      <c r="A31" s="17">
        <v>8</v>
      </c>
      <c r="B31" s="38" t="s">
        <v>611</v>
      </c>
      <c r="C31" s="1">
        <v>4</v>
      </c>
      <c r="D31" s="2" t="s">
        <v>27</v>
      </c>
      <c r="E31" s="11">
        <v>80890</v>
      </c>
      <c r="F31" s="11">
        <v>12000</v>
      </c>
      <c r="G31" s="11">
        <f t="shared" si="2"/>
        <v>323560</v>
      </c>
      <c r="H31" s="11">
        <f t="shared" si="3"/>
        <v>48000</v>
      </c>
    </row>
    <row r="32" spans="1:8">
      <c r="A32" s="17"/>
      <c r="B32" s="38"/>
    </row>
    <row r="33" spans="1:8" ht="25.5">
      <c r="A33" s="17">
        <v>9</v>
      </c>
      <c r="B33" s="38" t="s">
        <v>612</v>
      </c>
      <c r="C33" s="1">
        <v>5</v>
      </c>
      <c r="D33" s="2" t="s">
        <v>27</v>
      </c>
      <c r="E33" s="11">
        <v>59150</v>
      </c>
      <c r="F33" s="11">
        <v>30000</v>
      </c>
      <c r="G33" s="11">
        <f t="shared" si="2"/>
        <v>295750</v>
      </c>
      <c r="H33" s="11">
        <f t="shared" si="3"/>
        <v>150000</v>
      </c>
    </row>
    <row r="34" spans="1:8">
      <c r="A34" s="17"/>
      <c r="B34" s="38"/>
    </row>
    <row r="35" spans="1:8" ht="25.5">
      <c r="A35" s="17">
        <v>10</v>
      </c>
      <c r="B35" s="38" t="s">
        <v>613</v>
      </c>
      <c r="C35" s="1">
        <v>1</v>
      </c>
      <c r="D35" s="2" t="s">
        <v>27</v>
      </c>
      <c r="E35" s="11">
        <v>138100</v>
      </c>
      <c r="F35" s="11">
        <v>30000</v>
      </c>
      <c r="G35" s="11">
        <f t="shared" si="2"/>
        <v>138100</v>
      </c>
      <c r="H35" s="11">
        <f t="shared" si="3"/>
        <v>30000</v>
      </c>
    </row>
    <row r="36" spans="1:8">
      <c r="A36" s="17"/>
      <c r="B36" s="38"/>
    </row>
    <row r="37" spans="1:8">
      <c r="A37" s="17">
        <v>11</v>
      </c>
      <c r="B37" s="38" t="s">
        <v>182</v>
      </c>
      <c r="C37" s="1">
        <v>10</v>
      </c>
      <c r="D37" s="2" t="s">
        <v>27</v>
      </c>
      <c r="E37" s="11">
        <v>1250</v>
      </c>
      <c r="F37" s="11">
        <v>1400</v>
      </c>
      <c r="G37" s="11">
        <f t="shared" si="2"/>
        <v>12500</v>
      </c>
      <c r="H37" s="11">
        <f t="shared" si="3"/>
        <v>14000</v>
      </c>
    </row>
    <row r="38" spans="1:8">
      <c r="A38" s="17"/>
      <c r="B38" s="38"/>
    </row>
    <row r="39" spans="1:8">
      <c r="A39" s="17">
        <v>12</v>
      </c>
      <c r="B39" s="38" t="s">
        <v>183</v>
      </c>
      <c r="C39" s="19">
        <v>750</v>
      </c>
      <c r="D39" s="2" t="s">
        <v>33</v>
      </c>
      <c r="E39" s="11">
        <v>340</v>
      </c>
      <c r="F39" s="11">
        <v>330</v>
      </c>
      <c r="G39" s="11">
        <f t="shared" si="2"/>
        <v>255000</v>
      </c>
      <c r="H39" s="11">
        <f t="shared" si="3"/>
        <v>247500</v>
      </c>
    </row>
    <row r="40" spans="1:8">
      <c r="A40" s="17"/>
      <c r="B40" s="38"/>
      <c r="C40" s="19"/>
    </row>
    <row r="41" spans="1:8">
      <c r="A41" s="17">
        <v>13</v>
      </c>
      <c r="B41" s="38" t="s">
        <v>184</v>
      </c>
      <c r="C41" s="19">
        <v>50</v>
      </c>
      <c r="D41" s="2" t="s">
        <v>33</v>
      </c>
      <c r="E41" s="11">
        <v>390</v>
      </c>
      <c r="F41" s="11">
        <v>370</v>
      </c>
      <c r="G41" s="11">
        <f t="shared" si="2"/>
        <v>19500</v>
      </c>
      <c r="H41" s="11">
        <f t="shared" si="3"/>
        <v>18500</v>
      </c>
    </row>
    <row r="42" spans="1:8">
      <c r="A42" s="17"/>
      <c r="B42" s="38"/>
      <c r="C42" s="19"/>
    </row>
    <row r="43" spans="1:8">
      <c r="A43" s="17">
        <v>14</v>
      </c>
      <c r="B43" s="38" t="s">
        <v>185</v>
      </c>
      <c r="C43" s="19">
        <v>50</v>
      </c>
      <c r="D43" s="2" t="s">
        <v>33</v>
      </c>
      <c r="E43" s="11">
        <v>1120</v>
      </c>
      <c r="F43" s="11">
        <v>990</v>
      </c>
      <c r="G43" s="11">
        <f t="shared" si="2"/>
        <v>56000</v>
      </c>
      <c r="H43" s="11">
        <f t="shared" si="3"/>
        <v>49500</v>
      </c>
    </row>
    <row r="44" spans="1:8">
      <c r="A44" s="17"/>
      <c r="B44" s="38"/>
      <c r="C44" s="19"/>
    </row>
    <row r="45" spans="1:8">
      <c r="A45" s="17">
        <v>15</v>
      </c>
      <c r="B45" s="38" t="s">
        <v>186</v>
      </c>
      <c r="C45" s="19">
        <v>500</v>
      </c>
      <c r="D45" s="2" t="s">
        <v>33</v>
      </c>
      <c r="E45" s="11">
        <v>290</v>
      </c>
      <c r="F45" s="11">
        <v>320</v>
      </c>
      <c r="G45" s="11">
        <f t="shared" si="2"/>
        <v>145000</v>
      </c>
      <c r="H45" s="11">
        <f t="shared" si="3"/>
        <v>160000</v>
      </c>
    </row>
    <row r="46" spans="1:8">
      <c r="A46" s="17"/>
      <c r="B46" s="38"/>
    </row>
    <row r="47" spans="1:8" ht="25.5">
      <c r="A47" s="17">
        <v>16</v>
      </c>
      <c r="B47" s="38" t="s">
        <v>187</v>
      </c>
      <c r="C47" s="1">
        <v>1</v>
      </c>
      <c r="D47" s="2" t="s">
        <v>27</v>
      </c>
      <c r="E47" s="11">
        <v>145000</v>
      </c>
      <c r="F47" s="106">
        <v>100</v>
      </c>
      <c r="G47" s="11">
        <f t="shared" si="2"/>
        <v>145000</v>
      </c>
      <c r="H47" s="11">
        <f t="shared" si="3"/>
        <v>100</v>
      </c>
    </row>
    <row r="48" spans="1:8">
      <c r="A48" s="17"/>
      <c r="B48" s="38"/>
    </row>
    <row r="49" spans="1:8">
      <c r="A49" s="17">
        <v>17</v>
      </c>
      <c r="B49" s="38" t="s">
        <v>188</v>
      </c>
      <c r="C49" s="1">
        <v>1</v>
      </c>
      <c r="D49" s="2" t="s">
        <v>27</v>
      </c>
      <c r="E49" s="11">
        <v>5000</v>
      </c>
      <c r="F49" s="11">
        <v>500000</v>
      </c>
      <c r="G49" s="11">
        <f t="shared" si="2"/>
        <v>5000</v>
      </c>
      <c r="H49" s="11">
        <f t="shared" si="3"/>
        <v>500000</v>
      </c>
    </row>
    <row r="50" spans="1:8">
      <c r="A50" s="17"/>
      <c r="B50" s="38"/>
    </row>
    <row r="51" spans="1:8" ht="25.5">
      <c r="A51" s="17">
        <v>18</v>
      </c>
      <c r="B51" s="38" t="s">
        <v>189</v>
      </c>
      <c r="C51" s="1">
        <v>1</v>
      </c>
      <c r="D51" s="2" t="s">
        <v>27</v>
      </c>
      <c r="E51" s="11">
        <v>6000</v>
      </c>
      <c r="F51" s="11">
        <v>550000</v>
      </c>
      <c r="G51" s="11">
        <f t="shared" si="2"/>
        <v>6000</v>
      </c>
      <c r="H51" s="11">
        <f t="shared" si="3"/>
        <v>550000</v>
      </c>
    </row>
    <row r="53" spans="1:8" s="20" customFormat="1">
      <c r="A53" s="14"/>
      <c r="B53" s="15" t="s">
        <v>13</v>
      </c>
      <c r="C53" s="16"/>
      <c r="D53" s="15"/>
      <c r="E53" s="8"/>
      <c r="F53" s="8"/>
      <c r="G53" s="8">
        <f>ROUND(SUM(G17:G52),0)</f>
        <v>5213225</v>
      </c>
      <c r="H53" s="8">
        <f>ROUND(SUM(H17:H52),0)</f>
        <v>2827600</v>
      </c>
    </row>
  </sheetData>
  <mergeCells count="2">
    <mergeCell ref="A3:H3"/>
    <mergeCell ref="A4:H4"/>
  </mergeCells>
  <pageMargins left="0.23622047244094491" right="0.23622047244094491" top="0.70866141732283472" bottom="0.70866141732283472" header="0.43307086614173229" footer="0.43307086614173229"/>
  <pageSetup paperSize="9" scale="89" firstPageNumber="4294963191" fitToHeight="0" orientation="portrait" useFirstPageNumber="1" r:id="rId1"/>
  <rowBreaks count="1" manualBreakCount="1">
    <brk id="13"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282"/>
  <sheetViews>
    <sheetView view="pageBreakPreview" topLeftCell="B274" zoomScaleNormal="100" zoomScaleSheetLayoutView="100" workbookViewId="0">
      <selection activeCell="I282" sqref="I282"/>
    </sheetView>
  </sheetViews>
  <sheetFormatPr defaultColWidth="9.140625" defaultRowHeight="12.75"/>
  <cols>
    <col min="1" max="1" width="5.28515625" style="9" customWidth="1"/>
    <col min="2" max="2" width="10.28515625" style="9" customWidth="1"/>
    <col min="3" max="3" width="36.7109375" style="2" customWidth="1"/>
    <col min="4" max="4" width="7.42578125" style="82" customWidth="1"/>
    <col min="5" max="5" width="7" style="2" customWidth="1"/>
    <col min="6" max="7" width="12.7109375" style="11" customWidth="1"/>
    <col min="8" max="9" width="14.7109375" style="11" customWidth="1"/>
    <col min="10" max="16384" width="9.140625" style="2"/>
  </cols>
  <sheetData>
    <row r="3" spans="1:9" ht="18">
      <c r="A3" s="125" t="str">
        <f>Főösszesítő!C30</f>
        <v>GÉPÉSZETI MUNKÁK</v>
      </c>
      <c r="B3" s="126"/>
      <c r="C3" s="127"/>
      <c r="D3" s="127"/>
      <c r="E3" s="127"/>
      <c r="F3" s="127"/>
      <c r="G3" s="127"/>
      <c r="H3" s="127"/>
      <c r="I3" s="128"/>
    </row>
    <row r="4" spans="1:9" ht="18">
      <c r="A4" s="125" t="str">
        <f>Főösszesítő!B30</f>
        <v>VII.</v>
      </c>
      <c r="B4" s="126"/>
      <c r="C4" s="127"/>
      <c r="D4" s="127"/>
      <c r="E4" s="127"/>
      <c r="F4" s="127"/>
      <c r="G4" s="127"/>
      <c r="H4" s="127"/>
      <c r="I4" s="128"/>
    </row>
    <row r="10" spans="1:9" ht="25.5">
      <c r="A10" s="3"/>
      <c r="B10" s="12" t="s">
        <v>0</v>
      </c>
      <c r="C10" s="4"/>
      <c r="D10" s="81"/>
      <c r="E10" s="6"/>
      <c r="F10" s="7"/>
      <c r="G10" s="7"/>
      <c r="H10" s="8" t="s">
        <v>1</v>
      </c>
      <c r="I10" s="8" t="s">
        <v>2</v>
      </c>
    </row>
    <row r="11" spans="1:9">
      <c r="A11" s="9">
        <v>1</v>
      </c>
      <c r="B11" s="10" t="s">
        <v>214</v>
      </c>
      <c r="H11" s="11">
        <f>H66</f>
        <v>433921</v>
      </c>
      <c r="I11" s="11">
        <f>I66</f>
        <v>402645</v>
      </c>
    </row>
    <row r="12" spans="1:9">
      <c r="A12" s="9">
        <v>2</v>
      </c>
      <c r="B12" s="10" t="s">
        <v>767</v>
      </c>
      <c r="H12" s="11">
        <f>H206</f>
        <v>2210061</v>
      </c>
      <c r="I12" s="11">
        <f>I206</f>
        <v>1202295</v>
      </c>
    </row>
    <row r="13" spans="1:9">
      <c r="A13" s="9">
        <v>3</v>
      </c>
      <c r="B13" s="10" t="s">
        <v>768</v>
      </c>
      <c r="H13" s="11">
        <f>H282</f>
        <v>1573930</v>
      </c>
      <c r="I13" s="11">
        <f>I282</f>
        <v>1035800</v>
      </c>
    </row>
    <row r="14" spans="1:9">
      <c r="A14" s="12" t="s">
        <v>20</v>
      </c>
      <c r="B14" s="12"/>
      <c r="C14" s="6"/>
      <c r="D14" s="81"/>
      <c r="E14" s="6"/>
      <c r="F14" s="7"/>
      <c r="G14" s="7"/>
      <c r="H14" s="8">
        <f>SUM(H11:H13)</f>
        <v>4217912</v>
      </c>
      <c r="I14" s="8">
        <f>SUM(I11:I13)</f>
        <v>2640740</v>
      </c>
    </row>
    <row r="17" spans="1:9">
      <c r="C17" s="13" t="str">
        <f>B11</f>
        <v>Légtechnika, szellőzés</v>
      </c>
    </row>
    <row r="18" spans="1:9" s="20" customFormat="1" ht="25.5">
      <c r="A18" s="14" t="s">
        <v>3</v>
      </c>
      <c r="B18" s="14" t="s">
        <v>4</v>
      </c>
      <c r="C18" s="15" t="s">
        <v>5</v>
      </c>
      <c r="D18" s="83" t="s">
        <v>6</v>
      </c>
      <c r="E18" s="15" t="s">
        <v>7</v>
      </c>
      <c r="F18" s="8" t="s">
        <v>8</v>
      </c>
      <c r="G18" s="8" t="s">
        <v>9</v>
      </c>
      <c r="H18" s="8" t="s">
        <v>10</v>
      </c>
      <c r="I18" s="8" t="s">
        <v>11</v>
      </c>
    </row>
    <row r="19" spans="1:9" ht="13.9" customHeight="1">
      <c r="A19" s="17"/>
      <c r="B19" s="17"/>
      <c r="C19" s="75" t="s">
        <v>254</v>
      </c>
      <c r="E19" s="18"/>
    </row>
    <row r="20" spans="1:9" ht="38.25">
      <c r="A20" s="17">
        <v>1</v>
      </c>
      <c r="B20" s="17" t="s">
        <v>255</v>
      </c>
      <c r="C20" s="18" t="s">
        <v>256</v>
      </c>
      <c r="D20" s="21">
        <v>1</v>
      </c>
      <c r="E20" s="18" t="s">
        <v>257</v>
      </c>
      <c r="F20" s="11">
        <v>4500</v>
      </c>
      <c r="G20" s="11">
        <v>4500</v>
      </c>
      <c r="H20" s="11">
        <f t="shared" ref="H20" si="0">ROUND(D20*F20, 0)</f>
        <v>4500</v>
      </c>
      <c r="I20" s="11">
        <f t="shared" ref="I20" si="1">ROUND(D20*G20, 0)</f>
        <v>4500</v>
      </c>
    </row>
    <row r="21" spans="1:9">
      <c r="A21" s="17"/>
      <c r="B21" s="17"/>
      <c r="C21" s="18"/>
      <c r="D21" s="21"/>
      <c r="E21" s="18"/>
    </row>
    <row r="22" spans="1:9" ht="38.25">
      <c r="A22" s="17">
        <v>2</v>
      </c>
      <c r="B22" s="17" t="s">
        <v>258</v>
      </c>
      <c r="C22" s="18" t="s">
        <v>259</v>
      </c>
      <c r="D22" s="21">
        <v>1</v>
      </c>
      <c r="E22" s="18" t="s">
        <v>257</v>
      </c>
      <c r="F22" s="11">
        <v>4500</v>
      </c>
      <c r="G22" s="11">
        <v>15000</v>
      </c>
      <c r="H22" s="11">
        <f t="shared" ref="H22" si="2">ROUND(D22*F22, 0)</f>
        <v>4500</v>
      </c>
      <c r="I22" s="11">
        <f t="shared" ref="I22" si="3">ROUND(D22*G22, 0)</f>
        <v>15000</v>
      </c>
    </row>
    <row r="23" spans="1:9">
      <c r="A23" s="17"/>
      <c r="B23" s="17"/>
      <c r="C23" s="18"/>
      <c r="D23" s="21"/>
      <c r="E23" s="18"/>
    </row>
    <row r="24" spans="1:9" ht="25.5">
      <c r="A24" s="17">
        <v>3</v>
      </c>
      <c r="B24" s="17" t="s">
        <v>260</v>
      </c>
      <c r="C24" s="18" t="s">
        <v>261</v>
      </c>
      <c r="D24" s="21">
        <v>1</v>
      </c>
      <c r="E24" s="18" t="s">
        <v>257</v>
      </c>
      <c r="F24" s="11">
        <v>4500</v>
      </c>
      <c r="G24" s="11">
        <v>4500</v>
      </c>
      <c r="H24" s="11">
        <f t="shared" ref="H24" si="4">ROUND(D24*F24, 0)</f>
        <v>4500</v>
      </c>
      <c r="I24" s="11">
        <f t="shared" ref="I24" si="5">ROUND(D24*G24, 0)</f>
        <v>4500</v>
      </c>
    </row>
    <row r="25" spans="1:9">
      <c r="A25" s="17"/>
      <c r="B25" s="17"/>
      <c r="C25" s="18"/>
      <c r="D25" s="21"/>
      <c r="E25" s="18"/>
    </row>
    <row r="26" spans="1:9" ht="38.25">
      <c r="A26" s="17">
        <v>4</v>
      </c>
      <c r="B26" s="17" t="s">
        <v>262</v>
      </c>
      <c r="C26" s="18" t="s">
        <v>263</v>
      </c>
      <c r="D26" s="21">
        <v>1</v>
      </c>
      <c r="E26" s="18" t="s">
        <v>257</v>
      </c>
      <c r="F26" s="11">
        <v>150</v>
      </c>
      <c r="G26" s="11">
        <v>12000</v>
      </c>
      <c r="H26" s="11">
        <f t="shared" ref="H26" si="6">ROUND(D26*F26, 0)</f>
        <v>150</v>
      </c>
      <c r="I26" s="11">
        <f t="shared" ref="I26" si="7">ROUND(D26*G26, 0)</f>
        <v>12000</v>
      </c>
    </row>
    <row r="27" spans="1:9">
      <c r="A27" s="17"/>
      <c r="B27" s="17"/>
      <c r="C27" s="18"/>
      <c r="D27" s="21"/>
      <c r="E27" s="18"/>
    </row>
    <row r="28" spans="1:9" ht="25.5">
      <c r="A28" s="17">
        <v>5</v>
      </c>
      <c r="B28" s="17" t="s">
        <v>264</v>
      </c>
      <c r="C28" s="18" t="s">
        <v>766</v>
      </c>
      <c r="D28" s="21">
        <v>1</v>
      </c>
      <c r="E28" s="18" t="s">
        <v>27</v>
      </c>
      <c r="F28" s="11">
        <v>150</v>
      </c>
      <c r="G28" s="11">
        <v>4500</v>
      </c>
      <c r="H28" s="11">
        <f t="shared" ref="H28" si="8">ROUND(D28*F28, 0)</f>
        <v>150</v>
      </c>
      <c r="I28" s="11">
        <f t="shared" ref="I28" si="9">ROUND(D28*G28, 0)</f>
        <v>4500</v>
      </c>
    </row>
    <row r="29" spans="1:9">
      <c r="A29" s="17"/>
      <c r="B29" s="17"/>
      <c r="C29" s="18"/>
      <c r="D29" s="21"/>
      <c r="E29" s="18"/>
    </row>
    <row r="30" spans="1:9" ht="25.5">
      <c r="A30" s="17">
        <v>6</v>
      </c>
      <c r="B30" s="17" t="s">
        <v>265</v>
      </c>
      <c r="C30" s="18" t="s">
        <v>266</v>
      </c>
      <c r="D30" s="21">
        <v>1</v>
      </c>
      <c r="E30" s="18" t="s">
        <v>27</v>
      </c>
      <c r="F30" s="11">
        <v>150</v>
      </c>
      <c r="G30" s="11">
        <v>4500</v>
      </c>
      <c r="H30" s="11">
        <f t="shared" ref="H30" si="10">ROUND(D30*F30, 0)</f>
        <v>150</v>
      </c>
      <c r="I30" s="11">
        <f t="shared" ref="I30" si="11">ROUND(D30*G30, 0)</f>
        <v>4500</v>
      </c>
    </row>
    <row r="31" spans="1:9">
      <c r="A31" s="17"/>
      <c r="B31" s="17"/>
      <c r="C31" s="18"/>
      <c r="D31" s="21"/>
      <c r="E31" s="18"/>
    </row>
    <row r="32" spans="1:9" ht="25.5">
      <c r="A32" s="17">
        <v>7</v>
      </c>
      <c r="B32" s="17" t="s">
        <v>267</v>
      </c>
      <c r="C32" s="18" t="s">
        <v>268</v>
      </c>
      <c r="D32" s="21">
        <v>1</v>
      </c>
      <c r="E32" s="18" t="s">
        <v>257</v>
      </c>
      <c r="F32" s="11">
        <v>4500</v>
      </c>
      <c r="G32" s="11">
        <v>15000</v>
      </c>
      <c r="H32" s="11">
        <f t="shared" ref="H32" si="12">ROUND(D32*F32, 0)</f>
        <v>4500</v>
      </c>
      <c r="I32" s="11">
        <f t="shared" ref="I32" si="13">ROUND(D32*G32, 0)</f>
        <v>15000</v>
      </c>
    </row>
    <row r="33" spans="1:9">
      <c r="A33" s="17"/>
      <c r="B33" s="17"/>
      <c r="C33" s="18"/>
      <c r="D33" s="21"/>
      <c r="E33" s="18"/>
    </row>
    <row r="34" spans="1:9" ht="25.5">
      <c r="A34" s="17">
        <v>8</v>
      </c>
      <c r="B34" s="17" t="s">
        <v>269</v>
      </c>
      <c r="C34" s="18" t="s">
        <v>270</v>
      </c>
      <c r="D34" s="21">
        <v>1</v>
      </c>
      <c r="E34" s="18" t="s">
        <v>257</v>
      </c>
      <c r="F34" s="11">
        <v>4500</v>
      </c>
      <c r="G34" s="11">
        <v>15000</v>
      </c>
      <c r="H34" s="11">
        <f t="shared" ref="H34" si="14">ROUND(D34*F34, 0)</f>
        <v>4500</v>
      </c>
      <c r="I34" s="11">
        <f t="shared" ref="I34" si="15">ROUND(D34*G34, 0)</f>
        <v>15000</v>
      </c>
    </row>
    <row r="35" spans="1:9">
      <c r="A35" s="17"/>
      <c r="B35" s="17"/>
      <c r="C35" s="18"/>
      <c r="D35" s="21"/>
      <c r="E35" s="18"/>
    </row>
    <row r="36" spans="1:9" ht="38.25">
      <c r="A36" s="17">
        <v>9</v>
      </c>
      <c r="B36" s="17" t="s">
        <v>271</v>
      </c>
      <c r="C36" s="18" t="s">
        <v>217</v>
      </c>
      <c r="D36" s="21">
        <v>1</v>
      </c>
      <c r="E36" s="18" t="s">
        <v>257</v>
      </c>
      <c r="F36" s="11">
        <v>1500</v>
      </c>
      <c r="G36" s="11">
        <v>15000</v>
      </c>
      <c r="H36" s="11">
        <f t="shared" ref="H36" si="16">ROUND(D36*F36, 0)</f>
        <v>1500</v>
      </c>
      <c r="I36" s="11">
        <f t="shared" ref="I36" si="17">ROUND(D36*G36, 0)</f>
        <v>15000</v>
      </c>
    </row>
    <row r="37" spans="1:9">
      <c r="A37" s="17"/>
      <c r="B37" s="17"/>
      <c r="C37" s="18"/>
      <c r="D37" s="21"/>
      <c r="E37" s="18"/>
    </row>
    <row r="38" spans="1:9" ht="13.9" customHeight="1">
      <c r="A38" s="17"/>
      <c r="B38" s="17"/>
      <c r="C38" s="75" t="s">
        <v>272</v>
      </c>
      <c r="D38" s="21"/>
      <c r="E38" s="18"/>
    </row>
    <row r="39" spans="1:9">
      <c r="A39" s="17">
        <v>10</v>
      </c>
      <c r="B39" s="17" t="s">
        <v>600</v>
      </c>
      <c r="C39" s="18" t="s">
        <v>601</v>
      </c>
      <c r="D39" s="21">
        <v>1</v>
      </c>
      <c r="E39" s="18" t="s">
        <v>27</v>
      </c>
      <c r="F39" s="11">
        <v>150</v>
      </c>
      <c r="G39" s="11">
        <v>2500</v>
      </c>
      <c r="H39" s="11">
        <f t="shared" ref="H39" si="18">ROUND(D39*F39, 0)</f>
        <v>150</v>
      </c>
      <c r="I39" s="11">
        <f t="shared" ref="I39" si="19">ROUND(D39*G39, 0)</f>
        <v>2500</v>
      </c>
    </row>
    <row r="40" spans="1:9">
      <c r="A40" s="17"/>
      <c r="B40" s="17"/>
      <c r="C40" s="18"/>
      <c r="D40" s="21"/>
      <c r="E40" s="18"/>
    </row>
    <row r="41" spans="1:9" ht="51">
      <c r="A41" s="17">
        <v>11</v>
      </c>
      <c r="B41" s="17" t="s">
        <v>275</v>
      </c>
      <c r="C41" s="18" t="s">
        <v>276</v>
      </c>
      <c r="D41" s="21">
        <v>2</v>
      </c>
      <c r="E41" s="18" t="s">
        <v>27</v>
      </c>
      <c r="F41" s="11">
        <v>2800</v>
      </c>
      <c r="G41" s="11">
        <v>8700</v>
      </c>
      <c r="H41" s="11">
        <f t="shared" ref="H41" si="20">ROUND(D41*F41, 0)</f>
        <v>5600</v>
      </c>
      <c r="I41" s="11">
        <f t="shared" ref="I41" si="21">ROUND(D41*G41, 0)</f>
        <v>17400</v>
      </c>
    </row>
    <row r="42" spans="1:9">
      <c r="A42" s="17"/>
      <c r="B42" s="17"/>
      <c r="C42" s="18"/>
      <c r="D42" s="21"/>
      <c r="E42" s="18"/>
    </row>
    <row r="43" spans="1:9" ht="13.9" customHeight="1">
      <c r="A43" s="17"/>
      <c r="B43" s="17"/>
      <c r="C43" s="75" t="s">
        <v>277</v>
      </c>
      <c r="D43" s="21"/>
      <c r="E43" s="18"/>
    </row>
    <row r="44" spans="1:9" ht="25.5">
      <c r="A44" s="17">
        <v>12</v>
      </c>
      <c r="B44" s="17" t="s">
        <v>278</v>
      </c>
      <c r="C44" s="18" t="s">
        <v>216</v>
      </c>
      <c r="D44" s="21">
        <v>1</v>
      </c>
      <c r="E44" s="18" t="s">
        <v>257</v>
      </c>
      <c r="F44" s="11">
        <v>20000</v>
      </c>
      <c r="G44" s="11">
        <v>75000</v>
      </c>
      <c r="H44" s="11">
        <f t="shared" ref="H44" si="22">ROUND(D44*F44, 0)</f>
        <v>20000</v>
      </c>
      <c r="I44" s="11">
        <f t="shared" ref="I44" si="23">ROUND(D44*G44, 0)</f>
        <v>75000</v>
      </c>
    </row>
    <row r="45" spans="1:9">
      <c r="A45" s="17"/>
      <c r="B45" s="17"/>
      <c r="C45" s="18"/>
      <c r="E45" s="18"/>
    </row>
    <row r="46" spans="1:9" ht="13.9" customHeight="1">
      <c r="A46" s="17"/>
      <c r="B46" s="17"/>
      <c r="C46" s="75" t="s">
        <v>279</v>
      </c>
      <c r="E46" s="18"/>
    </row>
    <row r="47" spans="1:9" ht="89.25">
      <c r="A47" s="17">
        <v>13</v>
      </c>
      <c r="B47" s="17" t="s">
        <v>280</v>
      </c>
      <c r="C47" s="18" t="s">
        <v>281</v>
      </c>
      <c r="D47" s="19">
        <v>16</v>
      </c>
      <c r="E47" s="18" t="s">
        <v>33</v>
      </c>
      <c r="F47" s="11">
        <v>5270</v>
      </c>
      <c r="G47" s="11">
        <v>5479</v>
      </c>
      <c r="H47" s="11">
        <f t="shared" ref="H47" si="24">ROUND(D47*F47, 0)</f>
        <v>84320</v>
      </c>
      <c r="I47" s="11">
        <f t="shared" ref="I47" si="25">ROUND(D47*G47, 0)</f>
        <v>87664</v>
      </c>
    </row>
    <row r="48" spans="1:9">
      <c r="A48" s="17"/>
      <c r="B48" s="17"/>
      <c r="C48" s="75"/>
      <c r="E48" s="18"/>
    </row>
    <row r="49" spans="1:9" ht="102">
      <c r="A49" s="17">
        <v>14</v>
      </c>
      <c r="B49" s="17" t="s">
        <v>282</v>
      </c>
      <c r="C49" s="18" t="s">
        <v>283</v>
      </c>
      <c r="D49" s="21">
        <v>4</v>
      </c>
      <c r="E49" s="18" t="s">
        <v>27</v>
      </c>
      <c r="F49" s="11">
        <v>4734</v>
      </c>
      <c r="G49" s="11">
        <v>8387</v>
      </c>
      <c r="H49" s="11">
        <f t="shared" ref="H49" si="26">ROUND(D49*F49, 0)</f>
        <v>18936</v>
      </c>
      <c r="I49" s="11">
        <f t="shared" ref="I49" si="27">ROUND(D49*G49, 0)</f>
        <v>33548</v>
      </c>
    </row>
    <row r="50" spans="1:9">
      <c r="A50" s="17"/>
      <c r="B50" s="17"/>
      <c r="C50" s="18"/>
      <c r="D50" s="21"/>
      <c r="E50" s="18"/>
    </row>
    <row r="51" spans="1:9" ht="38.25">
      <c r="A51" s="17">
        <v>15</v>
      </c>
      <c r="B51" s="17" t="s">
        <v>284</v>
      </c>
      <c r="C51" s="18" t="s">
        <v>285</v>
      </c>
      <c r="D51" s="21">
        <v>1</v>
      </c>
      <c r="E51" s="18" t="s">
        <v>257</v>
      </c>
      <c r="F51" s="11">
        <v>15000</v>
      </c>
      <c r="G51" s="11">
        <v>4500</v>
      </c>
      <c r="H51" s="11">
        <f t="shared" ref="H51" si="28">ROUND(D51*F51, 0)</f>
        <v>15000</v>
      </c>
      <c r="I51" s="11">
        <f t="shared" ref="I51" si="29">ROUND(D51*G51, 0)</f>
        <v>4500</v>
      </c>
    </row>
    <row r="52" spans="1:9">
      <c r="A52" s="17"/>
      <c r="B52" s="17"/>
      <c r="C52" s="18"/>
      <c r="D52" s="21"/>
      <c r="E52" s="18"/>
    </row>
    <row r="53" spans="1:9" ht="63.75">
      <c r="A53" s="17">
        <v>16</v>
      </c>
      <c r="B53" s="17" t="s">
        <v>286</v>
      </c>
      <c r="C53" s="18" t="s">
        <v>287</v>
      </c>
      <c r="D53" s="21">
        <v>1</v>
      </c>
      <c r="E53" s="18" t="s">
        <v>27</v>
      </c>
      <c r="F53" s="11">
        <v>4013</v>
      </c>
      <c r="G53" s="11">
        <v>9875</v>
      </c>
      <c r="H53" s="11">
        <f t="shared" ref="H53" si="30">ROUND(D53*F53, 0)</f>
        <v>4013</v>
      </c>
      <c r="I53" s="11">
        <f t="shared" ref="I53" si="31">ROUND(D53*G53, 0)</f>
        <v>9875</v>
      </c>
    </row>
    <row r="54" spans="1:9">
      <c r="A54" s="17"/>
      <c r="B54" s="17"/>
      <c r="C54" s="18"/>
      <c r="D54" s="21"/>
      <c r="E54" s="18"/>
    </row>
    <row r="55" spans="1:9" ht="178.5">
      <c r="A55" s="17">
        <v>17</v>
      </c>
      <c r="B55" s="17"/>
      <c r="C55" s="18" t="s">
        <v>602</v>
      </c>
      <c r="D55" s="21">
        <v>1</v>
      </c>
      <c r="E55" s="18" t="s">
        <v>27</v>
      </c>
      <c r="F55" s="11">
        <v>165736</v>
      </c>
      <c r="G55" s="11">
        <v>35800</v>
      </c>
      <c r="H55" s="11">
        <f t="shared" ref="H55" si="32">ROUND(D55*F55, 0)</f>
        <v>165736</v>
      </c>
      <c r="I55" s="11">
        <f t="shared" ref="I55" si="33">ROUND(D55*G55, 0)</f>
        <v>35800</v>
      </c>
    </row>
    <row r="56" spans="1:9">
      <c r="A56" s="17"/>
      <c r="B56" s="17"/>
      <c r="C56" s="18"/>
      <c r="D56" s="21"/>
      <c r="E56" s="18"/>
    </row>
    <row r="57" spans="1:9" ht="51">
      <c r="A57" s="17">
        <v>18</v>
      </c>
      <c r="B57" s="17" t="s">
        <v>288</v>
      </c>
      <c r="C57" s="18" t="s">
        <v>289</v>
      </c>
      <c r="D57" s="21">
        <v>1</v>
      </c>
      <c r="E57" s="18" t="s">
        <v>27</v>
      </c>
      <c r="F57" s="11">
        <v>63700</v>
      </c>
      <c r="G57" s="11">
        <v>6358</v>
      </c>
      <c r="H57" s="11">
        <f t="shared" ref="H57" si="34">ROUND(D57*F57, 0)</f>
        <v>63700</v>
      </c>
      <c r="I57" s="11">
        <f t="shared" ref="I57" si="35">ROUND(D57*G57, 0)</f>
        <v>6358</v>
      </c>
    </row>
    <row r="58" spans="1:9">
      <c r="A58" s="17"/>
      <c r="B58" s="17"/>
      <c r="C58" s="18"/>
      <c r="D58" s="21"/>
      <c r="E58" s="18"/>
    </row>
    <row r="59" spans="1:9" ht="25.5">
      <c r="A59" s="17">
        <v>19</v>
      </c>
      <c r="B59" s="17" t="s">
        <v>290</v>
      </c>
      <c r="C59" s="18" t="s">
        <v>215</v>
      </c>
      <c r="D59" s="21">
        <v>1</v>
      </c>
      <c r="E59" s="18" t="s">
        <v>257</v>
      </c>
      <c r="F59" s="11">
        <v>4500</v>
      </c>
      <c r="G59" s="11">
        <v>25000</v>
      </c>
      <c r="H59" s="11">
        <f t="shared" ref="H59" si="36">ROUND(D59*F59, 0)</f>
        <v>4500</v>
      </c>
      <c r="I59" s="11">
        <f t="shared" ref="I59" si="37">ROUND(D59*G59, 0)</f>
        <v>25000</v>
      </c>
    </row>
    <row r="60" spans="1:9">
      <c r="A60" s="17"/>
      <c r="B60" s="17"/>
      <c r="C60" s="18"/>
      <c r="D60" s="21"/>
      <c r="E60" s="18"/>
    </row>
    <row r="61" spans="1:9" ht="114.75">
      <c r="A61" s="17">
        <v>20</v>
      </c>
      <c r="B61" s="17" t="s">
        <v>291</v>
      </c>
      <c r="C61" s="18" t="s">
        <v>292</v>
      </c>
      <c r="D61" s="21">
        <v>1</v>
      </c>
      <c r="E61" s="18" t="s">
        <v>27</v>
      </c>
      <c r="F61" s="11">
        <v>2516</v>
      </c>
      <c r="G61" s="11">
        <v>7500</v>
      </c>
      <c r="H61" s="11">
        <f t="shared" ref="H61" si="38">ROUND(D61*F61, 0)</f>
        <v>2516</v>
      </c>
      <c r="I61" s="11">
        <f t="shared" ref="I61" si="39">ROUND(D61*G61, 0)</f>
        <v>7500</v>
      </c>
    </row>
    <row r="62" spans="1:9">
      <c r="A62" s="17"/>
      <c r="B62" s="17"/>
      <c r="C62" s="18"/>
      <c r="D62" s="21"/>
      <c r="E62" s="18"/>
    </row>
    <row r="63" spans="1:9" ht="13.9" customHeight="1">
      <c r="A63" s="17"/>
      <c r="B63" s="17"/>
      <c r="C63" s="75" t="s">
        <v>425</v>
      </c>
      <c r="D63" s="21"/>
      <c r="E63" s="18"/>
    </row>
    <row r="64" spans="1:9" ht="63.75">
      <c r="A64" s="17">
        <v>21</v>
      </c>
      <c r="B64" s="17" t="s">
        <v>603</v>
      </c>
      <c r="C64" s="18" t="s">
        <v>229</v>
      </c>
      <c r="D64" s="21">
        <v>1</v>
      </c>
      <c r="E64" s="18" t="s">
        <v>257</v>
      </c>
      <c r="F64" s="11">
        <v>25000</v>
      </c>
      <c r="G64" s="11">
        <v>7500</v>
      </c>
      <c r="H64" s="11">
        <f t="shared" ref="H64" si="40">ROUND(D64*F64, 0)</f>
        <v>25000</v>
      </c>
      <c r="I64" s="11">
        <f t="shared" ref="I64" si="41">ROUND(D64*G64, 0)</f>
        <v>7500</v>
      </c>
    </row>
    <row r="66" spans="1:9" s="20" customFormat="1">
      <c r="A66" s="14"/>
      <c r="B66" s="14"/>
      <c r="C66" s="15" t="s">
        <v>13</v>
      </c>
      <c r="D66" s="83"/>
      <c r="E66" s="15"/>
      <c r="F66" s="8"/>
      <c r="G66" s="8"/>
      <c r="H66" s="8">
        <f>ROUND(SUM(H19:H65),0)</f>
        <v>433921</v>
      </c>
      <c r="I66" s="8">
        <f>ROUND(SUM(I19:I65),0)</f>
        <v>402645</v>
      </c>
    </row>
    <row r="69" spans="1:9">
      <c r="C69" s="13" t="str">
        <f>B12</f>
        <v>Víz -csatorna</v>
      </c>
    </row>
    <row r="70" spans="1:9" s="20" customFormat="1" ht="25.5">
      <c r="A70" s="14" t="s">
        <v>3</v>
      </c>
      <c r="B70" s="14" t="s">
        <v>4</v>
      </c>
      <c r="C70" s="15" t="s">
        <v>5</v>
      </c>
      <c r="D70" s="83" t="s">
        <v>6</v>
      </c>
      <c r="E70" s="15" t="s">
        <v>7</v>
      </c>
      <c r="F70" s="8" t="s">
        <v>8</v>
      </c>
      <c r="G70" s="8" t="s">
        <v>9</v>
      </c>
      <c r="H70" s="8" t="s">
        <v>10</v>
      </c>
      <c r="I70" s="8" t="s">
        <v>11</v>
      </c>
    </row>
    <row r="71" spans="1:9">
      <c r="A71" s="17"/>
      <c r="B71" s="17"/>
      <c r="C71" s="75" t="s">
        <v>254</v>
      </c>
      <c r="D71" s="84"/>
      <c r="E71" s="18"/>
    </row>
    <row r="72" spans="1:9" ht="38.25">
      <c r="A72" s="17">
        <v>1</v>
      </c>
      <c r="B72" s="17" t="s">
        <v>571</v>
      </c>
      <c r="C72" s="74" t="s">
        <v>572</v>
      </c>
      <c r="D72" s="21">
        <v>2</v>
      </c>
      <c r="E72" s="18" t="s">
        <v>573</v>
      </c>
      <c r="F72" s="11">
        <v>1500</v>
      </c>
      <c r="G72" s="11">
        <v>15000</v>
      </c>
      <c r="H72" s="11">
        <f t="shared" ref="H72" si="42">ROUND(D72*F72, 0)</f>
        <v>3000</v>
      </c>
      <c r="I72" s="11">
        <f t="shared" ref="I72" si="43">ROUND(D72*G72, 0)</f>
        <v>30000</v>
      </c>
    </row>
    <row r="73" spans="1:9">
      <c r="A73" s="17"/>
      <c r="B73" s="17"/>
      <c r="C73" s="18"/>
      <c r="D73" s="93"/>
      <c r="E73" s="18"/>
    </row>
    <row r="74" spans="1:9" ht="38.25">
      <c r="A74" s="17">
        <v>2</v>
      </c>
      <c r="B74" s="17" t="s">
        <v>574</v>
      </c>
      <c r="C74" s="18" t="s">
        <v>575</v>
      </c>
      <c r="D74" s="21">
        <v>1</v>
      </c>
      <c r="E74" s="18" t="s">
        <v>573</v>
      </c>
      <c r="F74" s="11">
        <v>1500</v>
      </c>
      <c r="G74" s="11">
        <v>15000</v>
      </c>
      <c r="H74" s="11">
        <f t="shared" ref="H74" si="44">ROUND(D74*F74, 0)</f>
        <v>1500</v>
      </c>
      <c r="I74" s="11">
        <f t="shared" ref="I74" si="45">ROUND(D74*G74, 0)</f>
        <v>15000</v>
      </c>
    </row>
    <row r="75" spans="1:9">
      <c r="A75" s="17"/>
      <c r="B75" s="17"/>
      <c r="C75" s="18"/>
      <c r="D75" s="21"/>
      <c r="E75" s="18"/>
    </row>
    <row r="76" spans="1:9" ht="51">
      <c r="A76" s="17">
        <v>3</v>
      </c>
      <c r="B76" s="17" t="s">
        <v>293</v>
      </c>
      <c r="C76" s="18" t="s">
        <v>228</v>
      </c>
      <c r="D76" s="21">
        <v>1</v>
      </c>
      <c r="E76" s="18" t="s">
        <v>27</v>
      </c>
      <c r="F76" s="11">
        <v>15000</v>
      </c>
      <c r="G76" s="11">
        <v>35000</v>
      </c>
      <c r="H76" s="11">
        <f t="shared" ref="H76" si="46">ROUND(D76*F76, 0)</f>
        <v>15000</v>
      </c>
      <c r="I76" s="11">
        <f t="shared" ref="I76" si="47">ROUND(D76*G76, 0)</f>
        <v>35000</v>
      </c>
    </row>
    <row r="77" spans="1:9">
      <c r="A77" s="17"/>
      <c r="B77" s="17"/>
      <c r="C77" s="18"/>
      <c r="D77" s="21"/>
      <c r="E77" s="18"/>
    </row>
    <row r="78" spans="1:9" ht="38.25">
      <c r="A78" s="17">
        <v>4</v>
      </c>
      <c r="B78" s="17" t="s">
        <v>294</v>
      </c>
      <c r="C78" s="18" t="s">
        <v>230</v>
      </c>
      <c r="D78" s="21">
        <v>1</v>
      </c>
      <c r="E78" s="18" t="s">
        <v>257</v>
      </c>
      <c r="F78" s="11">
        <v>50000</v>
      </c>
      <c r="G78" s="11">
        <v>50000</v>
      </c>
      <c r="H78" s="11">
        <f t="shared" ref="H78" si="48">ROUND(D78*F78, 0)</f>
        <v>50000</v>
      </c>
      <c r="I78" s="11">
        <f t="shared" ref="I78" si="49">ROUND(D78*G78, 0)</f>
        <v>50000</v>
      </c>
    </row>
    <row r="79" spans="1:9">
      <c r="A79" s="17"/>
      <c r="B79" s="17"/>
      <c r="C79" s="18"/>
      <c r="D79" s="21"/>
      <c r="E79" s="18"/>
    </row>
    <row r="80" spans="1:9" ht="38.25">
      <c r="A80" s="17">
        <v>5</v>
      </c>
      <c r="B80" s="17" t="s">
        <v>255</v>
      </c>
      <c r="C80" s="18" t="s">
        <v>295</v>
      </c>
      <c r="D80" s="21">
        <v>1</v>
      </c>
      <c r="E80" s="18" t="s">
        <v>27</v>
      </c>
      <c r="F80" s="11">
        <v>4500</v>
      </c>
      <c r="G80" s="11">
        <v>15000</v>
      </c>
      <c r="H80" s="11">
        <f t="shared" ref="H80" si="50">ROUND(D80*F80, 0)</f>
        <v>4500</v>
      </c>
      <c r="I80" s="11">
        <f t="shared" ref="I80" si="51">ROUND(D80*G80, 0)</f>
        <v>15000</v>
      </c>
    </row>
    <row r="81" spans="1:9">
      <c r="A81" s="17"/>
      <c r="B81" s="17"/>
      <c r="C81" s="18"/>
      <c r="D81" s="21"/>
      <c r="E81" s="18"/>
      <c r="G81" s="11" t="s">
        <v>765</v>
      </c>
    </row>
    <row r="82" spans="1:9" ht="38.25">
      <c r="A82" s="17">
        <v>6</v>
      </c>
      <c r="B82" s="17" t="s">
        <v>296</v>
      </c>
      <c r="C82" s="18" t="s">
        <v>297</v>
      </c>
      <c r="D82" s="21">
        <v>1</v>
      </c>
      <c r="E82" s="18" t="s">
        <v>27</v>
      </c>
      <c r="F82" s="11">
        <v>15000</v>
      </c>
      <c r="G82" s="11">
        <v>40000</v>
      </c>
      <c r="H82" s="11">
        <f t="shared" ref="H82" si="52">ROUND(D82*F82, 0)</f>
        <v>15000</v>
      </c>
      <c r="I82" s="11">
        <f t="shared" ref="I82" si="53">ROUND(D82*G82, 0)</f>
        <v>40000</v>
      </c>
    </row>
    <row r="83" spans="1:9">
      <c r="A83" s="17"/>
      <c r="B83" s="17"/>
      <c r="C83" s="18"/>
      <c r="D83" s="21"/>
      <c r="E83" s="18"/>
      <c r="G83" s="11" t="s">
        <v>765</v>
      </c>
    </row>
    <row r="84" spans="1:9" ht="38.25">
      <c r="A84" s="17">
        <v>7</v>
      </c>
      <c r="B84" s="17" t="s">
        <v>298</v>
      </c>
      <c r="C84" s="18" t="s">
        <v>299</v>
      </c>
      <c r="D84" s="21">
        <v>1</v>
      </c>
      <c r="E84" s="18" t="s">
        <v>27</v>
      </c>
      <c r="F84" s="11">
        <v>4500</v>
      </c>
      <c r="G84" s="11">
        <v>25000</v>
      </c>
      <c r="H84" s="11">
        <f t="shared" ref="H84" si="54">ROUND(D84*F84, 0)</f>
        <v>4500</v>
      </c>
      <c r="I84" s="11">
        <f t="shared" ref="I84" si="55">ROUND(D84*G84, 0)</f>
        <v>25000</v>
      </c>
    </row>
    <row r="85" spans="1:9">
      <c r="A85" s="17"/>
      <c r="B85" s="17"/>
      <c r="C85" s="18"/>
      <c r="D85" s="21"/>
      <c r="E85" s="18"/>
      <c r="G85" s="11" t="s">
        <v>765</v>
      </c>
    </row>
    <row r="86" spans="1:9" ht="38.25">
      <c r="A86" s="17">
        <v>8</v>
      </c>
      <c r="B86" s="17" t="s">
        <v>258</v>
      </c>
      <c r="C86" s="18" t="s">
        <v>259</v>
      </c>
      <c r="D86" s="21">
        <v>1</v>
      </c>
      <c r="E86" s="18" t="s">
        <v>27</v>
      </c>
      <c r="F86" s="11">
        <v>4500</v>
      </c>
      <c r="G86" s="11">
        <v>75000</v>
      </c>
      <c r="H86" s="11">
        <f t="shared" ref="H86" si="56">ROUND(D86*F86, 0)</f>
        <v>4500</v>
      </c>
      <c r="I86" s="11">
        <f t="shared" ref="I86" si="57">ROUND(D86*G86, 0)</f>
        <v>75000</v>
      </c>
    </row>
    <row r="87" spans="1:9">
      <c r="A87" s="17"/>
      <c r="B87" s="17"/>
      <c r="C87" s="18"/>
      <c r="D87" s="21"/>
      <c r="E87" s="18"/>
      <c r="G87" s="11" t="s">
        <v>765</v>
      </c>
    </row>
    <row r="88" spans="1:9" ht="38.25">
      <c r="A88" s="17">
        <v>9</v>
      </c>
      <c r="B88" s="17" t="s">
        <v>300</v>
      </c>
      <c r="C88" s="18" t="s">
        <v>301</v>
      </c>
      <c r="D88" s="21">
        <v>1</v>
      </c>
      <c r="E88" s="18" t="s">
        <v>27</v>
      </c>
      <c r="F88" s="11">
        <v>45000</v>
      </c>
      <c r="G88" s="11">
        <v>15000</v>
      </c>
      <c r="H88" s="11">
        <f t="shared" ref="H88" si="58">ROUND(D88*F88, 0)</f>
        <v>45000</v>
      </c>
      <c r="I88" s="11">
        <f t="shared" ref="I88" si="59">ROUND(D88*G88, 0)</f>
        <v>15000</v>
      </c>
    </row>
    <row r="89" spans="1:9">
      <c r="A89" s="17"/>
      <c r="B89" s="17"/>
      <c r="C89" s="18"/>
      <c r="D89" s="21"/>
      <c r="E89" s="18"/>
      <c r="G89" s="11" t="s">
        <v>765</v>
      </c>
    </row>
    <row r="90" spans="1:9" ht="25.5">
      <c r="A90" s="17">
        <v>10</v>
      </c>
      <c r="B90" s="17" t="s">
        <v>302</v>
      </c>
      <c r="C90" s="18" t="s">
        <v>221</v>
      </c>
      <c r="D90" s="21">
        <v>1</v>
      </c>
      <c r="E90" s="18" t="s">
        <v>257</v>
      </c>
      <c r="F90" s="11">
        <v>4500</v>
      </c>
      <c r="G90" s="11">
        <v>25000</v>
      </c>
      <c r="H90" s="11">
        <f t="shared" ref="H90" si="60">ROUND(D90*F90, 0)</f>
        <v>4500</v>
      </c>
      <c r="I90" s="11">
        <f t="shared" ref="I90" si="61">ROUND(D90*G90, 0)</f>
        <v>25000</v>
      </c>
    </row>
    <row r="91" spans="1:9">
      <c r="A91" s="17"/>
      <c r="B91" s="17"/>
      <c r="C91" s="18"/>
      <c r="D91" s="21"/>
      <c r="E91" s="18"/>
      <c r="G91" s="11" t="s">
        <v>765</v>
      </c>
    </row>
    <row r="92" spans="1:9" ht="38.25">
      <c r="A92" s="17">
        <v>11</v>
      </c>
      <c r="B92" s="17" t="s">
        <v>303</v>
      </c>
      <c r="C92" s="18" t="s">
        <v>304</v>
      </c>
      <c r="D92" s="21">
        <v>1</v>
      </c>
      <c r="E92" s="18" t="s">
        <v>27</v>
      </c>
      <c r="F92" s="11">
        <v>2500</v>
      </c>
      <c r="G92" s="11">
        <v>7500</v>
      </c>
      <c r="H92" s="11">
        <f t="shared" ref="H92" si="62">ROUND(D92*F92, 0)</f>
        <v>2500</v>
      </c>
      <c r="I92" s="11">
        <f t="shared" ref="I92" si="63">ROUND(D92*G92, 0)</f>
        <v>7500</v>
      </c>
    </row>
    <row r="93" spans="1:9">
      <c r="A93" s="17"/>
      <c r="B93" s="17"/>
      <c r="C93" s="18"/>
      <c r="D93" s="21"/>
      <c r="E93" s="18"/>
      <c r="G93" s="11" t="s">
        <v>765</v>
      </c>
    </row>
    <row r="94" spans="1:9" ht="38.25">
      <c r="A94" s="17">
        <v>12</v>
      </c>
      <c r="B94" s="17" t="s">
        <v>305</v>
      </c>
      <c r="C94" s="18" t="s">
        <v>306</v>
      </c>
      <c r="D94" s="21">
        <v>1</v>
      </c>
      <c r="E94" s="18" t="s">
        <v>27</v>
      </c>
      <c r="F94" s="11">
        <v>7500</v>
      </c>
      <c r="G94" s="11">
        <v>25000</v>
      </c>
      <c r="H94" s="11">
        <f t="shared" ref="H94" si="64">ROUND(D94*F94, 0)</f>
        <v>7500</v>
      </c>
      <c r="I94" s="11">
        <f t="shared" ref="I94" si="65">ROUND(D94*G94, 0)</f>
        <v>25000</v>
      </c>
    </row>
    <row r="95" spans="1:9">
      <c r="A95" s="17"/>
      <c r="B95" s="17"/>
      <c r="C95" s="18"/>
      <c r="D95" s="21"/>
      <c r="E95" s="18"/>
      <c r="G95" s="11" t="s">
        <v>765</v>
      </c>
    </row>
    <row r="96" spans="1:9" ht="38.25">
      <c r="A96" s="17">
        <v>13</v>
      </c>
      <c r="B96" s="17" t="s">
        <v>307</v>
      </c>
      <c r="C96" s="18" t="s">
        <v>308</v>
      </c>
      <c r="D96" s="21">
        <v>1</v>
      </c>
      <c r="E96" s="18" t="s">
        <v>27</v>
      </c>
      <c r="F96" s="11">
        <v>7500</v>
      </c>
      <c r="G96" s="11">
        <v>25000</v>
      </c>
      <c r="H96" s="11">
        <f t="shared" ref="H96" si="66">ROUND(D96*F96, 0)</f>
        <v>7500</v>
      </c>
      <c r="I96" s="11">
        <f t="shared" ref="I96" si="67">ROUND(D96*G96, 0)</f>
        <v>25000</v>
      </c>
    </row>
    <row r="97" spans="1:9">
      <c r="A97" s="17"/>
      <c r="B97" s="17"/>
      <c r="C97" s="18"/>
      <c r="D97" s="21"/>
      <c r="E97" s="18"/>
      <c r="G97" s="11" t="s">
        <v>765</v>
      </c>
    </row>
    <row r="98" spans="1:9" ht="38.25">
      <c r="A98" s="17">
        <v>14</v>
      </c>
      <c r="B98" s="17" t="s">
        <v>309</v>
      </c>
      <c r="C98" s="18" t="s">
        <v>310</v>
      </c>
      <c r="D98" s="21">
        <v>1</v>
      </c>
      <c r="E98" s="18" t="s">
        <v>27</v>
      </c>
      <c r="F98" s="11">
        <v>7500</v>
      </c>
      <c r="G98" s="11">
        <v>45000</v>
      </c>
      <c r="H98" s="11">
        <f t="shared" ref="H98" si="68">ROUND(D98*F98, 0)</f>
        <v>7500</v>
      </c>
      <c r="I98" s="11">
        <f t="shared" ref="I98" si="69">ROUND(D98*G98, 0)</f>
        <v>45000</v>
      </c>
    </row>
    <row r="99" spans="1:9">
      <c r="A99" s="17"/>
      <c r="B99" s="17"/>
      <c r="C99" s="18"/>
      <c r="D99" s="21"/>
      <c r="E99" s="18"/>
    </row>
    <row r="100" spans="1:9">
      <c r="A100" s="17"/>
      <c r="B100" s="17"/>
      <c r="C100" s="75" t="s">
        <v>272</v>
      </c>
      <c r="D100" s="21"/>
      <c r="E100" s="18"/>
    </row>
    <row r="101" spans="1:9" ht="38.25">
      <c r="A101" s="17">
        <v>15</v>
      </c>
      <c r="B101" s="17" t="s">
        <v>311</v>
      </c>
      <c r="C101" s="18" t="s">
        <v>312</v>
      </c>
      <c r="D101" s="21">
        <v>1</v>
      </c>
      <c r="E101" s="18" t="s">
        <v>257</v>
      </c>
      <c r="F101" s="11">
        <v>840</v>
      </c>
      <c r="G101" s="11">
        <v>5885</v>
      </c>
      <c r="H101" s="11">
        <f t="shared" ref="H101" si="70">ROUND(D101*F101, 0)</f>
        <v>840</v>
      </c>
      <c r="I101" s="11">
        <f t="shared" ref="I101" si="71">ROUND(D101*G101, 0)</f>
        <v>5885</v>
      </c>
    </row>
    <row r="102" spans="1:9">
      <c r="A102" s="17"/>
      <c r="B102" s="17"/>
      <c r="C102" s="18"/>
      <c r="D102" s="21"/>
      <c r="E102" s="18"/>
    </row>
    <row r="103" spans="1:9" ht="25.5">
      <c r="A103" s="17">
        <v>16</v>
      </c>
      <c r="B103" s="17" t="s">
        <v>313</v>
      </c>
      <c r="C103" s="18" t="s">
        <v>314</v>
      </c>
      <c r="D103" s="21">
        <v>1</v>
      </c>
      <c r="E103" s="18" t="s">
        <v>257</v>
      </c>
      <c r="F103" s="11">
        <v>1500</v>
      </c>
      <c r="G103" s="11">
        <v>22000</v>
      </c>
      <c r="H103" s="11">
        <f t="shared" ref="H103" si="72">ROUND(D103*F103, 0)</f>
        <v>1500</v>
      </c>
      <c r="I103" s="11">
        <f t="shared" ref="I103" si="73">ROUND(D103*G103, 0)</f>
        <v>22000</v>
      </c>
    </row>
    <row r="104" spans="1:9">
      <c r="A104" s="17"/>
      <c r="B104" s="17"/>
      <c r="C104" s="18"/>
      <c r="D104" s="21"/>
      <c r="E104" s="18"/>
      <c r="F104" s="11" t="s">
        <v>765</v>
      </c>
      <c r="G104" s="11" t="s">
        <v>765</v>
      </c>
    </row>
    <row r="105" spans="1:9" ht="25.5">
      <c r="A105" s="17">
        <v>17</v>
      </c>
      <c r="B105" s="17" t="s">
        <v>315</v>
      </c>
      <c r="C105" s="18" t="s">
        <v>231</v>
      </c>
      <c r="D105" s="21">
        <v>1</v>
      </c>
      <c r="E105" s="18" t="s">
        <v>316</v>
      </c>
      <c r="F105" s="11">
        <v>4500</v>
      </c>
      <c r="G105" s="11">
        <v>25000</v>
      </c>
      <c r="H105" s="11">
        <f t="shared" ref="H105" si="74">ROUND(D105*F105, 0)</f>
        <v>4500</v>
      </c>
      <c r="I105" s="11">
        <f t="shared" ref="I105" si="75">ROUND(D105*G105, 0)</f>
        <v>25000</v>
      </c>
    </row>
    <row r="106" spans="1:9">
      <c r="A106" s="17"/>
      <c r="B106" s="17"/>
      <c r="C106" s="18"/>
      <c r="D106" s="21"/>
      <c r="E106" s="18"/>
      <c r="F106" s="11" t="s">
        <v>765</v>
      </c>
      <c r="G106" s="11" t="s">
        <v>765</v>
      </c>
    </row>
    <row r="107" spans="1:9" ht="38.25">
      <c r="A107" s="17">
        <v>18</v>
      </c>
      <c r="B107" s="17" t="s">
        <v>578</v>
      </c>
      <c r="C107" s="18" t="s">
        <v>579</v>
      </c>
      <c r="D107" s="21">
        <v>1</v>
      </c>
      <c r="E107" s="18" t="s">
        <v>257</v>
      </c>
      <c r="F107" s="11">
        <v>2500</v>
      </c>
      <c r="G107" s="11">
        <v>25000</v>
      </c>
      <c r="H107" s="11">
        <f t="shared" ref="H107" si="76">ROUND(D107*F107, 0)</f>
        <v>2500</v>
      </c>
      <c r="I107" s="11">
        <f t="shared" ref="I107" si="77">ROUND(D107*G107, 0)</f>
        <v>25000</v>
      </c>
    </row>
    <row r="108" spans="1:9">
      <c r="A108" s="17"/>
      <c r="B108" s="17"/>
      <c r="C108" s="18"/>
      <c r="D108" s="21"/>
      <c r="E108" s="18"/>
      <c r="F108" s="11" t="s">
        <v>765</v>
      </c>
      <c r="G108" s="11" t="s">
        <v>765</v>
      </c>
    </row>
    <row r="109" spans="1:9" ht="38.25">
      <c r="A109" s="17">
        <v>19</v>
      </c>
      <c r="B109" s="17" t="s">
        <v>580</v>
      </c>
      <c r="C109" s="18" t="s">
        <v>581</v>
      </c>
      <c r="D109" s="21">
        <v>1</v>
      </c>
      <c r="E109" s="18" t="s">
        <v>257</v>
      </c>
      <c r="F109" s="11">
        <v>1500</v>
      </c>
      <c r="G109" s="11">
        <v>22000</v>
      </c>
      <c r="H109" s="11">
        <f t="shared" ref="H109" si="78">ROUND(D109*F109, 0)</f>
        <v>1500</v>
      </c>
      <c r="I109" s="11">
        <f t="shared" ref="I109" si="79">ROUND(D109*G109, 0)</f>
        <v>22000</v>
      </c>
    </row>
    <row r="110" spans="1:9">
      <c r="A110" s="17"/>
      <c r="B110" s="17"/>
      <c r="C110" s="18"/>
      <c r="D110" s="21"/>
      <c r="E110" s="18"/>
      <c r="F110" s="11" t="s">
        <v>765</v>
      </c>
      <c r="G110" s="11" t="s">
        <v>765</v>
      </c>
    </row>
    <row r="111" spans="1:9" ht="38.25">
      <c r="A111" s="17">
        <v>20</v>
      </c>
      <c r="B111" s="17" t="s">
        <v>582</v>
      </c>
      <c r="C111" s="18" t="s">
        <v>583</v>
      </c>
      <c r="D111" s="21">
        <v>1</v>
      </c>
      <c r="E111" s="18" t="s">
        <v>257</v>
      </c>
      <c r="F111" s="11">
        <v>1500</v>
      </c>
      <c r="G111" s="11">
        <v>22000</v>
      </c>
      <c r="H111" s="11">
        <f t="shared" ref="H111" si="80">ROUND(D111*F111, 0)</f>
        <v>1500</v>
      </c>
      <c r="I111" s="11">
        <f t="shared" ref="I111" si="81">ROUND(D111*G111, 0)</f>
        <v>22000</v>
      </c>
    </row>
    <row r="112" spans="1:9">
      <c r="A112" s="17"/>
      <c r="B112" s="17"/>
      <c r="C112" s="18"/>
      <c r="E112" s="18"/>
    </row>
    <row r="113" spans="1:9">
      <c r="A113" s="17"/>
      <c r="B113" s="17"/>
      <c r="C113" s="75" t="s">
        <v>318</v>
      </c>
      <c r="E113" s="18"/>
    </row>
    <row r="114" spans="1:9" ht="25.5">
      <c r="A114" s="17">
        <v>21</v>
      </c>
      <c r="B114" s="17" t="s">
        <v>319</v>
      </c>
      <c r="C114" s="18" t="s">
        <v>320</v>
      </c>
      <c r="D114" s="19">
        <v>13</v>
      </c>
      <c r="E114" s="18" t="s">
        <v>33</v>
      </c>
      <c r="F114" s="11">
        <v>150</v>
      </c>
      <c r="G114" s="11">
        <v>7500</v>
      </c>
      <c r="H114" s="11">
        <f t="shared" ref="H114" si="82">ROUND(D114*F114, 0)</f>
        <v>1950</v>
      </c>
      <c r="I114" s="11">
        <f t="shared" ref="I114" si="83">ROUND(D114*G114, 0)</f>
        <v>97500</v>
      </c>
    </row>
    <row r="115" spans="1:9">
      <c r="A115" s="17"/>
      <c r="B115" s="17"/>
      <c r="C115" s="18"/>
      <c r="D115" s="19"/>
      <c r="E115" s="18"/>
    </row>
    <row r="116" spans="1:9">
      <c r="A116" s="17"/>
      <c r="B116" s="17"/>
      <c r="C116" s="78" t="s">
        <v>321</v>
      </c>
      <c r="D116" s="19"/>
      <c r="E116" s="18"/>
    </row>
    <row r="117" spans="1:9" ht="38.25">
      <c r="A117" s="17">
        <v>22</v>
      </c>
      <c r="B117" s="17" t="s">
        <v>322</v>
      </c>
      <c r="C117" s="18" t="s">
        <v>323</v>
      </c>
      <c r="D117" s="19">
        <v>61</v>
      </c>
      <c r="E117" s="18" t="s">
        <v>33</v>
      </c>
      <c r="F117" s="11">
        <v>50</v>
      </c>
      <c r="G117" s="11">
        <v>1200</v>
      </c>
      <c r="H117" s="11">
        <f t="shared" ref="H117" si="84">ROUND(D117*F117, 0)</f>
        <v>3050</v>
      </c>
      <c r="I117" s="11">
        <f t="shared" ref="I117" si="85">ROUND(D117*G117, 0)</f>
        <v>73200</v>
      </c>
    </row>
    <row r="118" spans="1:9">
      <c r="A118" s="17"/>
      <c r="B118" s="17"/>
      <c r="C118" s="18"/>
      <c r="D118" s="19"/>
      <c r="E118" s="18"/>
    </row>
    <row r="119" spans="1:9" ht="25.5">
      <c r="A119" s="17">
        <v>23</v>
      </c>
      <c r="B119" s="17" t="s">
        <v>324</v>
      </c>
      <c r="C119" s="18" t="s">
        <v>325</v>
      </c>
      <c r="D119" s="19">
        <v>61</v>
      </c>
      <c r="E119" s="18" t="s">
        <v>33</v>
      </c>
      <c r="F119" s="11">
        <v>75</v>
      </c>
      <c r="G119" s="11">
        <v>1200</v>
      </c>
      <c r="H119" s="11">
        <f t="shared" ref="H119" si="86">ROUND(D119*F119, 0)</f>
        <v>4575</v>
      </c>
      <c r="I119" s="11">
        <f t="shared" ref="I119" si="87">ROUND(D119*G119, 0)</f>
        <v>73200</v>
      </c>
    </row>
    <row r="120" spans="1:9">
      <c r="A120" s="17"/>
      <c r="B120" s="17"/>
      <c r="C120" s="75"/>
      <c r="D120" s="19"/>
      <c r="E120" s="18"/>
    </row>
    <row r="121" spans="1:9">
      <c r="A121" s="17"/>
      <c r="B121" s="17"/>
      <c r="C121" s="75" t="s">
        <v>326</v>
      </c>
      <c r="D121" s="19"/>
      <c r="E121" s="18"/>
    </row>
    <row r="122" spans="1:9" ht="51">
      <c r="A122" s="17">
        <v>24</v>
      </c>
      <c r="B122" s="17" t="s">
        <v>327</v>
      </c>
      <c r="C122" s="18" t="s">
        <v>328</v>
      </c>
      <c r="D122" s="19">
        <v>11</v>
      </c>
      <c r="E122" s="18" t="s">
        <v>33</v>
      </c>
      <c r="F122" s="11">
        <v>150</v>
      </c>
      <c r="G122" s="11">
        <v>1600</v>
      </c>
      <c r="H122" s="11">
        <f t="shared" ref="H122" si="88">ROUND(D122*F122, 0)</f>
        <v>1650</v>
      </c>
      <c r="I122" s="11">
        <f t="shared" ref="I122" si="89">ROUND(D122*G122, 0)</f>
        <v>17600</v>
      </c>
    </row>
    <row r="123" spans="1:9">
      <c r="A123" s="17"/>
      <c r="B123" s="17"/>
      <c r="C123" s="18"/>
      <c r="D123" s="19"/>
      <c r="E123" s="18"/>
    </row>
    <row r="124" spans="1:9" ht="140.25">
      <c r="A124" s="17">
        <v>25</v>
      </c>
      <c r="B124" s="17" t="s">
        <v>590</v>
      </c>
      <c r="C124" s="18" t="s">
        <v>591</v>
      </c>
      <c r="D124" s="19">
        <v>1</v>
      </c>
      <c r="E124" s="18" t="s">
        <v>33</v>
      </c>
      <c r="F124" s="11">
        <v>1820</v>
      </c>
      <c r="G124" s="11">
        <v>1000</v>
      </c>
      <c r="H124" s="11">
        <f t="shared" ref="H124" si="90">ROUND(D124*F124, 0)</f>
        <v>1820</v>
      </c>
      <c r="I124" s="11">
        <f t="shared" ref="I124" si="91">ROUND(D124*G124, 0)</f>
        <v>1000</v>
      </c>
    </row>
    <row r="125" spans="1:9">
      <c r="A125" s="17"/>
      <c r="B125" s="17"/>
      <c r="C125" s="18"/>
      <c r="D125" s="19"/>
      <c r="E125" s="18"/>
    </row>
    <row r="126" spans="1:9" ht="204">
      <c r="A126" s="17">
        <v>26</v>
      </c>
      <c r="B126" s="17" t="s">
        <v>329</v>
      </c>
      <c r="C126" s="18" t="s">
        <v>330</v>
      </c>
      <c r="D126" s="19">
        <v>11</v>
      </c>
      <c r="E126" s="18" t="s">
        <v>33</v>
      </c>
      <c r="F126" s="11">
        <v>6186</v>
      </c>
      <c r="G126" s="11">
        <v>3247</v>
      </c>
      <c r="H126" s="11">
        <f t="shared" ref="H126" si="92">ROUND(D126*F126, 0)</f>
        <v>68046</v>
      </c>
      <c r="I126" s="11">
        <f t="shared" ref="I126" si="93">ROUND(D126*G126, 0)</f>
        <v>35717</v>
      </c>
    </row>
    <row r="127" spans="1:9">
      <c r="A127" s="17"/>
      <c r="B127" s="17"/>
      <c r="C127" s="18"/>
      <c r="D127" s="19"/>
      <c r="E127" s="18"/>
    </row>
    <row r="128" spans="1:9" ht="140.25">
      <c r="A128" s="17">
        <v>27</v>
      </c>
      <c r="B128" s="17" t="s">
        <v>333</v>
      </c>
      <c r="C128" s="18" t="s">
        <v>334</v>
      </c>
      <c r="D128" s="19">
        <v>18</v>
      </c>
      <c r="E128" s="18" t="s">
        <v>33</v>
      </c>
      <c r="F128" s="11">
        <v>2375</v>
      </c>
      <c r="G128" s="11">
        <v>1000</v>
      </c>
      <c r="H128" s="11">
        <f t="shared" ref="H128" si="94">ROUND(D128*F128, 0)</f>
        <v>42750</v>
      </c>
      <c r="I128" s="11">
        <f t="shared" ref="I128" si="95">ROUND(D128*G128, 0)</f>
        <v>18000</v>
      </c>
    </row>
    <row r="129" spans="1:9">
      <c r="A129" s="17"/>
      <c r="B129" s="17"/>
      <c r="C129" s="75"/>
      <c r="D129" s="19"/>
      <c r="E129" s="18"/>
    </row>
    <row r="130" spans="1:9" ht="140.25">
      <c r="A130" s="17">
        <v>28</v>
      </c>
      <c r="B130" s="17" t="s">
        <v>335</v>
      </c>
      <c r="C130" s="18" t="s">
        <v>336</v>
      </c>
      <c r="D130" s="19">
        <v>21</v>
      </c>
      <c r="E130" s="18" t="s">
        <v>33</v>
      </c>
      <c r="F130" s="11">
        <v>3191</v>
      </c>
      <c r="G130" s="11">
        <v>1400</v>
      </c>
      <c r="H130" s="11">
        <f t="shared" ref="H130" si="96">ROUND(D130*F130, 0)</f>
        <v>67011</v>
      </c>
      <c r="I130" s="11">
        <f t="shared" ref="I130" si="97">ROUND(D130*G130, 0)</f>
        <v>29400</v>
      </c>
    </row>
    <row r="131" spans="1:9">
      <c r="A131" s="17"/>
      <c r="B131" s="17"/>
      <c r="C131" s="18"/>
      <c r="D131" s="19"/>
      <c r="E131" s="18"/>
    </row>
    <row r="132" spans="1:9" ht="38.25">
      <c r="A132" s="17">
        <v>29</v>
      </c>
      <c r="B132" s="17" t="s">
        <v>337</v>
      </c>
      <c r="C132" s="90" t="s">
        <v>338</v>
      </c>
      <c r="D132" s="19">
        <v>4</v>
      </c>
      <c r="E132" s="18" t="s">
        <v>33</v>
      </c>
      <c r="F132" s="11">
        <v>3398</v>
      </c>
      <c r="G132" s="11">
        <v>850</v>
      </c>
      <c r="H132" s="11">
        <f t="shared" ref="H132" si="98">ROUND(D132*F132, 0)</f>
        <v>13592</v>
      </c>
      <c r="I132" s="11">
        <f t="shared" ref="I132" si="99">ROUND(D132*G132, 0)</f>
        <v>3400</v>
      </c>
    </row>
    <row r="133" spans="1:9">
      <c r="A133" s="17"/>
      <c r="B133" s="17"/>
      <c r="C133" s="18"/>
      <c r="D133" s="19"/>
      <c r="E133" s="18"/>
    </row>
    <row r="134" spans="1:9" ht="140.25">
      <c r="A134" s="17">
        <v>30</v>
      </c>
      <c r="B134" s="17" t="s">
        <v>339</v>
      </c>
      <c r="C134" s="18" t="s">
        <v>340</v>
      </c>
      <c r="D134" s="19">
        <v>3</v>
      </c>
      <c r="E134" s="18" t="s">
        <v>33</v>
      </c>
      <c r="F134" s="11">
        <v>5699</v>
      </c>
      <c r="G134" s="11">
        <v>1800</v>
      </c>
      <c r="H134" s="11">
        <f t="shared" ref="H134" si="100">ROUND(D134*F134, 0)</f>
        <v>17097</v>
      </c>
      <c r="I134" s="11">
        <f t="shared" ref="I134" si="101">ROUND(D134*G134, 0)</f>
        <v>5400</v>
      </c>
    </row>
    <row r="135" spans="1:9">
      <c r="A135" s="17"/>
      <c r="B135" s="17"/>
      <c r="C135" s="18"/>
      <c r="D135" s="19"/>
      <c r="E135" s="18"/>
    </row>
    <row r="136" spans="1:9" ht="191.25">
      <c r="A136" s="17">
        <v>31</v>
      </c>
      <c r="B136" s="17" t="s">
        <v>341</v>
      </c>
      <c r="C136" s="18" t="s">
        <v>342</v>
      </c>
      <c r="D136" s="19">
        <v>2</v>
      </c>
      <c r="E136" s="18" t="s">
        <v>33</v>
      </c>
      <c r="F136" s="11">
        <v>5591</v>
      </c>
      <c r="G136" s="11">
        <v>1100</v>
      </c>
      <c r="H136" s="11">
        <f t="shared" ref="H136" si="102">ROUND(D136*F136, 0)</f>
        <v>11182</v>
      </c>
      <c r="I136" s="11">
        <f t="shared" ref="I136" si="103">ROUND(D136*G136, 0)</f>
        <v>2200</v>
      </c>
    </row>
    <row r="137" spans="1:9">
      <c r="A137" s="17"/>
      <c r="B137" s="17"/>
      <c r="C137" s="18"/>
      <c r="D137" s="19"/>
      <c r="E137" s="18"/>
    </row>
    <row r="138" spans="1:9" ht="204">
      <c r="A138" s="17">
        <v>32</v>
      </c>
      <c r="B138" s="17" t="s">
        <v>343</v>
      </c>
      <c r="C138" s="18" t="s">
        <v>344</v>
      </c>
      <c r="D138" s="19">
        <v>1</v>
      </c>
      <c r="E138" s="18" t="s">
        <v>33</v>
      </c>
      <c r="F138" s="11">
        <v>13344</v>
      </c>
      <c r="G138" s="11">
        <v>3800</v>
      </c>
      <c r="H138" s="11">
        <f t="shared" ref="H138" si="104">ROUND(D138*F138, 0)</f>
        <v>13344</v>
      </c>
      <c r="I138" s="11">
        <f t="shared" ref="I138" si="105">ROUND(D138*G138, 0)</f>
        <v>3800</v>
      </c>
    </row>
    <row r="139" spans="1:9">
      <c r="A139" s="17"/>
      <c r="B139" s="17"/>
      <c r="C139" s="18"/>
      <c r="D139" s="19"/>
      <c r="E139" s="18"/>
    </row>
    <row r="140" spans="1:9" ht="204">
      <c r="A140" s="17">
        <v>33</v>
      </c>
      <c r="B140" s="17" t="s">
        <v>345</v>
      </c>
      <c r="C140" s="18" t="s">
        <v>346</v>
      </c>
      <c r="D140" s="19">
        <v>2</v>
      </c>
      <c r="E140" s="18" t="s">
        <v>33</v>
      </c>
      <c r="F140" s="11">
        <v>16535</v>
      </c>
      <c r="G140" s="11">
        <v>3800</v>
      </c>
      <c r="H140" s="11">
        <f t="shared" ref="H140" si="106">ROUND(D140*F140, 0)</f>
        <v>33070</v>
      </c>
      <c r="I140" s="11">
        <f t="shared" ref="I140" si="107">ROUND(D140*G140, 0)</f>
        <v>7600</v>
      </c>
    </row>
    <row r="141" spans="1:9">
      <c r="A141" s="17"/>
      <c r="B141" s="17"/>
      <c r="C141" s="18"/>
      <c r="E141" s="18"/>
    </row>
    <row r="142" spans="1:9">
      <c r="A142" s="17"/>
      <c r="B142" s="17"/>
      <c r="C142" s="78" t="s">
        <v>277</v>
      </c>
      <c r="E142" s="18"/>
    </row>
    <row r="143" spans="1:9" ht="25.5">
      <c r="A143" s="17">
        <v>34</v>
      </c>
      <c r="B143" s="17" t="s">
        <v>347</v>
      </c>
      <c r="C143" s="18" t="s">
        <v>348</v>
      </c>
      <c r="D143" s="21">
        <v>4</v>
      </c>
      <c r="E143" s="18" t="s">
        <v>27</v>
      </c>
      <c r="F143" s="11">
        <v>150</v>
      </c>
      <c r="G143" s="11">
        <v>3000</v>
      </c>
      <c r="H143" s="11">
        <f t="shared" ref="H143" si="108">ROUND(D143*F143, 0)</f>
        <v>600</v>
      </c>
      <c r="I143" s="11">
        <f t="shared" ref="I143" si="109">ROUND(D143*G143, 0)</f>
        <v>12000</v>
      </c>
    </row>
    <row r="144" spans="1:9">
      <c r="A144" s="17"/>
      <c r="B144" s="17"/>
      <c r="C144" s="18"/>
      <c r="D144" s="21"/>
      <c r="E144" s="18"/>
    </row>
    <row r="145" spans="1:9" ht="25.5">
      <c r="A145" s="17">
        <v>35</v>
      </c>
      <c r="B145" s="17" t="s">
        <v>349</v>
      </c>
      <c r="C145" s="18" t="s">
        <v>350</v>
      </c>
      <c r="D145" s="21">
        <v>1</v>
      </c>
      <c r="E145" s="18" t="s">
        <v>27</v>
      </c>
      <c r="F145" s="11">
        <v>150</v>
      </c>
      <c r="G145" s="11">
        <v>5000</v>
      </c>
      <c r="H145" s="11">
        <f t="shared" ref="H145" si="110">ROUND(D145*F145, 0)</f>
        <v>150</v>
      </c>
      <c r="I145" s="11">
        <f t="shared" ref="I145" si="111">ROUND(D145*G145, 0)</f>
        <v>5000</v>
      </c>
    </row>
    <row r="146" spans="1:9">
      <c r="A146" s="17"/>
      <c r="B146" s="17"/>
      <c r="C146" s="18"/>
      <c r="D146" s="21"/>
      <c r="E146" s="18"/>
    </row>
    <row r="147" spans="1:9" ht="25.5">
      <c r="A147" s="17">
        <v>36</v>
      </c>
      <c r="B147" s="17" t="s">
        <v>351</v>
      </c>
      <c r="C147" s="18" t="s">
        <v>352</v>
      </c>
      <c r="D147" s="21">
        <v>2</v>
      </c>
      <c r="E147" s="18" t="s">
        <v>27</v>
      </c>
      <c r="F147" s="11">
        <v>150</v>
      </c>
      <c r="G147" s="11">
        <v>5500</v>
      </c>
      <c r="H147" s="11">
        <f t="shared" ref="H147" si="112">ROUND(D147*F147, 0)</f>
        <v>300</v>
      </c>
      <c r="I147" s="11">
        <f t="shared" ref="I147" si="113">ROUND(D147*G147, 0)</f>
        <v>11000</v>
      </c>
    </row>
    <row r="148" spans="1:9">
      <c r="A148" s="17"/>
      <c r="B148" s="17"/>
      <c r="C148" s="18"/>
      <c r="D148" s="21"/>
      <c r="E148" s="18"/>
    </row>
    <row r="149" spans="1:9" ht="38.25">
      <c r="A149" s="17">
        <v>37</v>
      </c>
      <c r="B149" s="17" t="s">
        <v>357</v>
      </c>
      <c r="C149" s="18" t="s">
        <v>358</v>
      </c>
      <c r="D149" s="21">
        <v>1</v>
      </c>
      <c r="E149" s="18" t="s">
        <v>27</v>
      </c>
      <c r="F149" s="11">
        <v>150</v>
      </c>
      <c r="G149" s="11">
        <v>7500</v>
      </c>
      <c r="H149" s="11">
        <f t="shared" ref="H149" si="114">ROUND(D149*F149, 0)</f>
        <v>150</v>
      </c>
      <c r="I149" s="11">
        <f t="shared" ref="I149" si="115">ROUND(D149*G149, 0)</f>
        <v>7500</v>
      </c>
    </row>
    <row r="150" spans="1:9">
      <c r="A150" s="17"/>
      <c r="B150" s="17"/>
      <c r="C150" s="18"/>
      <c r="D150" s="21"/>
      <c r="E150" s="18"/>
    </row>
    <row r="151" spans="1:9" ht="89.25">
      <c r="A151" s="17">
        <v>38</v>
      </c>
      <c r="B151" s="17" t="s">
        <v>361</v>
      </c>
      <c r="C151" s="18" t="s">
        <v>362</v>
      </c>
      <c r="D151" s="21">
        <v>2</v>
      </c>
      <c r="E151" s="18" t="s">
        <v>27</v>
      </c>
      <c r="F151" s="11">
        <v>12500</v>
      </c>
      <c r="G151" s="11">
        <v>3500</v>
      </c>
      <c r="H151" s="11">
        <f t="shared" ref="H151" si="116">ROUND(D151*F151, 0)</f>
        <v>25000</v>
      </c>
      <c r="I151" s="11">
        <f t="shared" ref="I151" si="117">ROUND(D151*G151, 0)</f>
        <v>7000</v>
      </c>
    </row>
    <row r="152" spans="1:9">
      <c r="A152" s="17"/>
      <c r="B152" s="17"/>
      <c r="C152" s="18"/>
      <c r="D152" s="21"/>
      <c r="E152" s="18"/>
    </row>
    <row r="153" spans="1:9" ht="89.25">
      <c r="A153" s="17">
        <v>39</v>
      </c>
      <c r="B153" s="17" t="s">
        <v>363</v>
      </c>
      <c r="C153" s="18" t="s">
        <v>364</v>
      </c>
      <c r="D153" s="21">
        <v>3</v>
      </c>
      <c r="E153" s="18" t="s">
        <v>27</v>
      </c>
      <c r="F153" s="11">
        <v>17500</v>
      </c>
      <c r="G153" s="11">
        <v>3500</v>
      </c>
      <c r="H153" s="11">
        <f t="shared" ref="H153" si="118">ROUND(D153*F153, 0)</f>
        <v>52500</v>
      </c>
      <c r="I153" s="11">
        <f t="shared" ref="I153" si="119">ROUND(D153*G153, 0)</f>
        <v>10500</v>
      </c>
    </row>
    <row r="154" spans="1:9">
      <c r="A154" s="17"/>
      <c r="B154" s="17"/>
      <c r="C154" s="18"/>
      <c r="D154" s="21"/>
      <c r="E154" s="18"/>
    </row>
    <row r="155" spans="1:9" ht="76.5">
      <c r="A155" s="17">
        <v>40</v>
      </c>
      <c r="B155" s="17" t="s">
        <v>367</v>
      </c>
      <c r="C155" s="18" t="s">
        <v>368</v>
      </c>
      <c r="D155" s="21">
        <v>1</v>
      </c>
      <c r="E155" s="18" t="s">
        <v>27</v>
      </c>
      <c r="F155" s="11">
        <v>46734</v>
      </c>
      <c r="G155" s="11">
        <v>10882</v>
      </c>
      <c r="H155" s="11">
        <f t="shared" ref="H155" si="120">ROUND(D155*F155, 0)</f>
        <v>46734</v>
      </c>
      <c r="I155" s="11">
        <f t="shared" ref="I155" si="121">ROUND(D155*G155, 0)</f>
        <v>10882</v>
      </c>
    </row>
    <row r="156" spans="1:9">
      <c r="A156" s="17"/>
      <c r="B156" s="17"/>
      <c r="C156" s="18"/>
      <c r="D156" s="21"/>
      <c r="E156" s="18"/>
    </row>
    <row r="157" spans="1:9" ht="102">
      <c r="A157" s="17">
        <v>41</v>
      </c>
      <c r="B157" s="17" t="s">
        <v>369</v>
      </c>
      <c r="C157" s="18" t="s">
        <v>370</v>
      </c>
      <c r="D157" s="21">
        <v>1</v>
      </c>
      <c r="E157" s="18" t="s">
        <v>27</v>
      </c>
      <c r="F157" s="11">
        <v>75600</v>
      </c>
      <c r="G157" s="11">
        <v>7711</v>
      </c>
      <c r="H157" s="11">
        <f t="shared" ref="H157" si="122">ROUND(D157*F157, 0)</f>
        <v>75600</v>
      </c>
      <c r="I157" s="11">
        <f t="shared" ref="I157" si="123">ROUND(D157*G157, 0)</f>
        <v>7711</v>
      </c>
    </row>
    <row r="158" spans="1:9">
      <c r="A158" s="17"/>
      <c r="B158" s="17"/>
      <c r="C158" s="18"/>
      <c r="D158" s="21"/>
      <c r="E158" s="18"/>
    </row>
    <row r="159" spans="1:9" ht="51">
      <c r="A159" s="17">
        <v>42</v>
      </c>
      <c r="B159" s="17" t="s">
        <v>373</v>
      </c>
      <c r="C159" s="18" t="s">
        <v>374</v>
      </c>
      <c r="D159" s="21">
        <v>1</v>
      </c>
      <c r="E159" s="18" t="s">
        <v>27</v>
      </c>
      <c r="F159" s="11">
        <v>42000</v>
      </c>
      <c r="G159" s="11">
        <v>1500</v>
      </c>
      <c r="H159" s="11">
        <f t="shared" ref="H159" si="124">ROUND(D159*F159, 0)</f>
        <v>42000</v>
      </c>
      <c r="I159" s="11">
        <f t="shared" ref="I159" si="125">ROUND(D159*G159, 0)</f>
        <v>1500</v>
      </c>
    </row>
    <row r="160" spans="1:9">
      <c r="A160" s="17"/>
      <c r="B160" s="17"/>
      <c r="C160" s="18"/>
      <c r="D160" s="21"/>
      <c r="E160" s="18"/>
    </row>
    <row r="161" spans="1:9" ht="76.5">
      <c r="A161" s="17">
        <v>43</v>
      </c>
      <c r="B161" s="17" t="s">
        <v>381</v>
      </c>
      <c r="C161" s="18" t="s">
        <v>382</v>
      </c>
      <c r="D161" s="21">
        <v>1</v>
      </c>
      <c r="E161" s="18" t="s">
        <v>27</v>
      </c>
      <c r="F161" s="11">
        <v>125000</v>
      </c>
      <c r="G161" s="11">
        <v>7500</v>
      </c>
      <c r="H161" s="11">
        <f t="shared" ref="H161" si="126">ROUND(D161*F161, 0)</f>
        <v>125000</v>
      </c>
      <c r="I161" s="11">
        <f t="shared" ref="I161" si="127">ROUND(D161*G161, 0)</f>
        <v>7500</v>
      </c>
    </row>
    <row r="162" spans="1:9">
      <c r="A162" s="17"/>
      <c r="B162" s="17"/>
      <c r="C162" s="18"/>
      <c r="D162" s="21"/>
      <c r="E162" s="18"/>
    </row>
    <row r="163" spans="1:9" ht="63.75">
      <c r="A163" s="17">
        <v>44</v>
      </c>
      <c r="B163" s="17" t="s">
        <v>389</v>
      </c>
      <c r="C163" s="18" t="s">
        <v>390</v>
      </c>
      <c r="D163" s="21">
        <v>3</v>
      </c>
      <c r="E163" s="18" t="s">
        <v>27</v>
      </c>
      <c r="F163" s="11">
        <v>1200</v>
      </c>
      <c r="G163" s="11">
        <v>2500</v>
      </c>
      <c r="H163" s="11">
        <f t="shared" ref="H163" si="128">ROUND(D163*F163, 0)</f>
        <v>3600</v>
      </c>
      <c r="I163" s="11">
        <f t="shared" ref="I163" si="129">ROUND(D163*G163, 0)</f>
        <v>7500</v>
      </c>
    </row>
    <row r="164" spans="1:9">
      <c r="A164" s="17"/>
      <c r="B164" s="17"/>
      <c r="C164" s="18"/>
      <c r="D164" s="21"/>
      <c r="E164" s="18"/>
    </row>
    <row r="165" spans="1:9" ht="76.5">
      <c r="A165" s="17">
        <v>45</v>
      </c>
      <c r="B165" s="17" t="s">
        <v>391</v>
      </c>
      <c r="C165" s="18" t="s">
        <v>392</v>
      </c>
      <c r="D165" s="21">
        <v>2</v>
      </c>
      <c r="E165" s="18" t="s">
        <v>27</v>
      </c>
      <c r="F165" s="11">
        <v>9500</v>
      </c>
      <c r="G165" s="11">
        <v>2500</v>
      </c>
      <c r="H165" s="11">
        <f t="shared" ref="H165" si="130">ROUND(D165*F165, 0)</f>
        <v>19000</v>
      </c>
      <c r="I165" s="11">
        <f t="shared" ref="I165" si="131">ROUND(D165*G165, 0)</f>
        <v>5000</v>
      </c>
    </row>
    <row r="166" spans="1:9">
      <c r="A166" s="17"/>
      <c r="B166" s="17"/>
      <c r="C166" s="18"/>
      <c r="D166" s="21"/>
      <c r="E166" s="18"/>
    </row>
    <row r="167" spans="1:9" ht="140.25">
      <c r="A167" s="17">
        <v>46</v>
      </c>
      <c r="B167" s="17" t="s">
        <v>393</v>
      </c>
      <c r="C167" s="18" t="s">
        <v>394</v>
      </c>
      <c r="D167" s="21">
        <v>1</v>
      </c>
      <c r="E167" s="18" t="s">
        <v>27</v>
      </c>
      <c r="F167" s="11">
        <v>215000</v>
      </c>
      <c r="G167" s="11">
        <v>15000</v>
      </c>
      <c r="H167" s="11">
        <f t="shared" ref="H167" si="132">ROUND(D167*F167, 0)</f>
        <v>215000</v>
      </c>
      <c r="I167" s="11">
        <f t="shared" ref="I167" si="133">ROUND(D167*G167, 0)</f>
        <v>15000</v>
      </c>
    </row>
    <row r="168" spans="1:9">
      <c r="A168" s="17"/>
      <c r="B168" s="17"/>
      <c r="C168" s="18"/>
      <c r="D168" s="21"/>
      <c r="E168" s="18"/>
    </row>
    <row r="169" spans="1:9" ht="178.5">
      <c r="A169" s="17">
        <v>47</v>
      </c>
      <c r="B169" s="17" t="s">
        <v>395</v>
      </c>
      <c r="C169" s="18" t="s">
        <v>396</v>
      </c>
      <c r="D169" s="21">
        <v>2</v>
      </c>
      <c r="E169" s="18" t="s">
        <v>27</v>
      </c>
      <c r="F169" s="11">
        <v>20000</v>
      </c>
      <c r="G169" s="11">
        <v>7500</v>
      </c>
      <c r="H169" s="11">
        <f t="shared" ref="H169" si="134">ROUND(D169*F169, 0)</f>
        <v>40000</v>
      </c>
      <c r="I169" s="11">
        <f t="shared" ref="I169" si="135">ROUND(D169*G169, 0)</f>
        <v>15000</v>
      </c>
    </row>
    <row r="170" spans="1:9">
      <c r="A170" s="17"/>
      <c r="B170" s="17"/>
      <c r="C170" s="18"/>
      <c r="D170" s="21"/>
      <c r="E170" s="18"/>
    </row>
    <row r="171" spans="1:9" ht="102">
      <c r="A171" s="17">
        <v>48</v>
      </c>
      <c r="B171" s="17" t="s">
        <v>397</v>
      </c>
      <c r="C171" s="18" t="s">
        <v>398</v>
      </c>
      <c r="D171" s="21">
        <v>1</v>
      </c>
      <c r="E171" s="18" t="s">
        <v>27</v>
      </c>
      <c r="F171" s="11">
        <v>20000</v>
      </c>
      <c r="G171" s="11">
        <v>7500</v>
      </c>
      <c r="H171" s="11">
        <f t="shared" ref="H171" si="136">ROUND(D171*F171, 0)</f>
        <v>20000</v>
      </c>
      <c r="I171" s="11">
        <f t="shared" ref="I171" si="137">ROUND(D171*G171, 0)</f>
        <v>7500</v>
      </c>
    </row>
    <row r="172" spans="1:9">
      <c r="A172" s="17"/>
      <c r="B172" s="17"/>
      <c r="C172" s="18"/>
      <c r="D172" s="21"/>
      <c r="E172" s="18"/>
    </row>
    <row r="173" spans="1:9" ht="63.75">
      <c r="A173" s="17">
        <v>49</v>
      </c>
      <c r="B173" s="17" t="s">
        <v>399</v>
      </c>
      <c r="C173" s="18" t="s">
        <v>400</v>
      </c>
      <c r="D173" s="21">
        <v>3</v>
      </c>
      <c r="E173" s="18" t="s">
        <v>27</v>
      </c>
      <c r="F173" s="11">
        <v>7500</v>
      </c>
      <c r="G173" s="11">
        <v>7500</v>
      </c>
      <c r="H173" s="11">
        <f t="shared" ref="H173" si="138">ROUND(D173*F173, 0)</f>
        <v>22500</v>
      </c>
      <c r="I173" s="11">
        <f t="shared" ref="I173" si="139">ROUND(D173*G173, 0)</f>
        <v>22500</v>
      </c>
    </row>
    <row r="174" spans="1:9">
      <c r="A174" s="17"/>
      <c r="B174" s="17"/>
      <c r="C174" s="18"/>
      <c r="D174" s="21"/>
      <c r="E174" s="18"/>
    </row>
    <row r="175" spans="1:9" ht="63.75">
      <c r="A175" s="17">
        <v>50</v>
      </c>
      <c r="B175" s="17" t="s">
        <v>401</v>
      </c>
      <c r="C175" s="18" t="s">
        <v>402</v>
      </c>
      <c r="D175" s="21">
        <v>1</v>
      </c>
      <c r="E175" s="18" t="s">
        <v>27</v>
      </c>
      <c r="F175" s="11">
        <v>7500</v>
      </c>
      <c r="G175" s="11">
        <v>7500</v>
      </c>
      <c r="H175" s="11">
        <f t="shared" ref="H175" si="140">ROUND(D175*F175, 0)</f>
        <v>7500</v>
      </c>
      <c r="I175" s="11">
        <f t="shared" ref="I175" si="141">ROUND(D175*G175, 0)</f>
        <v>7500</v>
      </c>
    </row>
    <row r="176" spans="1:9">
      <c r="A176" s="17"/>
      <c r="B176" s="17"/>
      <c r="C176" s="18"/>
      <c r="D176" s="21"/>
      <c r="E176" s="18"/>
    </row>
    <row r="177" spans="1:9" ht="63.75">
      <c r="A177" s="17">
        <v>51</v>
      </c>
      <c r="B177" s="17" t="s">
        <v>403</v>
      </c>
      <c r="C177" s="18" t="s">
        <v>404</v>
      </c>
      <c r="D177" s="21">
        <v>1</v>
      </c>
      <c r="E177" s="18" t="s">
        <v>27</v>
      </c>
      <c r="F177" s="11">
        <v>2000</v>
      </c>
      <c r="G177" s="11">
        <v>2500</v>
      </c>
      <c r="H177" s="11">
        <f t="shared" ref="H177" si="142">ROUND(D177*F177, 0)</f>
        <v>2000</v>
      </c>
      <c r="I177" s="11">
        <f t="shared" ref="I177" si="143">ROUND(D177*G177, 0)</f>
        <v>2500</v>
      </c>
    </row>
    <row r="178" spans="1:9">
      <c r="A178" s="17"/>
      <c r="B178" s="17"/>
      <c r="C178" s="18"/>
      <c r="D178" s="21"/>
      <c r="E178" s="18"/>
    </row>
    <row r="179" spans="1:9" ht="76.5">
      <c r="A179" s="17">
        <v>52</v>
      </c>
      <c r="B179" s="17" t="s">
        <v>405</v>
      </c>
      <c r="C179" s="18" t="s">
        <v>406</v>
      </c>
      <c r="D179" s="21">
        <v>1</v>
      </c>
      <c r="E179" s="18" t="s">
        <v>27</v>
      </c>
      <c r="F179" s="11">
        <v>215000</v>
      </c>
      <c r="G179" s="11">
        <v>2500</v>
      </c>
      <c r="H179" s="11">
        <f t="shared" ref="H179" si="144">ROUND(D179*F179, 0)</f>
        <v>215000</v>
      </c>
      <c r="I179" s="11">
        <f t="shared" ref="I179" si="145">ROUND(D179*G179, 0)</f>
        <v>2500</v>
      </c>
    </row>
    <row r="180" spans="1:9">
      <c r="A180" s="17"/>
      <c r="B180" s="17"/>
      <c r="C180" s="18"/>
      <c r="D180" s="21"/>
      <c r="E180" s="18"/>
    </row>
    <row r="181" spans="1:9" ht="63.75">
      <c r="A181" s="17">
        <v>53</v>
      </c>
      <c r="B181" s="17" t="s">
        <v>407</v>
      </c>
      <c r="C181" s="18" t="s">
        <v>408</v>
      </c>
      <c r="D181" s="21">
        <v>2</v>
      </c>
      <c r="E181" s="18" t="s">
        <v>27</v>
      </c>
      <c r="F181" s="11">
        <v>12500</v>
      </c>
      <c r="G181" s="11">
        <v>2500</v>
      </c>
      <c r="H181" s="11">
        <f t="shared" ref="H181" si="146">ROUND(D181*F181, 0)</f>
        <v>25000</v>
      </c>
      <c r="I181" s="11">
        <f t="shared" ref="I181" si="147">ROUND(D181*G181, 0)</f>
        <v>5000</v>
      </c>
    </row>
    <row r="182" spans="1:9">
      <c r="A182" s="17"/>
      <c r="B182" s="17"/>
      <c r="C182" s="18"/>
      <c r="D182" s="21"/>
      <c r="E182" s="18"/>
    </row>
    <row r="183" spans="1:9" ht="76.5">
      <c r="A183" s="17">
        <v>54</v>
      </c>
      <c r="B183" s="17" t="s">
        <v>409</v>
      </c>
      <c r="C183" s="18" t="s">
        <v>410</v>
      </c>
      <c r="D183" s="21">
        <v>3</v>
      </c>
      <c r="E183" s="18" t="s">
        <v>27</v>
      </c>
      <c r="F183" s="11">
        <v>48000</v>
      </c>
      <c r="G183" s="11">
        <v>2500</v>
      </c>
      <c r="H183" s="11">
        <f t="shared" ref="H183" si="148">ROUND(D183*F183, 0)</f>
        <v>144000</v>
      </c>
      <c r="I183" s="11">
        <f t="shared" ref="I183" si="149">ROUND(D183*G183, 0)</f>
        <v>7500</v>
      </c>
    </row>
    <row r="184" spans="1:9">
      <c r="A184" s="17"/>
      <c r="B184" s="17"/>
      <c r="C184" s="18"/>
      <c r="D184" s="21"/>
      <c r="E184" s="18"/>
    </row>
    <row r="185" spans="1:9" ht="89.25">
      <c r="A185" s="17">
        <v>55</v>
      </c>
      <c r="B185" s="17" t="s">
        <v>411</v>
      </c>
      <c r="C185" s="18" t="s">
        <v>412</v>
      </c>
      <c r="D185" s="21">
        <v>3</v>
      </c>
      <c r="E185" s="18" t="s">
        <v>27</v>
      </c>
      <c r="F185" s="11">
        <v>105000</v>
      </c>
      <c r="G185" s="11">
        <v>7500</v>
      </c>
      <c r="H185" s="11">
        <f t="shared" ref="H185" si="150">ROUND(D185*F185, 0)</f>
        <v>315000</v>
      </c>
      <c r="I185" s="11">
        <f t="shared" ref="I185" si="151">ROUND(D185*G185, 0)</f>
        <v>22500</v>
      </c>
    </row>
    <row r="186" spans="1:9">
      <c r="A186" s="17"/>
      <c r="B186" s="17"/>
      <c r="C186" s="18"/>
      <c r="D186" s="21"/>
      <c r="E186" s="18"/>
    </row>
    <row r="187" spans="1:9" ht="25.5">
      <c r="A187" s="17">
        <v>56</v>
      </c>
      <c r="B187" s="17" t="s">
        <v>347</v>
      </c>
      <c r="C187" s="18" t="s">
        <v>413</v>
      </c>
      <c r="D187" s="21">
        <v>1</v>
      </c>
      <c r="E187" s="18" t="s">
        <v>27</v>
      </c>
      <c r="F187" s="11">
        <v>150</v>
      </c>
      <c r="G187" s="11">
        <v>1500</v>
      </c>
      <c r="H187" s="11">
        <f t="shared" ref="H187" si="152">ROUND(D187*F187, 0)</f>
        <v>150</v>
      </c>
      <c r="I187" s="11">
        <f t="shared" ref="I187" si="153">ROUND(D187*G187, 0)</f>
        <v>1500</v>
      </c>
    </row>
    <row r="188" spans="1:9">
      <c r="A188" s="17"/>
      <c r="B188" s="17"/>
      <c r="C188" s="18"/>
      <c r="D188" s="21"/>
      <c r="E188" s="18"/>
    </row>
    <row r="189" spans="1:9" ht="114.75">
      <c r="A189" s="17">
        <v>57</v>
      </c>
      <c r="B189" s="17" t="s">
        <v>414</v>
      </c>
      <c r="C189" s="18" t="s">
        <v>415</v>
      </c>
      <c r="D189" s="21">
        <v>6</v>
      </c>
      <c r="E189" s="18" t="s">
        <v>27</v>
      </c>
      <c r="F189" s="11">
        <v>22000</v>
      </c>
      <c r="G189" s="11">
        <v>2500</v>
      </c>
      <c r="H189" s="11">
        <f t="shared" ref="H189" si="154">ROUND(D189*F189, 0)</f>
        <v>132000</v>
      </c>
      <c r="I189" s="11">
        <f t="shared" ref="I189" si="155">ROUND(D189*G189, 0)</f>
        <v>15000</v>
      </c>
    </row>
    <row r="190" spans="1:9">
      <c r="A190" s="17"/>
      <c r="B190" s="17"/>
      <c r="C190" s="18"/>
      <c r="D190" s="21"/>
      <c r="E190" s="18"/>
    </row>
    <row r="191" spans="1:9" ht="89.25">
      <c r="A191" s="17">
        <v>58</v>
      </c>
      <c r="B191" s="17" t="s">
        <v>416</v>
      </c>
      <c r="C191" s="18" t="s">
        <v>417</v>
      </c>
      <c r="D191" s="21">
        <v>1</v>
      </c>
      <c r="E191" s="18" t="s">
        <v>27</v>
      </c>
      <c r="F191" s="11">
        <v>22000</v>
      </c>
      <c r="G191" s="11">
        <v>2500</v>
      </c>
      <c r="H191" s="11">
        <f t="shared" ref="H191" si="156">ROUND(D191*F191, 0)</f>
        <v>22000</v>
      </c>
      <c r="I191" s="11">
        <f t="shared" ref="I191" si="157">ROUND(D191*G191, 0)</f>
        <v>2500</v>
      </c>
    </row>
    <row r="192" spans="1:9">
      <c r="A192" s="17"/>
      <c r="B192" s="17"/>
      <c r="C192" s="18"/>
      <c r="D192" s="21"/>
      <c r="E192" s="18"/>
    </row>
    <row r="193" spans="1:9" ht="204">
      <c r="A193" s="17">
        <v>59</v>
      </c>
      <c r="B193" s="17" t="s">
        <v>418</v>
      </c>
      <c r="C193" s="18" t="s">
        <v>226</v>
      </c>
      <c r="D193" s="21">
        <v>1</v>
      </c>
      <c r="E193" s="18" t="s">
        <v>27</v>
      </c>
      <c r="F193" s="11">
        <v>68500</v>
      </c>
      <c r="G193" s="11">
        <v>4500</v>
      </c>
      <c r="H193" s="11">
        <f t="shared" ref="H193" si="158">ROUND(D193*F193, 0)</f>
        <v>68500</v>
      </c>
      <c r="I193" s="11">
        <f t="shared" ref="I193" si="159">ROUND(D193*G193, 0)</f>
        <v>4500</v>
      </c>
    </row>
    <row r="194" spans="1:9">
      <c r="A194" s="17"/>
      <c r="B194" s="17"/>
      <c r="C194" s="18"/>
      <c r="D194" s="21"/>
      <c r="E194" s="18"/>
    </row>
    <row r="195" spans="1:9" ht="38.25">
      <c r="A195" s="17">
        <v>60</v>
      </c>
      <c r="B195" s="17" t="s">
        <v>420</v>
      </c>
      <c r="C195" s="18" t="s">
        <v>224</v>
      </c>
      <c r="D195" s="21">
        <v>1</v>
      </c>
      <c r="E195" s="18" t="s">
        <v>27</v>
      </c>
      <c r="F195" s="11">
        <v>55000</v>
      </c>
      <c r="G195" s="11">
        <v>8500</v>
      </c>
      <c r="H195" s="11">
        <f t="shared" ref="H195" si="160">ROUND(D195*F195, 0)</f>
        <v>55000</v>
      </c>
      <c r="I195" s="11">
        <f t="shared" ref="I195" si="161">ROUND(D195*G195, 0)</f>
        <v>8500</v>
      </c>
    </row>
    <row r="196" spans="1:9">
      <c r="A196" s="17"/>
      <c r="B196" s="17"/>
      <c r="C196" s="18"/>
      <c r="E196" s="18"/>
    </row>
    <row r="197" spans="1:9" ht="38.25">
      <c r="A197" s="17">
        <v>61</v>
      </c>
      <c r="B197" s="17" t="s">
        <v>592</v>
      </c>
      <c r="C197" s="18" t="s">
        <v>593</v>
      </c>
      <c r="D197" s="19">
        <v>2</v>
      </c>
      <c r="E197" s="18" t="s">
        <v>33</v>
      </c>
      <c r="F197" s="11">
        <v>1200</v>
      </c>
      <c r="G197" s="11">
        <v>1200</v>
      </c>
      <c r="H197" s="11">
        <f t="shared" ref="H197" si="162">ROUND(D197*F197, 0)</f>
        <v>2400</v>
      </c>
      <c r="I197" s="11">
        <f t="shared" ref="I197" si="163">ROUND(D197*G197, 0)</f>
        <v>2400</v>
      </c>
    </row>
    <row r="198" spans="1:9">
      <c r="A198" s="17"/>
      <c r="B198" s="17"/>
      <c r="C198" s="18"/>
      <c r="D198" s="19"/>
      <c r="E198" s="18"/>
    </row>
    <row r="199" spans="1:9" ht="38.25">
      <c r="A199" s="17">
        <v>62</v>
      </c>
      <c r="B199" s="17" t="s">
        <v>421</v>
      </c>
      <c r="C199" s="18" t="s">
        <v>422</v>
      </c>
      <c r="D199" s="19">
        <v>2</v>
      </c>
      <c r="E199" s="18" t="s">
        <v>33</v>
      </c>
      <c r="F199" s="11">
        <v>1200</v>
      </c>
      <c r="G199" s="11">
        <v>1200</v>
      </c>
      <c r="H199" s="11">
        <f t="shared" ref="H199" si="164">ROUND(D199*F199, 0)</f>
        <v>2400</v>
      </c>
      <c r="I199" s="11">
        <f t="shared" ref="I199" si="165">ROUND(D199*G199, 0)</f>
        <v>2400</v>
      </c>
    </row>
    <row r="200" spans="1:9">
      <c r="A200" s="17"/>
      <c r="B200" s="17"/>
      <c r="C200" s="18"/>
      <c r="E200" s="18"/>
    </row>
    <row r="201" spans="1:9" ht="25.5">
      <c r="A201" s="17">
        <v>63</v>
      </c>
      <c r="B201" s="17" t="s">
        <v>423</v>
      </c>
      <c r="C201" s="18" t="s">
        <v>424</v>
      </c>
      <c r="D201" s="21">
        <v>1</v>
      </c>
      <c r="E201" s="18" t="s">
        <v>257</v>
      </c>
      <c r="F201" s="11">
        <v>22000</v>
      </c>
      <c r="G201" s="11">
        <v>2500</v>
      </c>
      <c r="H201" s="11">
        <f t="shared" ref="H201" si="166">ROUND(D201*F201, 0)</f>
        <v>22000</v>
      </c>
      <c r="I201" s="11">
        <f t="shared" ref="I201" si="167">ROUND(D201*G201, 0)</f>
        <v>2500</v>
      </c>
    </row>
    <row r="202" spans="1:9">
      <c r="A202" s="17"/>
      <c r="B202" s="17"/>
      <c r="C202" s="18"/>
      <c r="D202" s="21"/>
      <c r="E202" s="18"/>
    </row>
    <row r="203" spans="1:9">
      <c r="A203" s="17"/>
      <c r="B203" s="17"/>
      <c r="C203" s="75" t="s">
        <v>425</v>
      </c>
      <c r="D203" s="21"/>
      <c r="E203" s="18"/>
    </row>
    <row r="204" spans="1:9" ht="63.75">
      <c r="A204" s="17">
        <v>64</v>
      </c>
      <c r="B204" s="17" t="s">
        <v>426</v>
      </c>
      <c r="C204" s="18" t="s">
        <v>229</v>
      </c>
      <c r="D204" s="21">
        <v>1</v>
      </c>
      <c r="E204" s="18" t="s">
        <v>257</v>
      </c>
      <c r="F204" s="11">
        <v>45000</v>
      </c>
      <c r="G204" s="11">
        <v>45000</v>
      </c>
      <c r="H204" s="11">
        <f t="shared" ref="H204" si="168">ROUND(D204*F204, 0)</f>
        <v>45000</v>
      </c>
      <c r="I204" s="11">
        <f t="shared" ref="I204" si="169">ROUND(D204*G204, 0)</f>
        <v>45000</v>
      </c>
    </row>
    <row r="206" spans="1:9" s="20" customFormat="1">
      <c r="A206" s="14"/>
      <c r="B206" s="14"/>
      <c r="C206" s="15" t="s">
        <v>13</v>
      </c>
      <c r="D206" s="83"/>
      <c r="E206" s="15"/>
      <c r="F206" s="8"/>
      <c r="G206" s="8"/>
      <c r="H206" s="8">
        <f>ROUND(SUM(H71:H205),0)</f>
        <v>2210061</v>
      </c>
      <c r="I206" s="8">
        <f>ROUND(SUM(I71:I205),0)</f>
        <v>1202295</v>
      </c>
    </row>
    <row r="209" spans="1:9" s="20" customFormat="1">
      <c r="A209" s="9"/>
      <c r="B209" s="9"/>
      <c r="C209" s="13" t="str">
        <f>B13</f>
        <v>Központi fűtés</v>
      </c>
      <c r="D209" s="82"/>
      <c r="E209" s="2"/>
      <c r="F209" s="11"/>
      <c r="G209" s="11"/>
      <c r="H209" s="11"/>
      <c r="I209" s="11"/>
    </row>
    <row r="210" spans="1:9" s="20" customFormat="1" ht="25.5">
      <c r="A210" s="14" t="s">
        <v>3</v>
      </c>
      <c r="B210" s="14" t="s">
        <v>4</v>
      </c>
      <c r="C210" s="15" t="s">
        <v>5</v>
      </c>
      <c r="D210" s="83" t="s">
        <v>6</v>
      </c>
      <c r="E210" s="15" t="s">
        <v>7</v>
      </c>
      <c r="F210" s="8" t="s">
        <v>8</v>
      </c>
      <c r="G210" s="8" t="s">
        <v>9</v>
      </c>
      <c r="H210" s="8" t="s">
        <v>10</v>
      </c>
      <c r="I210" s="8" t="s">
        <v>11</v>
      </c>
    </row>
    <row r="211" spans="1:9">
      <c r="C211" s="35" t="s">
        <v>254</v>
      </c>
      <c r="D211" s="85"/>
      <c r="E211" s="38"/>
    </row>
    <row r="212" spans="1:9" ht="38.25">
      <c r="A212" s="9">
        <v>1</v>
      </c>
      <c r="B212" s="9" t="s">
        <v>255</v>
      </c>
      <c r="C212" s="38" t="s">
        <v>256</v>
      </c>
      <c r="D212" s="92">
        <v>1</v>
      </c>
      <c r="E212" s="38" t="s">
        <v>27</v>
      </c>
      <c r="F212" s="11">
        <v>4500</v>
      </c>
      <c r="G212" s="11">
        <v>25000</v>
      </c>
      <c r="H212" s="11">
        <f t="shared" ref="H212" si="170">ROUND(D212*F212, 0)</f>
        <v>4500</v>
      </c>
      <c r="I212" s="11">
        <f t="shared" ref="I212" si="171">ROUND(D212*G212, 0)</f>
        <v>25000</v>
      </c>
    </row>
    <row r="213" spans="1:9">
      <c r="C213" s="38"/>
      <c r="D213" s="92"/>
      <c r="E213" s="38"/>
      <c r="G213" s="11" t="s">
        <v>765</v>
      </c>
    </row>
    <row r="214" spans="1:9" ht="38.25">
      <c r="A214" s="9">
        <v>2</v>
      </c>
      <c r="B214" s="9" t="s">
        <v>258</v>
      </c>
      <c r="C214" s="38" t="s">
        <v>259</v>
      </c>
      <c r="D214" s="92">
        <v>1</v>
      </c>
      <c r="E214" s="38" t="s">
        <v>257</v>
      </c>
      <c r="F214" s="11">
        <v>4500</v>
      </c>
      <c r="G214" s="11">
        <v>150000</v>
      </c>
      <c r="H214" s="11">
        <f t="shared" ref="H214" si="172">ROUND(D214*F214, 0)</f>
        <v>4500</v>
      </c>
      <c r="I214" s="11">
        <f t="shared" ref="I214" si="173">ROUND(D214*G214, 0)</f>
        <v>150000</v>
      </c>
    </row>
    <row r="215" spans="1:9">
      <c r="C215" s="38"/>
      <c r="D215" s="92"/>
      <c r="E215" s="38"/>
      <c r="G215" s="11" t="s">
        <v>765</v>
      </c>
    </row>
    <row r="216" spans="1:9">
      <c r="A216" s="9">
        <v>3</v>
      </c>
      <c r="B216" s="9" t="s">
        <v>594</v>
      </c>
      <c r="C216" s="38" t="s">
        <v>595</v>
      </c>
      <c r="D216" s="92">
        <v>1</v>
      </c>
      <c r="E216" s="38" t="s">
        <v>257</v>
      </c>
      <c r="F216" s="11">
        <v>1500</v>
      </c>
      <c r="G216" s="11">
        <v>7500</v>
      </c>
      <c r="H216" s="11">
        <f t="shared" ref="H216" si="174">ROUND(D216*F216, 0)</f>
        <v>1500</v>
      </c>
      <c r="I216" s="11">
        <f t="shared" ref="I216" si="175">ROUND(D216*G216, 0)</f>
        <v>7500</v>
      </c>
    </row>
    <row r="217" spans="1:9">
      <c r="C217" s="38"/>
      <c r="D217" s="92"/>
      <c r="E217" s="38"/>
      <c r="G217" s="11" t="s">
        <v>765</v>
      </c>
    </row>
    <row r="218" spans="1:9" ht="25.5">
      <c r="A218" s="9">
        <v>4</v>
      </c>
      <c r="B218" s="9" t="s">
        <v>427</v>
      </c>
      <c r="C218" s="38" t="s">
        <v>220</v>
      </c>
      <c r="D218" s="92">
        <v>1</v>
      </c>
      <c r="E218" s="38" t="s">
        <v>257</v>
      </c>
      <c r="F218" s="11">
        <v>4500</v>
      </c>
      <c r="G218" s="11">
        <v>25000</v>
      </c>
      <c r="H218" s="11">
        <f t="shared" ref="H218" si="176">ROUND(D218*F218, 0)</f>
        <v>4500</v>
      </c>
      <c r="I218" s="11">
        <f t="shared" ref="I218" si="177">ROUND(D218*G218, 0)</f>
        <v>25000</v>
      </c>
    </row>
    <row r="219" spans="1:9">
      <c r="C219" s="38"/>
      <c r="D219" s="92"/>
      <c r="E219" s="38"/>
      <c r="G219" s="11" t="s">
        <v>765</v>
      </c>
    </row>
    <row r="220" spans="1:9" ht="25.5">
      <c r="A220" s="9">
        <v>5</v>
      </c>
      <c r="B220" s="9" t="s">
        <v>428</v>
      </c>
      <c r="C220" s="38" t="s">
        <v>429</v>
      </c>
      <c r="D220" s="92">
        <v>1</v>
      </c>
      <c r="E220" s="38" t="s">
        <v>257</v>
      </c>
      <c r="F220" s="11">
        <v>2500</v>
      </c>
      <c r="G220" s="11">
        <v>7500</v>
      </c>
      <c r="H220" s="11">
        <f t="shared" ref="H220" si="178">ROUND(D220*F220, 0)</f>
        <v>2500</v>
      </c>
      <c r="I220" s="11">
        <f t="shared" ref="I220" si="179">ROUND(D220*G220, 0)</f>
        <v>7500</v>
      </c>
    </row>
    <row r="221" spans="1:9">
      <c r="C221" s="38"/>
      <c r="D221" s="92"/>
      <c r="E221" s="38"/>
      <c r="G221" s="11" t="s">
        <v>765</v>
      </c>
    </row>
    <row r="222" spans="1:9" ht="25.5">
      <c r="A222" s="9">
        <v>6</v>
      </c>
      <c r="B222" s="9" t="s">
        <v>430</v>
      </c>
      <c r="C222" s="38" t="s">
        <v>221</v>
      </c>
      <c r="D222" s="92">
        <v>1</v>
      </c>
      <c r="E222" s="38" t="s">
        <v>257</v>
      </c>
      <c r="F222" s="11">
        <v>7500</v>
      </c>
      <c r="G222" s="11">
        <v>25000</v>
      </c>
      <c r="H222" s="11">
        <f t="shared" ref="H222" si="180">ROUND(D222*F222, 0)</f>
        <v>7500</v>
      </c>
      <c r="I222" s="11">
        <f t="shared" ref="I222" si="181">ROUND(D222*G222, 0)</f>
        <v>25000</v>
      </c>
    </row>
    <row r="223" spans="1:9">
      <c r="C223" s="38"/>
      <c r="D223" s="92"/>
      <c r="E223" s="38"/>
      <c r="F223" s="11" t="s">
        <v>765</v>
      </c>
      <c r="G223" s="11" t="s">
        <v>765</v>
      </c>
    </row>
    <row r="224" spans="1:9" ht="25.5">
      <c r="A224" s="9">
        <v>7</v>
      </c>
      <c r="B224" s="9" t="s">
        <v>431</v>
      </c>
      <c r="C224" s="38" t="s">
        <v>217</v>
      </c>
      <c r="D224" s="92">
        <v>1</v>
      </c>
      <c r="E224" s="38" t="s">
        <v>197</v>
      </c>
      <c r="F224" s="11">
        <v>1500</v>
      </c>
      <c r="G224" s="11">
        <v>15000</v>
      </c>
      <c r="H224" s="11">
        <f t="shared" ref="H224" si="182">ROUND(D224*F224, 0)</f>
        <v>1500</v>
      </c>
      <c r="I224" s="11">
        <f t="shared" ref="I224" si="183">ROUND(D224*G224, 0)</f>
        <v>15000</v>
      </c>
    </row>
    <row r="225" spans="1:9">
      <c r="C225" s="38"/>
      <c r="D225" s="92"/>
      <c r="E225" s="38"/>
      <c r="F225" s="11" t="s">
        <v>765</v>
      </c>
      <c r="G225" s="11" t="s">
        <v>765</v>
      </c>
    </row>
    <row r="226" spans="1:9" ht="25.5">
      <c r="A226" s="9">
        <v>8</v>
      </c>
      <c r="B226" s="9" t="s">
        <v>432</v>
      </c>
      <c r="C226" s="38" t="s">
        <v>261</v>
      </c>
      <c r="D226" s="92">
        <v>1</v>
      </c>
      <c r="E226" s="38" t="s">
        <v>257</v>
      </c>
      <c r="F226" s="11">
        <v>4500</v>
      </c>
      <c r="G226" s="11">
        <v>7500</v>
      </c>
      <c r="H226" s="11">
        <f t="shared" ref="H226" si="184">ROUND(D226*F226, 0)</f>
        <v>4500</v>
      </c>
      <c r="I226" s="11">
        <f t="shared" ref="I226" si="185">ROUND(D226*G226, 0)</f>
        <v>7500</v>
      </c>
    </row>
    <row r="227" spans="1:9">
      <c r="C227" s="38"/>
      <c r="D227" s="92"/>
      <c r="E227" s="38"/>
    </row>
    <row r="228" spans="1:9">
      <c r="C228" s="35" t="s">
        <v>272</v>
      </c>
      <c r="D228" s="92"/>
      <c r="E228" s="38"/>
    </row>
    <row r="229" spans="1:9" ht="25.5">
      <c r="A229" s="9">
        <v>9</v>
      </c>
      <c r="B229" s="9" t="s">
        <v>596</v>
      </c>
      <c r="C229" s="38" t="s">
        <v>597</v>
      </c>
      <c r="D229" s="92">
        <v>1</v>
      </c>
      <c r="E229" s="38" t="s">
        <v>257</v>
      </c>
      <c r="F229" s="11">
        <v>1500</v>
      </c>
      <c r="G229" s="11">
        <v>25000</v>
      </c>
      <c r="H229" s="11">
        <f t="shared" ref="H229" si="186">ROUND(D229*F229, 0)</f>
        <v>1500</v>
      </c>
      <c r="I229" s="11">
        <f t="shared" ref="I229" si="187">ROUND(D229*G229, 0)</f>
        <v>25000</v>
      </c>
    </row>
    <row r="230" spans="1:9">
      <c r="C230" s="38"/>
      <c r="D230" s="92"/>
      <c r="E230" s="38"/>
      <c r="F230" s="11" t="s">
        <v>765</v>
      </c>
      <c r="G230" s="11" t="s">
        <v>765</v>
      </c>
    </row>
    <row r="231" spans="1:9" ht="25.5">
      <c r="A231" s="9">
        <v>10</v>
      </c>
      <c r="B231" s="9" t="s">
        <v>598</v>
      </c>
      <c r="C231" s="38" t="s">
        <v>599</v>
      </c>
      <c r="D231" s="92">
        <v>1</v>
      </c>
      <c r="E231" s="38" t="s">
        <v>257</v>
      </c>
      <c r="F231" s="11">
        <v>1500</v>
      </c>
      <c r="G231" s="11">
        <v>25000</v>
      </c>
      <c r="H231" s="11">
        <f t="shared" ref="H231" si="188">ROUND(D231*F231, 0)</f>
        <v>1500</v>
      </c>
      <c r="I231" s="11">
        <f t="shared" ref="I231" si="189">ROUND(D231*G231, 0)</f>
        <v>25000</v>
      </c>
    </row>
    <row r="232" spans="1:9">
      <c r="C232" s="38"/>
      <c r="D232" s="92"/>
      <c r="E232" s="38"/>
      <c r="F232" s="11" t="s">
        <v>765</v>
      </c>
      <c r="G232" s="11" t="s">
        <v>765</v>
      </c>
    </row>
    <row r="233" spans="1:9" ht="38.25">
      <c r="A233" s="9">
        <v>11</v>
      </c>
      <c r="B233" s="9" t="s">
        <v>433</v>
      </c>
      <c r="C233" s="38" t="s">
        <v>434</v>
      </c>
      <c r="D233" s="92">
        <v>8</v>
      </c>
      <c r="E233" s="38" t="s">
        <v>27</v>
      </c>
      <c r="F233" s="11">
        <v>150</v>
      </c>
      <c r="G233" s="11">
        <v>1500</v>
      </c>
      <c r="H233" s="11">
        <f t="shared" ref="H233" si="190">ROUND(D233*F233, 0)</f>
        <v>1200</v>
      </c>
      <c r="I233" s="11">
        <f t="shared" ref="I233" si="191">ROUND(D233*G233, 0)</f>
        <v>12000</v>
      </c>
    </row>
    <row r="234" spans="1:9">
      <c r="C234" s="38"/>
      <c r="D234" s="92"/>
      <c r="E234" s="38"/>
      <c r="F234" s="11" t="s">
        <v>765</v>
      </c>
      <c r="G234" s="11" t="s">
        <v>765</v>
      </c>
    </row>
    <row r="235" spans="1:9" ht="51">
      <c r="A235" s="9">
        <v>12</v>
      </c>
      <c r="B235" s="9" t="s">
        <v>435</v>
      </c>
      <c r="C235" s="38" t="s">
        <v>436</v>
      </c>
      <c r="D235" s="92">
        <v>2</v>
      </c>
      <c r="E235" s="38" t="s">
        <v>27</v>
      </c>
      <c r="F235" s="11">
        <v>1500</v>
      </c>
      <c r="G235" s="11">
        <v>2500</v>
      </c>
      <c r="H235" s="11">
        <f t="shared" ref="H235" si="192">ROUND(D235*F235, 0)</f>
        <v>3000</v>
      </c>
      <c r="I235" s="11">
        <f t="shared" ref="I235" si="193">ROUND(D235*G235, 0)</f>
        <v>5000</v>
      </c>
    </row>
    <row r="236" spans="1:9">
      <c r="C236" s="38"/>
      <c r="D236" s="85"/>
      <c r="E236" s="38"/>
    </row>
    <row r="237" spans="1:9">
      <c r="C237" s="77" t="s">
        <v>437</v>
      </c>
      <c r="D237" s="85"/>
      <c r="E237" s="38"/>
    </row>
    <row r="238" spans="1:9" ht="89.25">
      <c r="A238" s="9">
        <v>13</v>
      </c>
      <c r="B238" s="9" t="s">
        <v>438</v>
      </c>
      <c r="C238" s="38" t="s">
        <v>439</v>
      </c>
      <c r="D238" s="91">
        <v>31</v>
      </c>
      <c r="E238" s="38" t="s">
        <v>33</v>
      </c>
      <c r="F238" s="11">
        <v>120</v>
      </c>
      <c r="G238" s="11">
        <v>500</v>
      </c>
      <c r="H238" s="11">
        <f t="shared" ref="H238" si="194">ROUND(D238*F238, 0)</f>
        <v>3720</v>
      </c>
      <c r="I238" s="11">
        <f t="shared" ref="I238" si="195">ROUND(D238*G238, 0)</f>
        <v>15500</v>
      </c>
    </row>
    <row r="239" spans="1:9">
      <c r="C239" s="38"/>
      <c r="D239" s="91"/>
      <c r="E239" s="38"/>
    </row>
    <row r="240" spans="1:9" ht="89.25">
      <c r="A240" s="9">
        <v>14</v>
      </c>
      <c r="B240" s="9" t="s">
        <v>440</v>
      </c>
      <c r="C240" s="38" t="s">
        <v>441</v>
      </c>
      <c r="D240" s="91">
        <v>31</v>
      </c>
      <c r="E240" s="38" t="s">
        <v>33</v>
      </c>
      <c r="F240" s="11">
        <v>80</v>
      </c>
      <c r="G240" s="11">
        <v>600</v>
      </c>
      <c r="H240" s="11">
        <f t="shared" ref="H240" si="196">ROUND(D240*F240, 0)</f>
        <v>2480</v>
      </c>
      <c r="I240" s="11">
        <f t="shared" ref="I240" si="197">ROUND(D240*G240, 0)</f>
        <v>18600</v>
      </c>
    </row>
    <row r="241" spans="1:9">
      <c r="C241" s="38"/>
      <c r="D241" s="91"/>
      <c r="E241" s="38"/>
    </row>
    <row r="242" spans="1:9" ht="76.5">
      <c r="A242" s="9">
        <v>15</v>
      </c>
      <c r="B242" s="9" t="s">
        <v>442</v>
      </c>
      <c r="C242" s="38" t="s">
        <v>443</v>
      </c>
      <c r="D242" s="91">
        <v>31</v>
      </c>
      <c r="E242" s="38" t="s">
        <v>33</v>
      </c>
      <c r="F242" s="11">
        <v>80</v>
      </c>
      <c r="G242" s="11">
        <v>800</v>
      </c>
      <c r="H242" s="11">
        <f t="shared" ref="H242" si="198">ROUND(D242*F242, 0)</f>
        <v>2480</v>
      </c>
      <c r="I242" s="11">
        <f t="shared" ref="I242" si="199">ROUND(D242*G242, 0)</f>
        <v>24800</v>
      </c>
    </row>
    <row r="243" spans="1:9">
      <c r="C243" s="38"/>
      <c r="D243" s="91"/>
      <c r="E243" s="38"/>
    </row>
    <row r="244" spans="1:9" ht="89.25">
      <c r="A244" s="9">
        <v>16</v>
      </c>
      <c r="B244" s="9" t="s">
        <v>444</v>
      </c>
      <c r="C244" s="38" t="s">
        <v>445</v>
      </c>
      <c r="D244" s="91">
        <v>31</v>
      </c>
      <c r="E244" s="38" t="s">
        <v>33</v>
      </c>
      <c r="F244" s="11">
        <v>150</v>
      </c>
      <c r="G244" s="11">
        <v>900</v>
      </c>
      <c r="H244" s="11">
        <f t="shared" ref="H244" si="200">ROUND(D244*F244, 0)</f>
        <v>4650</v>
      </c>
      <c r="I244" s="11">
        <f t="shared" ref="I244" si="201">ROUND(D244*G244, 0)</f>
        <v>27900</v>
      </c>
    </row>
    <row r="245" spans="1:9">
      <c r="C245" s="38"/>
      <c r="D245" s="91"/>
      <c r="E245" s="38"/>
    </row>
    <row r="246" spans="1:9">
      <c r="C246" s="35" t="s">
        <v>326</v>
      </c>
      <c r="D246" s="91"/>
      <c r="E246" s="38"/>
    </row>
    <row r="247" spans="1:9" ht="102">
      <c r="A247" s="9">
        <v>17</v>
      </c>
      <c r="B247" s="9" t="s">
        <v>446</v>
      </c>
      <c r="C247" s="38" t="s">
        <v>447</v>
      </c>
      <c r="D247" s="91">
        <v>31</v>
      </c>
      <c r="E247" s="38" t="s">
        <v>33</v>
      </c>
      <c r="F247" s="11">
        <v>1500</v>
      </c>
      <c r="G247" s="11">
        <v>7500</v>
      </c>
      <c r="H247" s="11">
        <f t="shared" ref="H247" si="202">ROUND(D247*F247, 0)</f>
        <v>46500</v>
      </c>
      <c r="I247" s="11">
        <f t="shared" ref="I247" si="203">ROUND(D247*G247, 0)</f>
        <v>232500</v>
      </c>
    </row>
    <row r="248" spans="1:9">
      <c r="C248" s="38"/>
      <c r="D248" s="85"/>
      <c r="E248" s="38"/>
    </row>
    <row r="249" spans="1:9">
      <c r="C249" s="77" t="s">
        <v>277</v>
      </c>
      <c r="D249" s="85"/>
      <c r="E249" s="38"/>
    </row>
    <row r="250" spans="1:9" ht="25.5">
      <c r="A250" s="9">
        <v>18</v>
      </c>
      <c r="B250" s="9" t="s">
        <v>448</v>
      </c>
      <c r="C250" s="38" t="s">
        <v>223</v>
      </c>
      <c r="D250" s="92">
        <v>6</v>
      </c>
      <c r="E250" s="38" t="s">
        <v>27</v>
      </c>
      <c r="F250" s="11">
        <v>150</v>
      </c>
      <c r="G250" s="11">
        <v>9500</v>
      </c>
      <c r="H250" s="11">
        <f t="shared" ref="H250" si="204">ROUND(D250*F250, 0)</f>
        <v>900</v>
      </c>
      <c r="I250" s="11">
        <f t="shared" ref="I250" si="205">ROUND(D250*G250, 0)</f>
        <v>57000</v>
      </c>
    </row>
    <row r="251" spans="1:9">
      <c r="C251" s="38"/>
      <c r="D251" s="92"/>
      <c r="E251" s="38"/>
    </row>
    <row r="252" spans="1:9" ht="140.25">
      <c r="A252" s="9">
        <v>19</v>
      </c>
      <c r="B252" s="9" t="s">
        <v>449</v>
      </c>
      <c r="C252" s="38" t="s">
        <v>450</v>
      </c>
      <c r="D252" s="92">
        <v>7</v>
      </c>
      <c r="E252" s="38" t="s">
        <v>27</v>
      </c>
      <c r="F252" s="11">
        <v>2500</v>
      </c>
      <c r="G252" s="11">
        <v>2000</v>
      </c>
      <c r="H252" s="11">
        <f t="shared" ref="H252" si="206">ROUND(D252*F252, 0)</f>
        <v>17500</v>
      </c>
      <c r="I252" s="11">
        <f t="shared" ref="I252" si="207">ROUND(D252*G252, 0)</f>
        <v>14000</v>
      </c>
    </row>
    <row r="253" spans="1:9">
      <c r="C253" s="38"/>
      <c r="D253" s="92"/>
      <c r="E253" s="38"/>
    </row>
    <row r="254" spans="1:9" ht="140.25">
      <c r="A254" s="9">
        <v>20</v>
      </c>
      <c r="B254" s="9" t="s">
        <v>451</v>
      </c>
      <c r="C254" s="38" t="s">
        <v>452</v>
      </c>
      <c r="D254" s="92">
        <v>7</v>
      </c>
      <c r="E254" s="38" t="s">
        <v>27</v>
      </c>
      <c r="F254" s="11">
        <v>4500</v>
      </c>
      <c r="G254" s="11">
        <v>2000</v>
      </c>
      <c r="H254" s="11">
        <f t="shared" ref="H254" si="208">ROUND(D254*F254, 0)</f>
        <v>31500</v>
      </c>
      <c r="I254" s="11">
        <f t="shared" ref="I254" si="209">ROUND(D254*G254, 0)</f>
        <v>14000</v>
      </c>
    </row>
    <row r="255" spans="1:9">
      <c r="C255" s="38"/>
      <c r="D255" s="92"/>
      <c r="E255" s="38"/>
    </row>
    <row r="256" spans="1:9" ht="89.25">
      <c r="A256" s="9">
        <v>21</v>
      </c>
      <c r="B256" s="9" t="s">
        <v>453</v>
      </c>
      <c r="C256" s="38" t="s">
        <v>454</v>
      </c>
      <c r="D256" s="92">
        <v>14</v>
      </c>
      <c r="E256" s="38" t="s">
        <v>27</v>
      </c>
      <c r="F256" s="11">
        <v>7500</v>
      </c>
      <c r="G256" s="11">
        <v>2500</v>
      </c>
      <c r="H256" s="11">
        <f t="shared" ref="H256" si="210">ROUND(D256*F256, 0)</f>
        <v>105000</v>
      </c>
      <c r="I256" s="11">
        <f t="shared" ref="I256" si="211">ROUND(D256*G256, 0)</f>
        <v>35000</v>
      </c>
    </row>
    <row r="257" spans="1:9">
      <c r="C257" s="38"/>
      <c r="D257" s="92"/>
      <c r="E257" s="38"/>
    </row>
    <row r="258" spans="1:9" ht="89.25">
      <c r="A258" s="9">
        <v>22</v>
      </c>
      <c r="B258" s="9" t="s">
        <v>455</v>
      </c>
      <c r="C258" s="38" t="s">
        <v>456</v>
      </c>
      <c r="D258" s="92">
        <v>4</v>
      </c>
      <c r="E258" s="38" t="s">
        <v>27</v>
      </c>
      <c r="F258" s="11">
        <v>8500</v>
      </c>
      <c r="G258" s="11">
        <v>2500</v>
      </c>
      <c r="H258" s="11">
        <f t="shared" ref="H258" si="212">ROUND(D258*F258, 0)</f>
        <v>34000</v>
      </c>
      <c r="I258" s="11">
        <f t="shared" ref="I258" si="213">ROUND(D258*G258, 0)</f>
        <v>10000</v>
      </c>
    </row>
    <row r="259" spans="1:9">
      <c r="C259" s="38"/>
      <c r="D259" s="92"/>
      <c r="E259" s="38"/>
    </row>
    <row r="260" spans="1:9" ht="63.75">
      <c r="A260" s="9">
        <v>23</v>
      </c>
      <c r="B260" s="9" t="s">
        <v>457</v>
      </c>
      <c r="C260" s="38" t="s">
        <v>458</v>
      </c>
      <c r="D260" s="92">
        <v>2</v>
      </c>
      <c r="E260" s="38" t="s">
        <v>27</v>
      </c>
      <c r="F260" s="11">
        <v>22000</v>
      </c>
      <c r="G260" s="11">
        <v>4500</v>
      </c>
      <c r="H260" s="11">
        <f t="shared" ref="H260" si="214">ROUND(D260*F260, 0)</f>
        <v>44000</v>
      </c>
      <c r="I260" s="11">
        <f t="shared" ref="I260" si="215">ROUND(D260*G260, 0)</f>
        <v>9000</v>
      </c>
    </row>
    <row r="261" spans="1:9">
      <c r="C261" s="38"/>
      <c r="D261" s="92"/>
      <c r="E261" s="38"/>
    </row>
    <row r="262" spans="1:9" ht="63.75">
      <c r="A262" s="9">
        <v>24</v>
      </c>
      <c r="B262" s="9" t="s">
        <v>459</v>
      </c>
      <c r="C262" s="38" t="s">
        <v>460</v>
      </c>
      <c r="D262" s="92">
        <v>7</v>
      </c>
      <c r="E262" s="38" t="s">
        <v>27</v>
      </c>
      <c r="F262" s="11">
        <v>12000</v>
      </c>
      <c r="G262" s="11">
        <v>4500</v>
      </c>
      <c r="H262" s="11">
        <f t="shared" ref="H262" si="216">ROUND(D262*F262, 0)</f>
        <v>84000</v>
      </c>
      <c r="I262" s="11">
        <f t="shared" ref="I262" si="217">ROUND(D262*G262, 0)</f>
        <v>31500</v>
      </c>
    </row>
    <row r="263" spans="1:9">
      <c r="C263" s="38"/>
      <c r="D263" s="92"/>
      <c r="E263" s="38"/>
    </row>
    <row r="264" spans="1:9" ht="191.25">
      <c r="A264" s="9">
        <v>25</v>
      </c>
      <c r="B264" s="9" t="s">
        <v>461</v>
      </c>
      <c r="C264" s="38" t="s">
        <v>462</v>
      </c>
      <c r="D264" s="92">
        <v>7</v>
      </c>
      <c r="E264" s="38" t="s">
        <v>27</v>
      </c>
      <c r="F264" s="11">
        <v>28000</v>
      </c>
      <c r="G264" s="11">
        <v>4500</v>
      </c>
      <c r="H264" s="11">
        <f t="shared" ref="H264" si="218">ROUND(D264*F264, 0)</f>
        <v>196000</v>
      </c>
      <c r="I264" s="11">
        <f t="shared" ref="I264" si="219">ROUND(D264*G264, 0)</f>
        <v>31500</v>
      </c>
    </row>
    <row r="265" spans="1:9">
      <c r="C265" s="38"/>
      <c r="D265" s="92"/>
      <c r="E265" s="38"/>
    </row>
    <row r="266" spans="1:9" ht="89.25">
      <c r="A266" s="9">
        <v>26</v>
      </c>
      <c r="B266" s="9" t="s">
        <v>463</v>
      </c>
      <c r="C266" s="38" t="s">
        <v>464</v>
      </c>
      <c r="D266" s="92">
        <v>1</v>
      </c>
      <c r="E266" s="38" t="s">
        <v>27</v>
      </c>
      <c r="F266" s="11">
        <v>48000</v>
      </c>
      <c r="G266" s="11">
        <v>7500</v>
      </c>
      <c r="H266" s="11">
        <f t="shared" ref="H266" si="220">ROUND(D266*F266, 0)</f>
        <v>48000</v>
      </c>
      <c r="I266" s="11">
        <f t="shared" ref="I266" si="221">ROUND(D266*G266, 0)</f>
        <v>7500</v>
      </c>
    </row>
    <row r="267" spans="1:9">
      <c r="C267" s="38"/>
      <c r="D267" s="92"/>
      <c r="E267" s="38"/>
    </row>
    <row r="268" spans="1:9" ht="89.25">
      <c r="A268" s="9">
        <v>27</v>
      </c>
      <c r="B268" s="9" t="s">
        <v>465</v>
      </c>
      <c r="C268" s="38" t="s">
        <v>466</v>
      </c>
      <c r="D268" s="92">
        <v>2</v>
      </c>
      <c r="E268" s="38" t="s">
        <v>27</v>
      </c>
      <c r="F268" s="11">
        <v>92000</v>
      </c>
      <c r="G268" s="11">
        <v>7500</v>
      </c>
      <c r="H268" s="11">
        <f t="shared" ref="H268" si="222">ROUND(D268*F268, 0)</f>
        <v>184000</v>
      </c>
      <c r="I268" s="11">
        <f t="shared" ref="I268" si="223">ROUND(D268*G268, 0)</f>
        <v>15000</v>
      </c>
    </row>
    <row r="269" spans="1:9">
      <c r="C269" s="38"/>
      <c r="D269" s="92"/>
      <c r="E269" s="38"/>
    </row>
    <row r="270" spans="1:9" ht="25.5">
      <c r="A270" s="9">
        <v>28</v>
      </c>
      <c r="B270" s="9" t="s">
        <v>467</v>
      </c>
      <c r="C270" s="38" t="s">
        <v>222</v>
      </c>
      <c r="D270" s="92">
        <v>1</v>
      </c>
      <c r="E270" s="38" t="s">
        <v>257</v>
      </c>
      <c r="F270" s="11">
        <v>1500</v>
      </c>
      <c r="G270" s="11">
        <v>85000</v>
      </c>
      <c r="H270" s="11">
        <f t="shared" ref="H270" si="224">ROUND(D270*F270, 0)</f>
        <v>1500</v>
      </c>
      <c r="I270" s="11">
        <f t="shared" ref="I270" si="225">ROUND(D270*G270, 0)</f>
        <v>85000</v>
      </c>
    </row>
    <row r="271" spans="1:9">
      <c r="C271" s="38"/>
      <c r="D271" s="92"/>
      <c r="E271" s="38"/>
    </row>
    <row r="272" spans="1:9" ht="51">
      <c r="A272" s="9">
        <v>29</v>
      </c>
      <c r="B272" s="9" t="s">
        <v>468</v>
      </c>
      <c r="C272" s="38" t="s">
        <v>219</v>
      </c>
      <c r="D272" s="92">
        <v>1</v>
      </c>
      <c r="E272" s="38" t="s">
        <v>27</v>
      </c>
      <c r="F272" s="11">
        <v>1500</v>
      </c>
      <c r="G272" s="11">
        <v>15000</v>
      </c>
      <c r="H272" s="11">
        <f t="shared" ref="H272" si="226">ROUND(D272*F272, 0)</f>
        <v>1500</v>
      </c>
      <c r="I272" s="11">
        <f t="shared" ref="I272" si="227">ROUND(D272*G272, 0)</f>
        <v>15000</v>
      </c>
    </row>
    <row r="273" spans="1:9">
      <c r="C273" s="38"/>
      <c r="D273" s="92"/>
      <c r="E273" s="38"/>
    </row>
    <row r="274" spans="1:9" ht="51">
      <c r="A274" s="9">
        <v>30</v>
      </c>
      <c r="B274" s="9" t="s">
        <v>471</v>
      </c>
      <c r="C274" s="38" t="s">
        <v>218</v>
      </c>
      <c r="D274" s="92">
        <v>2</v>
      </c>
      <c r="E274" s="38" t="s">
        <v>27</v>
      </c>
      <c r="F274" s="11">
        <v>1500</v>
      </c>
      <c r="G274" s="11">
        <v>15000</v>
      </c>
      <c r="H274" s="11">
        <f t="shared" ref="H274" si="228">ROUND(D274*F274, 0)</f>
        <v>3000</v>
      </c>
      <c r="I274" s="11">
        <f t="shared" ref="I274" si="229">ROUND(D274*G274, 0)</f>
        <v>30000</v>
      </c>
    </row>
    <row r="275" spans="1:9">
      <c r="C275" s="38"/>
      <c r="D275" s="92"/>
      <c r="E275" s="38"/>
    </row>
    <row r="276" spans="1:9" ht="127.5">
      <c r="A276" s="9">
        <v>31</v>
      </c>
      <c r="B276" s="9" t="s">
        <v>469</v>
      </c>
      <c r="C276" s="38" t="s">
        <v>470</v>
      </c>
      <c r="D276" s="92">
        <v>2</v>
      </c>
      <c r="E276" s="38" t="s">
        <v>27</v>
      </c>
      <c r="F276" s="11">
        <v>175000</v>
      </c>
      <c r="G276" s="11">
        <v>7500</v>
      </c>
      <c r="H276" s="11">
        <f t="shared" ref="H276" si="230">ROUND(D276*F276, 0)</f>
        <v>350000</v>
      </c>
      <c r="I276" s="11">
        <f t="shared" ref="I276" si="231">ROUND(D276*G276, 0)</f>
        <v>15000</v>
      </c>
    </row>
    <row r="277" spans="1:9">
      <c r="C277" s="38"/>
      <c r="D277" s="92"/>
      <c r="E277" s="38"/>
    </row>
    <row r="278" spans="1:9" ht="127.5">
      <c r="A278" s="9">
        <v>32</v>
      </c>
      <c r="C278" s="38" t="s">
        <v>769</v>
      </c>
      <c r="D278" s="92">
        <v>2</v>
      </c>
      <c r="E278" s="38" t="s">
        <v>27</v>
      </c>
      <c r="F278" s="11">
        <v>175000</v>
      </c>
      <c r="G278" s="11">
        <v>7500</v>
      </c>
      <c r="H278" s="11">
        <f t="shared" ref="H278" si="232">ROUND(D278*F278, 0)</f>
        <v>350000</v>
      </c>
      <c r="I278" s="11">
        <f t="shared" ref="I278" si="233">ROUND(D278*G278, 0)</f>
        <v>15000</v>
      </c>
    </row>
    <row r="279" spans="1:9">
      <c r="C279" s="38"/>
      <c r="D279" s="92"/>
      <c r="E279" s="38"/>
    </row>
    <row r="280" spans="1:9" ht="25.5">
      <c r="A280" s="9">
        <v>33</v>
      </c>
      <c r="B280" s="9" t="s">
        <v>472</v>
      </c>
      <c r="C280" s="38" t="s">
        <v>473</v>
      </c>
      <c r="D280" s="92">
        <v>1</v>
      </c>
      <c r="E280" s="38" t="s">
        <v>257</v>
      </c>
      <c r="F280" s="11">
        <v>25000</v>
      </c>
      <c r="G280" s="11">
        <v>2500</v>
      </c>
      <c r="H280" s="11">
        <f t="shared" ref="H280" si="234">ROUND(D280*F280, 0)</f>
        <v>25000</v>
      </c>
      <c r="I280" s="11">
        <f t="shared" ref="I280" si="235">ROUND(D280*G280, 0)</f>
        <v>2500</v>
      </c>
    </row>
    <row r="282" spans="1:9" s="20" customFormat="1">
      <c r="A282" s="14"/>
      <c r="B282" s="14"/>
      <c r="C282" s="15" t="s">
        <v>13</v>
      </c>
      <c r="D282" s="83"/>
      <c r="E282" s="15"/>
      <c r="F282" s="8"/>
      <c r="G282" s="8"/>
      <c r="H282" s="8">
        <f>ROUND(SUM(H211:H281),0)</f>
        <v>1573930</v>
      </c>
      <c r="I282" s="8">
        <f>ROUND(SUM(I211:I281),0)</f>
        <v>1035800</v>
      </c>
    </row>
  </sheetData>
  <mergeCells count="2">
    <mergeCell ref="A3:I3"/>
    <mergeCell ref="A4:I4"/>
  </mergeCells>
  <pageMargins left="0.23622047244094491" right="0.23622047244094491" top="0.70866141732283472" bottom="0.70866141732283472" header="0.43307086614173229" footer="0.43307086614173229"/>
  <pageSetup paperSize="9" scale="81" firstPageNumber="4294963191" fitToHeight="0" orientation="portrait" useFirstPageNumber="1" r:id="rId1"/>
  <rowBreaks count="3" manualBreakCount="3">
    <brk id="15" max="8" man="1"/>
    <brk id="115" max="8" man="1"/>
    <brk id="207" max="8" man="1"/>
  </rowBreaks>
  <ignoredErrors>
    <ignoredError sqref="D65:D71 D99:D10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18</vt:i4>
      </vt:variant>
      <vt:variant>
        <vt:lpstr>Névvel ellátott tartományok</vt:lpstr>
      </vt:variant>
      <vt:variant>
        <vt:i4>19</vt:i4>
      </vt:variant>
    </vt:vector>
  </HeadingPairs>
  <TitlesOfParts>
    <vt:vector size="37" baseType="lpstr">
      <vt:lpstr>Címlap</vt:lpstr>
      <vt:lpstr>Főösszesítő</vt:lpstr>
      <vt:lpstr>I - Építőmesteri bontások</vt:lpstr>
      <vt:lpstr>II - Tartószerkezet</vt:lpstr>
      <vt:lpstr>III - Építőmesteri és szakipari</vt:lpstr>
      <vt:lpstr>IV - Belsőépítészet</vt:lpstr>
      <vt:lpstr>V - Erősáram</vt:lpstr>
      <vt:lpstr>VI - Gyengeáram</vt:lpstr>
      <vt:lpstr>VII - Gépészet</vt:lpstr>
      <vt:lpstr>O1 - Építőmesteri bontások</vt:lpstr>
      <vt:lpstr>O1 - Építőmesteri és szakipari</vt:lpstr>
      <vt:lpstr>O1 - Belsőépítészet</vt:lpstr>
      <vt:lpstr>O1 - Erősáram</vt:lpstr>
      <vt:lpstr>O1 - Gépészet</vt:lpstr>
      <vt:lpstr>O2 - Építőmesteri bontások</vt:lpstr>
      <vt:lpstr>O2 - Építészet </vt:lpstr>
      <vt:lpstr>O2 - Erősáram</vt:lpstr>
      <vt:lpstr>O3 - Mobíliák</vt:lpstr>
      <vt:lpstr>Címlap!Nyomtatási_terület</vt:lpstr>
      <vt:lpstr>Főösszesítő!Nyomtatási_terület</vt:lpstr>
      <vt:lpstr>'I - Építőmesteri bontások'!Nyomtatási_terület</vt:lpstr>
      <vt:lpstr>'II - Tartószerkezet'!Nyomtatási_terület</vt:lpstr>
      <vt:lpstr>'III - Építőmesteri és szakipari'!Nyomtatási_terület</vt:lpstr>
      <vt:lpstr>'IV - Belsőépítészet'!Nyomtatási_terület</vt:lpstr>
      <vt:lpstr>'O1 - Belsőépítészet'!Nyomtatási_terület</vt:lpstr>
      <vt:lpstr>'O1 - Építőmesteri bontások'!Nyomtatási_terület</vt:lpstr>
      <vt:lpstr>'O1 - Építőmesteri és szakipari'!Nyomtatási_terület</vt:lpstr>
      <vt:lpstr>'O1 - Erősáram'!Nyomtatási_terület</vt:lpstr>
      <vt:lpstr>'O1 - Gépészet'!Nyomtatási_terület</vt:lpstr>
      <vt:lpstr>'O2 - Építészet '!Nyomtatási_terület</vt:lpstr>
      <vt:lpstr>'O2 - Építőmesteri bontások'!Nyomtatási_terület</vt:lpstr>
      <vt:lpstr>'O2 - Erősáram'!Nyomtatási_terület</vt:lpstr>
      <vt:lpstr>'O3 - Mobíliák'!Nyomtatási_terület</vt:lpstr>
      <vt:lpstr>'V - Erősáram'!Nyomtatási_terület</vt:lpstr>
      <vt:lpstr>'VI - Gyengeáram'!Nyomtatási_terület</vt:lpstr>
      <vt:lpstr>'VII - Gépészet'!Nyomtatási_terület</vt:lpstr>
      <vt:lpstr>Címlap!Print_Area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Ágoston</dc:creator>
  <cp:lastModifiedBy>Szász Eleonóra dr.</cp:lastModifiedBy>
  <cp:lastPrinted>2025-04-03T08:40:58Z</cp:lastPrinted>
  <dcterms:created xsi:type="dcterms:W3CDTF">2012-03-26T17:02:49Z</dcterms:created>
  <dcterms:modified xsi:type="dcterms:W3CDTF">2025-06-24T09:17:04Z</dcterms:modified>
</cp:coreProperties>
</file>