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LMP\Kabinet\Energiakozosseg\Modositas3\"/>
    </mc:Choice>
  </mc:AlternateContent>
  <bookViews>
    <workbookView xWindow="0" yWindow="0" windowWidth="21420" windowHeight="5475"/>
  </bookViews>
  <sheets>
    <sheet name="Tagi_1 részletező" sheetId="1" r:id="rId1"/>
    <sheet name="Tagi_1 összesítő" sheetId="9" r:id="rId2"/>
    <sheet name="Tagi_2 részletező" sheetId="12" r:id="rId3"/>
    <sheet name="Tagi_2 Összesítő" sheetId="11" r:id="rId4"/>
    <sheet name="Tagi_3 Részletező" sheetId="16" r:id="rId5"/>
    <sheet name="Tagi_3 Összesítő" sheetId="13" r:id="rId6"/>
    <sheet name="Tagi_4 Részletező" sheetId="17" r:id="rId7"/>
    <sheet name="Tagi_4 Összesítő" sheetId="14" r:id="rId8"/>
    <sheet name="Projekt Összesítő" sheetId="7" r:id="rId9"/>
    <sheet name="Tagi_5 Összesítő" sheetId="15" state="hidden" r:id="rId10"/>
    <sheet name="Tagi_5 Részletező" sheetId="18" state="hidden" r:id="rId11"/>
    <sheet name="segédtábla" sheetId="10" state="hidden" r:id="rId12"/>
  </sheets>
  <definedNames>
    <definedName name="_xlnm._FilterDatabase" localSheetId="0" hidden="1">'Tagi_1 részletező'!$A$11:$G$24</definedName>
    <definedName name="_xlnm.Print_Area" localSheetId="8">'Projekt Összesítő'!$A$3:$G$65</definedName>
    <definedName name="_xlnm.Print_Area" localSheetId="0">'Tagi_1 részletező'!$A$3:$G$32</definedName>
    <definedName name="_xlnm.Print_Area" localSheetId="3">'Tagi_2 Összesítő'!$A$1:$E$64</definedName>
    <definedName name="_xlnm.Print_Area" localSheetId="2">'Tagi_2 részletező'!$A$1:$G$80</definedName>
  </definedNames>
  <calcPr calcId="152511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6" i="13" l="1"/>
  <c r="B59" i="7"/>
  <c r="B57" i="7"/>
  <c r="B60" i="7"/>
  <c r="C55" i="7"/>
  <c r="B55" i="7"/>
  <c r="B50" i="7"/>
  <c r="C46" i="13"/>
  <c r="C48" i="7"/>
  <c r="C50" i="7"/>
  <c r="C49" i="7"/>
  <c r="C47" i="7"/>
  <c r="B47" i="7"/>
  <c r="B38" i="9"/>
  <c r="B8" i="11"/>
  <c r="B8" i="9"/>
  <c r="B6" i="12"/>
  <c r="B6" i="11" s="1"/>
  <c r="B7" i="11"/>
  <c r="B6" i="9"/>
  <c r="B7" i="9"/>
  <c r="C23" i="9"/>
  <c r="C49" i="9"/>
  <c r="F24" i="1"/>
  <c r="C35" i="15"/>
  <c r="B35" i="15"/>
  <c r="C34" i="15"/>
  <c r="B34" i="15"/>
  <c r="C33" i="15"/>
  <c r="B33" i="15"/>
  <c r="C32" i="15"/>
  <c r="B32" i="15"/>
  <c r="C31" i="15"/>
  <c r="B31" i="15"/>
  <c r="C30" i="15"/>
  <c r="B30" i="15"/>
  <c r="C29" i="15"/>
  <c r="B29" i="15"/>
  <c r="C28" i="15"/>
  <c r="B28" i="15"/>
  <c r="C27" i="15"/>
  <c r="B27" i="15"/>
  <c r="C26" i="15"/>
  <c r="B26" i="15"/>
  <c r="C20" i="15"/>
  <c r="B20" i="15"/>
  <c r="C19" i="15"/>
  <c r="B19" i="15"/>
  <c r="C18" i="15"/>
  <c r="B18" i="15"/>
  <c r="C17" i="15"/>
  <c r="B17" i="15"/>
  <c r="C16" i="15"/>
  <c r="B16" i="15"/>
  <c r="C15" i="15"/>
  <c r="B15" i="15"/>
  <c r="C35" i="14"/>
  <c r="B35" i="14"/>
  <c r="C34" i="14"/>
  <c r="B34" i="14"/>
  <c r="C33" i="14"/>
  <c r="B33" i="14"/>
  <c r="C32" i="14"/>
  <c r="B32" i="14"/>
  <c r="C31" i="14"/>
  <c r="B31" i="14"/>
  <c r="C30" i="14"/>
  <c r="B30" i="14"/>
  <c r="C29" i="14"/>
  <c r="B29" i="14"/>
  <c r="C28" i="14"/>
  <c r="B28" i="14"/>
  <c r="C26" i="14"/>
  <c r="B26" i="14"/>
  <c r="C20" i="14"/>
  <c r="B20" i="14"/>
  <c r="C19" i="14"/>
  <c r="B19" i="14"/>
  <c r="C18" i="14"/>
  <c r="B18" i="14"/>
  <c r="E17" i="14"/>
  <c r="C16" i="14"/>
  <c r="B16" i="14"/>
  <c r="C15" i="14"/>
  <c r="B15" i="14"/>
  <c r="C35" i="13"/>
  <c r="B35" i="13"/>
  <c r="C34" i="13"/>
  <c r="B34" i="13"/>
  <c r="C33" i="13"/>
  <c r="B33" i="13"/>
  <c r="C32" i="13"/>
  <c r="B32" i="13"/>
  <c r="C31" i="13"/>
  <c r="B31" i="13"/>
  <c r="C30" i="13"/>
  <c r="B30" i="13"/>
  <c r="C29" i="13"/>
  <c r="B29" i="13"/>
  <c r="C28" i="13"/>
  <c r="B28" i="13"/>
  <c r="C27" i="13"/>
  <c r="B27" i="13"/>
  <c r="C26" i="13"/>
  <c r="B26" i="13"/>
  <c r="C20" i="13"/>
  <c r="C19" i="13"/>
  <c r="C18" i="13"/>
  <c r="C17" i="13"/>
  <c r="C16" i="13"/>
  <c r="B20" i="13"/>
  <c r="B19" i="13"/>
  <c r="B18" i="13"/>
  <c r="B17" i="13"/>
  <c r="B16" i="13"/>
  <c r="C15" i="13"/>
  <c r="B15" i="13"/>
  <c r="C38" i="11"/>
  <c r="C37" i="11"/>
  <c r="C36" i="11"/>
  <c r="C35" i="11"/>
  <c r="C34" i="11"/>
  <c r="C33" i="11"/>
  <c r="C32" i="11"/>
  <c r="C31" i="11"/>
  <c r="C30" i="11"/>
  <c r="C29" i="11"/>
  <c r="B38" i="11"/>
  <c r="B37" i="11"/>
  <c r="B36" i="11"/>
  <c r="B35" i="11"/>
  <c r="B34" i="11"/>
  <c r="B33" i="11"/>
  <c r="B32" i="11"/>
  <c r="B31" i="11"/>
  <c r="B30" i="11"/>
  <c r="B29" i="11"/>
  <c r="C23" i="11"/>
  <c r="C21" i="11"/>
  <c r="C20" i="11"/>
  <c r="C19" i="11"/>
  <c r="C18" i="11"/>
  <c r="B23" i="11"/>
  <c r="B22" i="11"/>
  <c r="B21" i="11"/>
  <c r="B20" i="11"/>
  <c r="B19" i="11"/>
  <c r="B18" i="11"/>
  <c r="C38" i="9"/>
  <c r="C37" i="9"/>
  <c r="C36" i="9"/>
  <c r="C35" i="9"/>
  <c r="C34" i="9"/>
  <c r="C33" i="9"/>
  <c r="C32" i="9"/>
  <c r="C31" i="9"/>
  <c r="C30" i="9"/>
  <c r="C29" i="9"/>
  <c r="B37" i="9"/>
  <c r="B36" i="9"/>
  <c r="B35" i="9"/>
  <c r="B34" i="9"/>
  <c r="B33" i="9"/>
  <c r="B32" i="9"/>
  <c r="B31" i="9"/>
  <c r="B30" i="9"/>
  <c r="B29" i="9"/>
  <c r="C22" i="9"/>
  <c r="C21" i="9"/>
  <c r="C20" i="9"/>
  <c r="C19" i="9"/>
  <c r="C18" i="9"/>
  <c r="B23" i="9"/>
  <c r="B22" i="9"/>
  <c r="B21" i="9"/>
  <c r="B20" i="9"/>
  <c r="B19" i="9"/>
  <c r="B18" i="9"/>
  <c r="E13" i="17"/>
  <c r="D13" i="17"/>
  <c r="E18" i="16"/>
  <c r="D18" i="16"/>
  <c r="C46" i="15"/>
  <c r="B46" i="15"/>
  <c r="C46" i="14"/>
  <c r="B46" i="14"/>
  <c r="D19" i="12"/>
  <c r="C49" i="11"/>
  <c r="B49" i="11"/>
  <c r="B49" i="9"/>
  <c r="G20" i="18"/>
  <c r="E24" i="1"/>
  <c r="D24" i="1"/>
  <c r="A8" i="10"/>
  <c r="E19" i="12"/>
  <c r="C22" i="11"/>
  <c r="D35" i="15" l="1"/>
  <c r="D26" i="14"/>
  <c r="D31" i="14"/>
  <c r="D35" i="14"/>
  <c r="D18" i="15"/>
  <c r="D27" i="15"/>
  <c r="D31" i="15"/>
  <c r="D33" i="14"/>
  <c r="D30" i="13"/>
  <c r="D34" i="13"/>
  <c r="D37" i="11"/>
  <c r="D35" i="11"/>
  <c r="D19" i="13"/>
  <c r="D32" i="14"/>
  <c r="D34" i="14"/>
  <c r="G24" i="1"/>
  <c r="D29" i="13"/>
  <c r="D33" i="13"/>
  <c r="D16" i="14"/>
  <c r="D22" i="11"/>
  <c r="D18" i="14"/>
  <c r="E18" i="14" s="1"/>
  <c r="D28" i="14"/>
  <c r="D15" i="15"/>
  <c r="D19" i="15"/>
  <c r="D28" i="15"/>
  <c r="D32" i="15"/>
  <c r="D29" i="11"/>
  <c r="C40" i="11"/>
  <c r="D20" i="13"/>
  <c r="D16" i="15"/>
  <c r="D34" i="11"/>
  <c r="D27" i="13"/>
  <c r="D35" i="13"/>
  <c r="D17" i="13"/>
  <c r="C21" i="14"/>
  <c r="C36" i="14"/>
  <c r="C21" i="15"/>
  <c r="D31" i="13"/>
  <c r="C31" i="7"/>
  <c r="D29" i="14"/>
  <c r="D29" i="15"/>
  <c r="D33" i="15"/>
  <c r="B51" i="7"/>
  <c r="B37" i="13"/>
  <c r="C36" i="15"/>
  <c r="C37" i="15"/>
  <c r="D20" i="11"/>
  <c r="E20" i="11" s="1"/>
  <c r="D18" i="13"/>
  <c r="D20" i="14"/>
  <c r="C32" i="7"/>
  <c r="B34" i="7"/>
  <c r="C33" i="7"/>
  <c r="D18" i="11"/>
  <c r="D32" i="11"/>
  <c r="C21" i="13"/>
  <c r="C36" i="13"/>
  <c r="D32" i="13"/>
  <c r="D15" i="14"/>
  <c r="B37" i="14"/>
  <c r="D17" i="15"/>
  <c r="D26" i="15"/>
  <c r="B37" i="15"/>
  <c r="D34" i="15"/>
  <c r="C51" i="7"/>
  <c r="C22" i="7"/>
  <c r="C40" i="7"/>
  <c r="D20" i="15"/>
  <c r="B36" i="14"/>
  <c r="B36" i="15"/>
  <c r="C35" i="7"/>
  <c r="D35" i="9"/>
  <c r="C36" i="7"/>
  <c r="D19" i="14"/>
  <c r="B38" i="7"/>
  <c r="C37" i="13"/>
  <c r="D30" i="15"/>
  <c r="D30" i="14"/>
  <c r="B21" i="15"/>
  <c r="B21" i="14"/>
  <c r="B26" i="7"/>
  <c r="C11" i="11"/>
  <c r="B40" i="11"/>
  <c r="D31" i="11"/>
  <c r="B21" i="13"/>
  <c r="B36" i="13"/>
  <c r="C37" i="14"/>
  <c r="B35" i="7"/>
  <c r="C21" i="7"/>
  <c r="D21" i="11"/>
  <c r="E21" i="11" s="1"/>
  <c r="F13" i="17"/>
  <c r="G13" i="17" s="1"/>
  <c r="C37" i="7"/>
  <c r="B22" i="7"/>
  <c r="B24" i="7"/>
  <c r="B31" i="7"/>
  <c r="B39" i="7"/>
  <c r="C38" i="7"/>
  <c r="D23" i="11"/>
  <c r="C24" i="7"/>
  <c r="D20" i="9"/>
  <c r="D33" i="9"/>
  <c r="D33" i="11"/>
  <c r="C34" i="7"/>
  <c r="D32" i="9"/>
  <c r="D15" i="13"/>
  <c r="D28" i="13"/>
  <c r="B37" i="7"/>
  <c r="D19" i="11"/>
  <c r="D16" i="13"/>
  <c r="D23" i="9"/>
  <c r="C25" i="7"/>
  <c r="C26" i="7"/>
  <c r="F18" i="16"/>
  <c r="G18" i="16" s="1"/>
  <c r="D38" i="11"/>
  <c r="D31" i="9"/>
  <c r="C39" i="11"/>
  <c r="D38" i="9"/>
  <c r="B40" i="9"/>
  <c r="D36" i="9"/>
  <c r="B21" i="7"/>
  <c r="C23" i="7"/>
  <c r="D34" i="9"/>
  <c r="D36" i="11"/>
  <c r="B33" i="7"/>
  <c r="C12" i="11"/>
  <c r="C39" i="9"/>
  <c r="B24" i="11"/>
  <c r="B39" i="11"/>
  <c r="D26" i="13"/>
  <c r="C40" i="9"/>
  <c r="C39" i="7"/>
  <c r="D22" i="9"/>
  <c r="E22" i="9" s="1"/>
  <c r="C24" i="11"/>
  <c r="F19" i="12"/>
  <c r="G19" i="12" s="1"/>
  <c r="D30" i="9"/>
  <c r="D21" i="9"/>
  <c r="C12" i="9"/>
  <c r="B32" i="7"/>
  <c r="B36" i="7"/>
  <c r="B40" i="7"/>
  <c r="D29" i="9"/>
  <c r="B23" i="7"/>
  <c r="C24" i="9"/>
  <c r="B24" i="9"/>
  <c r="D18" i="9"/>
  <c r="C11" i="9"/>
  <c r="D37" i="9"/>
  <c r="D19" i="9"/>
  <c r="B25" i="7"/>
  <c r="B39" i="9"/>
  <c r="D30" i="11"/>
  <c r="D36" i="7" l="1"/>
  <c r="D37" i="14"/>
  <c r="D35" i="7"/>
  <c r="D36" i="15"/>
  <c r="D37" i="13"/>
  <c r="D36" i="14"/>
  <c r="B38" i="15"/>
  <c r="C38" i="15"/>
  <c r="D33" i="7"/>
  <c r="D37" i="15"/>
  <c r="D32" i="7"/>
  <c r="C41" i="11"/>
  <c r="C38" i="14"/>
  <c r="C38" i="13"/>
  <c r="D23" i="7"/>
  <c r="E23" i="7" s="1"/>
  <c r="D21" i="15"/>
  <c r="E21" i="15" s="1"/>
  <c r="D31" i="7"/>
  <c r="B38" i="13"/>
  <c r="D40" i="9"/>
  <c r="C42" i="7"/>
  <c r="D40" i="11"/>
  <c r="D26" i="7"/>
  <c r="D34" i="7"/>
  <c r="D40" i="7"/>
  <c r="B38" i="14"/>
  <c r="D21" i="14"/>
  <c r="E21" i="14" s="1"/>
  <c r="B41" i="11"/>
  <c r="D21" i="13"/>
  <c r="E21" i="13" s="1"/>
  <c r="D38" i="7"/>
  <c r="D39" i="11"/>
  <c r="D25" i="7"/>
  <c r="E25" i="7" s="1"/>
  <c r="E20" i="9"/>
  <c r="D37" i="7"/>
  <c r="C41" i="7"/>
  <c r="D36" i="13"/>
  <c r="C14" i="7"/>
  <c r="C27" i="7"/>
  <c r="C13" i="11"/>
  <c r="C14" i="11" s="1"/>
  <c r="B41" i="9"/>
  <c r="D24" i="11"/>
  <c r="E24" i="11" s="1"/>
  <c r="D22" i="7"/>
  <c r="E22" i="7" s="1"/>
  <c r="D39" i="9"/>
  <c r="C41" i="9"/>
  <c r="D39" i="7"/>
  <c r="B41" i="7"/>
  <c r="E19" i="9"/>
  <c r="C13" i="9"/>
  <c r="D24" i="9"/>
  <c r="E24" i="9" s="1"/>
  <c r="C15" i="7"/>
  <c r="E21" i="9"/>
  <c r="D24" i="7"/>
  <c r="E24" i="7" s="1"/>
  <c r="B27" i="7"/>
  <c r="B42" i="7"/>
  <c r="D38" i="15" l="1"/>
  <c r="D38" i="14"/>
  <c r="D38" i="13"/>
  <c r="D41" i="11"/>
  <c r="D41" i="9"/>
  <c r="C43" i="7"/>
  <c r="D41" i="7"/>
  <c r="D42" i="7"/>
  <c r="C16" i="7"/>
  <c r="C17" i="7" s="1"/>
  <c r="B43" i="7"/>
  <c r="D27" i="7"/>
  <c r="E27" i="7" s="1"/>
  <c r="C14" i="9"/>
  <c r="D43" i="7" l="1"/>
</calcChain>
</file>

<file path=xl/sharedStrings.xml><?xml version="1.0" encoding="utf-8"?>
<sst xmlns="http://schemas.openxmlformats.org/spreadsheetml/2006/main" count="566" uniqueCount="121">
  <si>
    <t>1. számú módosítás</t>
  </si>
  <si>
    <t xml:space="preserve">2. számú melléklet: Költségterv </t>
  </si>
  <si>
    <t>TAGI RÉSZLETES KÖLTSÉGTERV</t>
  </si>
  <si>
    <t>Pályázati azonosítószám:</t>
  </si>
  <si>
    <t>2020-3.1.4-ZFR-EKM-2020-00012</t>
  </si>
  <si>
    <t>Kötelezettségvállalási azonosító:</t>
  </si>
  <si>
    <t>Kedvezményezett neve:</t>
  </si>
  <si>
    <t xml:space="preserve">EVIN Erzsébetvárosi Ingatlangazdálkodási Nonprofit Zrt. </t>
  </si>
  <si>
    <t>Tervezett költségek tagi szinten</t>
  </si>
  <si>
    <t>Tevékenység neve</t>
  </si>
  <si>
    <t>Költség kategória</t>
  </si>
  <si>
    <t>Állami támogatás kategória</t>
  </si>
  <si>
    <t>Támogatási összeg (Ft)</t>
  </si>
  <si>
    <t>Saját forrás (Ft)</t>
  </si>
  <si>
    <t>Elszámolható költség (Ft)</t>
  </si>
  <si>
    <t>Támogatási százalék (%)</t>
  </si>
  <si>
    <t>Projekt koordináció és adminisztratív menedzsment</t>
  </si>
  <si>
    <t>54. Bérköltség</t>
  </si>
  <si>
    <t>Csekély összegű (de minimis)</t>
  </si>
  <si>
    <t>Szakmai koordináció</t>
  </si>
  <si>
    <t>Szabályozói homokozó javaslatok kidolgozása</t>
  </si>
  <si>
    <t>Kutatás fejlesztési projekthez nyújtott támogatás - Kísérleti fejlesztés</t>
  </si>
  <si>
    <t>Smart grid vezérlő</t>
  </si>
  <si>
    <t>13. Műszaki berendezések, gépek</t>
  </si>
  <si>
    <t xml:space="preserve">Helyi infrastruktúra fejlesztéséhez nyújtott beruházási támogatás </t>
  </si>
  <si>
    <t>Energia tároló és vezérlő iroda kialkítása</t>
  </si>
  <si>
    <t>14. Egyéb berendezések, felszerelések</t>
  </si>
  <si>
    <t>Energiatároló</t>
  </si>
  <si>
    <t>Energiamenedzsment rendszer</t>
  </si>
  <si>
    <t>Napelem</t>
  </si>
  <si>
    <t>Megújuló energia termeléséhez nyújtott beruházási támogatás</t>
  </si>
  <si>
    <t>Elektromos-autó töltő kialakítása</t>
  </si>
  <si>
    <t>Meglévő napelemes termelők kapcsolása a smart grid</t>
  </si>
  <si>
    <t>Közösségi töltőpont és okos oszlop létrehozása</t>
  </si>
  <si>
    <t>56. Bérjárulék</t>
  </si>
  <si>
    <t>Összesen:</t>
  </si>
  <si>
    <t>Dátum:</t>
  </si>
  <si>
    <t>P.H.</t>
  </si>
  <si>
    <t>Cégszerű aláírás:</t>
  </si>
  <si>
    <t>…………………………….</t>
  </si>
  <si>
    <t>&lt;Név&gt;</t>
  </si>
  <si>
    <t>TAGI ÖSSZESÍTŐ</t>
  </si>
  <si>
    <t xml:space="preserve">I. Források </t>
  </si>
  <si>
    <t>1. Saját forrás (Ft):</t>
  </si>
  <si>
    <t>2. Igényelt támogatás (Ft):</t>
  </si>
  <si>
    <t>3. Elszámolható összköltség (Ft):</t>
  </si>
  <si>
    <t>Átlagos támogatási intezitás (%):</t>
  </si>
  <si>
    <t>II. Állami támogatási kategórinkénti összesítő</t>
  </si>
  <si>
    <t>Állami támogatási kategória</t>
  </si>
  <si>
    <t>Elszámolható összköltség (Ft)</t>
  </si>
  <si>
    <t>Támogatási intenzitás (%)</t>
  </si>
  <si>
    <t>Kutatás fejlesztési projekthez nyújtott támogatás - Alkalmazott (ipari) kutatás</t>
  </si>
  <si>
    <t>Nem állami támogatás</t>
  </si>
  <si>
    <t>II. Költségkategóriánkénti összesítő</t>
  </si>
  <si>
    <t>11. Immateriális javak</t>
  </si>
  <si>
    <t>16. Beruházások, felújítások</t>
  </si>
  <si>
    <t>51. Anyagköltség</t>
  </si>
  <si>
    <t>52. Igénybe vett szolgáltatás</t>
  </si>
  <si>
    <t>53. Egyéb szolgáltatás</t>
  </si>
  <si>
    <t>55. Személyi jellegű egyéb kifizetések</t>
  </si>
  <si>
    <t>Felhalmozási összesen:</t>
  </si>
  <si>
    <t xml:space="preserve"> Működési összesen</t>
  </si>
  <si>
    <t>Felhalmozási és Működési Összesen:</t>
  </si>
  <si>
    <t>III. Támogatás és kifizetés ütemezés</t>
  </si>
  <si>
    <t>Mérföldkő száma és dátuma</t>
  </si>
  <si>
    <t>A mérföldkőre elszámolni tervezett támogatás összege (Ft)</t>
  </si>
  <si>
    <t>A mérföldkőre tervezett igényelt előleg összege (Ft)</t>
  </si>
  <si>
    <t>Tervezett kiadások ütemezése a tárgyévet követő éve(ek)ben (Ft)</t>
  </si>
  <si>
    <t>Erzsébetvárosi Piacüzemeltetési Korlátolt Felelősségű Társaság</t>
  </si>
  <si>
    <t>Levegő-víz hőszivattyús fűtési-hűtési rendszer</t>
  </si>
  <si>
    <t>Energiamenedzsment / SCADA rendszer kiépítése</t>
  </si>
  <si>
    <t>TAGI_2 ÖSSZESÍTŐ</t>
  </si>
  <si>
    <t>Szerződés száma:</t>
  </si>
  <si>
    <t>DDRIÜ Dél-Dunántúli Regionális Innovációs Ügynökség Nonprofit Korlátolt Felelősségű Társaság</t>
  </si>
  <si>
    <t>Rendszerfejlesztés</t>
  </si>
  <si>
    <t>Jogi környezet elemzés, szervezeti forma</t>
  </si>
  <si>
    <t>K+F eszközbeszerzés</t>
  </si>
  <si>
    <t>Tervezés</t>
  </si>
  <si>
    <t>Budapest Főváros VII. Kerület Erzsébetváros Önkormányzata</t>
  </si>
  <si>
    <t>PROJEKT ÖSSZESÍTŐ</t>
  </si>
  <si>
    <t>Z6210046, Z6210047, Z6210048, Z6210049</t>
  </si>
  <si>
    <t>EVIN Erzsébetvárosi Ingatlangazdálkodási Nonprofit Zrt.</t>
  </si>
  <si>
    <t>I. Források</t>
  </si>
  <si>
    <t>1. Saját forrás összesen (Ft):</t>
  </si>
  <si>
    <t>2. Igényelt támogatás összesen (Ft):</t>
  </si>
  <si>
    <t>3. Projekt elszámolható összköltsége összesen (Ft):</t>
  </si>
  <si>
    <t xml:space="preserve"> Működési összesen:</t>
  </si>
  <si>
    <t>Ebből összesen</t>
  </si>
  <si>
    <t>1. államháztartáson belül</t>
  </si>
  <si>
    <t>2. államháztartáson kívül</t>
  </si>
  <si>
    <t>2020-3.1.X-ZFR-XXX-2020-000XX</t>
  </si>
  <si>
    <t>Pályázó1</t>
  </si>
  <si>
    <t>1. - 2021.04.30</t>
  </si>
  <si>
    <t>2. - 2022.04.30</t>
  </si>
  <si>
    <t xml:space="preserve">3. - </t>
  </si>
  <si>
    <t xml:space="preserve">4. - </t>
  </si>
  <si>
    <t>Dátum: 20…… . …………hó …………nap</t>
  </si>
  <si>
    <t>20…… . …………hó</t>
  </si>
  <si>
    <t>…………nap</t>
  </si>
  <si>
    <t>Alkalmazott (ipari) kutatás</t>
  </si>
  <si>
    <t>Kísérleti fejlesztés</t>
  </si>
  <si>
    <t>Eszközbeszerzés</t>
  </si>
  <si>
    <t>Immateriális javak beszerzése</t>
  </si>
  <si>
    <t>Építés, beruházás</t>
  </si>
  <si>
    <t xml:space="preserve"> Koordináció</t>
  </si>
  <si>
    <t xml:space="preserve"> Közbeszerzés</t>
  </si>
  <si>
    <t>Műszaki ellenőrzés</t>
  </si>
  <si>
    <t>Z6210046</t>
  </si>
  <si>
    <t>Z6210047</t>
  </si>
  <si>
    <t>Z6210048</t>
  </si>
  <si>
    <t>Z6210049</t>
  </si>
  <si>
    <t>1. 2021.04.01.- 2021.09.30</t>
  </si>
  <si>
    <t>2. 2021.10.01.- 2022.09.30</t>
  </si>
  <si>
    <t>3. 2022.10.01.- 2023.09.30</t>
  </si>
  <si>
    <t>3. 2022.10.01- 2023.09.30</t>
  </si>
  <si>
    <t>EVIN Nonprofit Zrt. részéről átutalandó</t>
  </si>
  <si>
    <t>3370112 Ft Az Erzsébetvárosi Piacüzemeltetési Kft. részére átutalandó</t>
  </si>
  <si>
    <t>3370112 Ft Az EVIN Nonprofit Zrt. részéről átutalandó</t>
  </si>
  <si>
    <t xml:space="preserve"> 2023. január 18.</t>
  </si>
  <si>
    <t>Dátum:   2023. január 18.</t>
  </si>
  <si>
    <t>Dátum:  2023. január 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</si>
</sst>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#,##0\ _F_t"/>
    <numFmt numFmtId="166" formatCode="#,##0.00\ &quot;Ft&quot;"/>
    <numFmt numFmtId="167" formatCode="_-* #,##0_-;\-* #,##0_-;_-* &quot;-&quot;??_-;_-@_-"/>
    <numFmt numFmtId="168" formatCode="#,##0\ &quot;Ft&quot;"/>
  </numFmts>
  <fonts count="21" x14ac:knownFonts="1">
    <font>
      <sz val="11"/>
      <color rgb="FF000000"/>
      <name val="Calibri"/>
    </font>
    <font>
      <sz val="10"/>
      <name val="Arial"/>
      <family val="2"/>
      <charset val="238"/>
    </font>
    <font>
      <sz val="11"/>
      <color rgb="FF000000"/>
      <name val="Garamond"/>
      <family val="1"/>
      <charset val="238"/>
    </font>
    <font>
      <b/>
      <i/>
      <sz val="12"/>
      <name val="Garamond"/>
      <family val="1"/>
      <charset val="238"/>
    </font>
    <font>
      <b/>
      <sz val="12"/>
      <name val="Garamond"/>
      <family val="1"/>
      <charset val="238"/>
    </font>
    <font>
      <sz val="10"/>
      <color rgb="FF000000"/>
      <name val="Garamond"/>
      <family val="1"/>
      <charset val="238"/>
    </font>
    <font>
      <b/>
      <i/>
      <sz val="16"/>
      <name val="Garamond"/>
      <family val="1"/>
      <charset val="238"/>
    </font>
    <font>
      <b/>
      <sz val="12"/>
      <color rgb="FF000000"/>
      <name val="Garamond"/>
      <family val="1"/>
      <charset val="238"/>
    </font>
    <font>
      <sz val="12"/>
      <color rgb="FF000000"/>
      <name val="Garamond"/>
      <family val="1"/>
      <charset val="238"/>
    </font>
    <font>
      <b/>
      <sz val="16"/>
      <name val="Garamond"/>
      <family val="1"/>
      <charset val="238"/>
    </font>
    <font>
      <sz val="12"/>
      <name val="Garamond"/>
      <family val="1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3" tint="0.39997558519241921"/>
      <name val="Garamond"/>
      <family val="1"/>
      <charset val="238"/>
    </font>
    <font>
      <b/>
      <sz val="12"/>
      <color theme="4"/>
      <name val="Garamond"/>
      <family val="1"/>
      <charset val="238"/>
    </font>
    <font>
      <b/>
      <sz val="8"/>
      <color theme="4"/>
      <name val="Garamond"/>
      <family val="1"/>
      <charset val="238"/>
    </font>
    <font>
      <sz val="8"/>
      <color rgb="FF000000"/>
      <name val="Calibri"/>
      <family val="2"/>
      <charset val="238"/>
    </font>
    <font>
      <sz val="12"/>
      <color theme="1"/>
      <name val="Garamond"/>
      <family val="1"/>
      <charset val="238"/>
    </font>
    <font>
      <sz val="11"/>
      <color rgb="FF000000"/>
      <name val="Calibri"/>
      <family val="2"/>
      <charset val="238"/>
    </font>
    <font>
      <b/>
      <sz val="8"/>
      <name val="Garamond"/>
      <family val="1"/>
      <charset val="238"/>
    </font>
    <font>
      <b/>
      <sz val="9"/>
      <name val="Garamond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rgb="FF000000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medium">
        <color auto="1"/>
      </diagonal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ck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ck">
        <color auto="1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auto="1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/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auto="1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medium">
        <color auto="1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auto="1"/>
      </top>
      <bottom style="medium">
        <color indexed="64"/>
      </bottom>
      <diagonal/>
    </border>
    <border>
      <left/>
      <right/>
      <top style="thick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12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407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horizontal="right" vertical="top"/>
    </xf>
    <xf numFmtId="0" fontId="4" fillId="3" borderId="14" xfId="1" applyFont="1" applyFill="1" applyBorder="1" applyAlignment="1">
      <alignment vertical="top"/>
    </xf>
    <xf numFmtId="0" fontId="4" fillId="3" borderId="9" xfId="1" applyFont="1" applyFill="1" applyBorder="1" applyAlignment="1">
      <alignment vertical="top"/>
    </xf>
    <xf numFmtId="0" fontId="4" fillId="3" borderId="21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top"/>
    </xf>
    <xf numFmtId="0" fontId="8" fillId="3" borderId="33" xfId="0" applyFont="1" applyFill="1" applyBorder="1" applyAlignment="1">
      <alignment horizontal="left" vertical="center" wrapText="1"/>
    </xf>
    <xf numFmtId="0" fontId="7" fillId="3" borderId="30" xfId="0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0" fontId="8" fillId="3" borderId="31" xfId="0" applyFont="1" applyFill="1" applyBorder="1" applyAlignment="1">
      <alignment vertical="center" wrapText="1"/>
    </xf>
    <xf numFmtId="0" fontId="8" fillId="3" borderId="41" xfId="0" applyFont="1" applyFill="1" applyBorder="1" applyAlignment="1">
      <alignment vertical="center" wrapText="1"/>
    </xf>
    <xf numFmtId="0" fontId="8" fillId="3" borderId="42" xfId="0" applyFont="1" applyFill="1" applyBorder="1" applyAlignment="1">
      <alignment vertical="center" wrapText="1"/>
    </xf>
    <xf numFmtId="0" fontId="7" fillId="6" borderId="30" xfId="0" applyFont="1" applyFill="1" applyBorder="1" applyAlignment="1">
      <alignment horizontal="center"/>
    </xf>
    <xf numFmtId="0" fontId="8" fillId="3" borderId="44" xfId="0" applyFont="1" applyFill="1" applyBorder="1" applyAlignment="1">
      <alignment vertical="center" wrapText="1"/>
    </xf>
    <xf numFmtId="0" fontId="8" fillId="0" borderId="15" xfId="0" applyFont="1" applyBorder="1" applyAlignment="1">
      <alignment horizontal="center"/>
    </xf>
    <xf numFmtId="0" fontId="8" fillId="0" borderId="0" xfId="0" applyFont="1"/>
    <xf numFmtId="0" fontId="7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2" borderId="39" xfId="0" applyFont="1" applyFill="1" applyBorder="1"/>
    <xf numFmtId="0" fontId="8" fillId="2" borderId="39" xfId="0" applyFont="1" applyFill="1" applyBorder="1"/>
    <xf numFmtId="0" fontId="8" fillId="2" borderId="39" xfId="0" applyFont="1" applyFill="1" applyBorder="1" applyAlignment="1">
      <alignment horizontal="center"/>
    </xf>
    <xf numFmtId="0" fontId="7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7" fillId="2" borderId="39" xfId="0" applyFont="1" applyFill="1" applyBorder="1" applyAlignment="1">
      <alignment horizontal="right"/>
    </xf>
    <xf numFmtId="0" fontId="8" fillId="0" borderId="39" xfId="0" applyFont="1" applyBorder="1"/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vertical="center"/>
    </xf>
    <xf numFmtId="0" fontId="8" fillId="0" borderId="20" xfId="0" applyFont="1" applyBorder="1"/>
    <xf numFmtId="0" fontId="8" fillId="0" borderId="20" xfId="0" applyFont="1" applyBorder="1" applyAlignment="1">
      <alignment wrapText="1"/>
    </xf>
    <xf numFmtId="3" fontId="8" fillId="0" borderId="1" xfId="0" applyNumberFormat="1" applyFont="1" applyBorder="1"/>
    <xf numFmtId="0" fontId="7" fillId="4" borderId="22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right"/>
    </xf>
    <xf numFmtId="0" fontId="8" fillId="3" borderId="45" xfId="0" applyFont="1" applyFill="1" applyBorder="1" applyAlignment="1">
      <alignment horizontal="left" vertical="center" wrapText="1"/>
    </xf>
    <xf numFmtId="0" fontId="7" fillId="3" borderId="48" xfId="0" applyFont="1" applyFill="1" applyBorder="1" applyAlignment="1">
      <alignment horizontal="center" vertical="center" wrapText="1"/>
    </xf>
    <xf numFmtId="14" fontId="7" fillId="0" borderId="52" xfId="0" applyNumberFormat="1" applyFont="1" applyBorder="1" applyAlignment="1">
      <alignment horizontal="right"/>
    </xf>
    <xf numFmtId="0" fontId="8" fillId="0" borderId="34" xfId="0" applyFont="1" applyBorder="1"/>
    <xf numFmtId="0" fontId="7" fillId="4" borderId="53" xfId="0" applyFont="1" applyFill="1" applyBorder="1" applyAlignment="1">
      <alignment horizontal="center" vertical="center" wrapText="1"/>
    </xf>
    <xf numFmtId="0" fontId="7" fillId="4" borderId="54" xfId="0" applyFont="1" applyFill="1" applyBorder="1" applyAlignment="1">
      <alignment horizontal="center" vertical="center" wrapText="1"/>
    </xf>
    <xf numFmtId="14" fontId="7" fillId="0" borderId="55" xfId="0" applyNumberFormat="1" applyFont="1" applyBorder="1" applyAlignment="1">
      <alignment horizontal="right"/>
    </xf>
    <xf numFmtId="0" fontId="8" fillId="0" borderId="56" xfId="0" applyFont="1" applyBorder="1"/>
    <xf numFmtId="0" fontId="10" fillId="3" borderId="47" xfId="0" applyFont="1" applyFill="1" applyBorder="1" applyAlignment="1">
      <alignment horizontal="left" vertical="center"/>
    </xf>
    <xf numFmtId="0" fontId="11" fillId="0" borderId="1" xfId="0" applyFont="1" applyBorder="1"/>
    <xf numFmtId="0" fontId="0" fillId="0" borderId="1" xfId="0" applyBorder="1"/>
    <xf numFmtId="10" fontId="8" fillId="0" borderId="1" xfId="0" applyNumberFormat="1" applyFont="1" applyBorder="1"/>
    <xf numFmtId="10" fontId="8" fillId="0" borderId="37" xfId="0" applyNumberFormat="1" applyFont="1" applyBorder="1" applyAlignment="1">
      <alignment horizontal="center"/>
    </xf>
    <xf numFmtId="0" fontId="8" fillId="0" borderId="34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46" xfId="0" applyFont="1" applyBorder="1" applyAlignment="1" applyProtection="1">
      <alignment horizontal="center" vertical="center" wrapText="1"/>
      <protection locked="0"/>
    </xf>
    <xf numFmtId="0" fontId="8" fillId="0" borderId="26" xfId="0" applyFont="1" applyBorder="1" applyAlignment="1" applyProtection="1">
      <alignment horizontal="center" vertical="center" wrapText="1"/>
      <protection locked="0"/>
    </xf>
    <xf numFmtId="0" fontId="8" fillId="7" borderId="29" xfId="0" applyFont="1" applyFill="1" applyBorder="1" applyAlignment="1" applyProtection="1">
      <alignment horizontal="center" vertical="center" wrapText="1"/>
      <protection locked="0"/>
    </xf>
    <xf numFmtId="0" fontId="8" fillId="7" borderId="27" xfId="0" applyFont="1" applyFill="1" applyBorder="1" applyAlignment="1" applyProtection="1">
      <alignment horizontal="center" vertical="center" wrapText="1"/>
      <protection locked="0"/>
    </xf>
    <xf numFmtId="0" fontId="4" fillId="0" borderId="8" xfId="1" applyFont="1" applyBorder="1" applyAlignment="1" applyProtection="1">
      <alignment vertical="center"/>
      <protection locked="0"/>
    </xf>
    <xf numFmtId="0" fontId="4" fillId="0" borderId="2" xfId="1" applyFont="1" applyBorder="1" applyAlignment="1" applyProtection="1">
      <alignment vertical="center"/>
      <protection locked="0"/>
    </xf>
    <xf numFmtId="0" fontId="8" fillId="0" borderId="53" xfId="0" applyFont="1" applyBorder="1" applyAlignment="1" applyProtection="1">
      <alignment horizontal="center" vertical="center"/>
      <protection locked="0"/>
    </xf>
    <xf numFmtId="0" fontId="8" fillId="0" borderId="1" xfId="0" applyFont="1" applyBorder="1" applyProtection="1">
      <protection locked="0"/>
    </xf>
    <xf numFmtId="0" fontId="8" fillId="0" borderId="54" xfId="0" applyFont="1" applyBorder="1" applyProtection="1">
      <protection locked="0"/>
    </xf>
    <xf numFmtId="14" fontId="8" fillId="0" borderId="53" xfId="0" applyNumberFormat="1" applyFont="1" applyBorder="1" applyAlignment="1" applyProtection="1">
      <alignment horizontal="center" vertical="center"/>
      <protection locked="0"/>
    </xf>
    <xf numFmtId="0" fontId="8" fillId="0" borderId="38" xfId="0" applyFont="1" applyBorder="1" applyAlignment="1">
      <alignment horizontal="center"/>
    </xf>
    <xf numFmtId="0" fontId="8" fillId="0" borderId="21" xfId="0" applyFont="1" applyBorder="1" applyAlignment="1">
      <alignment horizontal="center" vertical="center" wrapText="1"/>
    </xf>
    <xf numFmtId="10" fontId="8" fillId="0" borderId="35" xfId="0" applyNumberFormat="1" applyFont="1" applyBorder="1" applyAlignment="1" applyProtection="1">
      <alignment horizontal="center" vertical="center" wrapText="1"/>
      <protection locked="0"/>
    </xf>
    <xf numFmtId="10" fontId="8" fillId="0" borderId="32" xfId="0" applyNumberFormat="1" applyFont="1" applyBorder="1" applyAlignment="1" applyProtection="1">
      <alignment horizontal="center" vertical="center" wrapText="1"/>
      <protection locked="0"/>
    </xf>
    <xf numFmtId="10" fontId="8" fillId="0" borderId="43" xfId="0" applyNumberFormat="1" applyFont="1" applyBorder="1" applyAlignment="1" applyProtection="1">
      <alignment horizontal="center" vertical="center" wrapText="1"/>
      <protection locked="0"/>
    </xf>
    <xf numFmtId="10" fontId="8" fillId="7" borderId="28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25" xfId="0" applyFont="1" applyFill="1" applyBorder="1" applyAlignment="1" applyProtection="1">
      <alignment horizontal="center"/>
      <protection locked="0"/>
    </xf>
    <xf numFmtId="0" fontId="8" fillId="2" borderId="40" xfId="0" applyFont="1" applyFill="1" applyBorder="1" applyAlignment="1">
      <alignment horizontal="center"/>
    </xf>
    <xf numFmtId="0" fontId="8" fillId="2" borderId="1" xfId="0" applyFont="1" applyFill="1" applyBorder="1" applyAlignment="1" applyProtection="1">
      <alignment horizontal="center"/>
      <protection locked="0"/>
    </xf>
    <xf numFmtId="0" fontId="8" fillId="2" borderId="21" xfId="0" applyFont="1" applyFill="1" applyBorder="1" applyAlignment="1" applyProtection="1">
      <alignment horizontal="center"/>
      <protection locked="0"/>
    </xf>
    <xf numFmtId="10" fontId="4" fillId="0" borderId="2" xfId="1" applyNumberFormat="1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left"/>
      <protection locked="0"/>
    </xf>
    <xf numFmtId="3" fontId="8" fillId="0" borderId="1" xfId="0" applyNumberFormat="1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0" fontId="8" fillId="2" borderId="32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center"/>
    </xf>
    <xf numFmtId="165" fontId="8" fillId="0" borderId="21" xfId="0" applyNumberFormat="1" applyFont="1" applyBorder="1" applyAlignment="1">
      <alignment horizontal="center" vertical="center" wrapText="1"/>
    </xf>
    <xf numFmtId="0" fontId="6" fillId="2" borderId="0" xfId="1" applyFont="1" applyFill="1" applyAlignment="1" applyProtection="1">
      <alignment horizontal="center" vertical="top"/>
      <protection locked="0"/>
    </xf>
    <xf numFmtId="0" fontId="2" fillId="0" borderId="0" xfId="0" applyFont="1" applyProtection="1">
      <protection locked="0"/>
    </xf>
    <xf numFmtId="0" fontId="3" fillId="0" borderId="0" xfId="1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right"/>
      <protection locked="0"/>
    </xf>
    <xf numFmtId="165" fontId="8" fillId="2" borderId="1" xfId="0" applyNumberFormat="1" applyFont="1" applyFill="1" applyBorder="1"/>
    <xf numFmtId="0" fontId="7" fillId="2" borderId="0" xfId="0" applyFont="1" applyFill="1" applyAlignment="1">
      <alignment horizontal="right"/>
    </xf>
    <xf numFmtId="0" fontId="0" fillId="0" borderId="0" xfId="0" applyProtection="1">
      <protection locked="0"/>
    </xf>
    <xf numFmtId="165" fontId="8" fillId="0" borderId="17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8" fillId="0" borderId="46" xfId="0" applyNumberFormat="1" applyFont="1" applyBorder="1" applyAlignment="1">
      <alignment horizontal="center" vertical="center" wrapText="1"/>
    </xf>
    <xf numFmtId="165" fontId="8" fillId="0" borderId="26" xfId="0" applyNumberFormat="1" applyFont="1" applyBorder="1" applyAlignment="1">
      <alignment horizontal="center" vertical="center" wrapText="1"/>
    </xf>
    <xf numFmtId="165" fontId="8" fillId="7" borderId="29" xfId="0" applyNumberFormat="1" applyFont="1" applyFill="1" applyBorder="1" applyAlignment="1">
      <alignment horizontal="center" vertical="center" wrapText="1"/>
    </xf>
    <xf numFmtId="165" fontId="8" fillId="7" borderId="2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/>
    </xf>
    <xf numFmtId="165" fontId="8" fillId="2" borderId="21" xfId="0" applyNumberFormat="1" applyFont="1" applyFill="1" applyBorder="1" applyAlignment="1">
      <alignment horizontal="center"/>
    </xf>
    <xf numFmtId="165" fontId="8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0" fontId="9" fillId="0" borderId="0" xfId="1" applyFont="1" applyAlignment="1">
      <alignment vertical="top"/>
    </xf>
    <xf numFmtId="0" fontId="4" fillId="3" borderId="58" xfId="1" applyFont="1" applyFill="1" applyBorder="1" applyAlignment="1">
      <alignment vertical="top"/>
    </xf>
    <xf numFmtId="0" fontId="4" fillId="3" borderId="53" xfId="1" applyFont="1" applyFill="1" applyBorder="1" applyAlignment="1">
      <alignment vertical="top"/>
    </xf>
    <xf numFmtId="0" fontId="2" fillId="3" borderId="55" xfId="0" applyFont="1" applyFill="1" applyBorder="1"/>
    <xf numFmtId="0" fontId="7" fillId="3" borderId="66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7" fillId="3" borderId="68" xfId="0" applyFont="1" applyFill="1" applyBorder="1" applyAlignment="1">
      <alignment horizontal="center" vertical="center" wrapText="1"/>
    </xf>
    <xf numFmtId="0" fontId="8" fillId="3" borderId="53" xfId="0" applyFont="1" applyFill="1" applyBorder="1" applyAlignment="1">
      <alignment vertical="center" wrapText="1"/>
    </xf>
    <xf numFmtId="165" fontId="8" fillId="2" borderId="54" xfId="0" applyNumberFormat="1" applyFont="1" applyFill="1" applyBorder="1"/>
    <xf numFmtId="0" fontId="8" fillId="3" borderId="55" xfId="0" applyFont="1" applyFill="1" applyBorder="1" applyAlignment="1">
      <alignment vertical="center" wrapText="1"/>
    </xf>
    <xf numFmtId="165" fontId="8" fillId="2" borderId="56" xfId="0" applyNumberFormat="1" applyFont="1" applyFill="1" applyBorder="1"/>
    <xf numFmtId="165" fontId="8" fillId="2" borderId="61" xfId="0" applyNumberFormat="1" applyFont="1" applyFill="1" applyBorder="1"/>
    <xf numFmtId="165" fontId="7" fillId="6" borderId="1" xfId="0" applyNumberFormat="1" applyFont="1" applyFill="1" applyBorder="1" applyAlignment="1">
      <alignment horizontal="center"/>
    </xf>
    <xf numFmtId="0" fontId="7" fillId="4" borderId="58" xfId="0" applyFont="1" applyFill="1" applyBorder="1" applyAlignment="1">
      <alignment horizontal="right" vertical="center"/>
    </xf>
    <xf numFmtId="165" fontId="7" fillId="6" borderId="59" xfId="0" applyNumberFormat="1" applyFont="1" applyFill="1" applyBorder="1" applyAlignment="1">
      <alignment horizontal="center"/>
    </xf>
    <xf numFmtId="165" fontId="7" fillId="6" borderId="60" xfId="0" applyNumberFormat="1" applyFont="1" applyFill="1" applyBorder="1" applyAlignment="1">
      <alignment horizontal="center"/>
    </xf>
    <xf numFmtId="0" fontId="7" fillId="3" borderId="53" xfId="0" applyFont="1" applyFill="1" applyBorder="1" applyAlignment="1">
      <alignment horizontal="right" vertical="center"/>
    </xf>
    <xf numFmtId="165" fontId="7" fillId="6" borderId="54" xfId="0" applyNumberFormat="1" applyFont="1" applyFill="1" applyBorder="1" applyAlignment="1">
      <alignment horizontal="center"/>
    </xf>
    <xf numFmtId="0" fontId="7" fillId="3" borderId="55" xfId="0" applyFont="1" applyFill="1" applyBorder="1" applyAlignment="1">
      <alignment horizontal="right" vertical="center" wrapText="1"/>
    </xf>
    <xf numFmtId="165" fontId="7" fillId="6" borderId="56" xfId="0" applyNumberFormat="1" applyFont="1" applyFill="1" applyBorder="1" applyAlignment="1">
      <alignment horizontal="center"/>
    </xf>
    <xf numFmtId="0" fontId="8" fillId="3" borderId="58" xfId="0" applyFont="1" applyFill="1" applyBorder="1" applyAlignment="1">
      <alignment vertical="center" wrapText="1"/>
    </xf>
    <xf numFmtId="165" fontId="8" fillId="2" borderId="59" xfId="0" applyNumberFormat="1" applyFont="1" applyFill="1" applyBorder="1"/>
    <xf numFmtId="165" fontId="8" fillId="2" borderId="60" xfId="0" applyNumberFormat="1" applyFont="1" applyFill="1" applyBorder="1"/>
    <xf numFmtId="0" fontId="7" fillId="4" borderId="55" xfId="0" applyFont="1" applyFill="1" applyBorder="1" applyAlignment="1">
      <alignment horizontal="center" vertical="center" wrapText="1"/>
    </xf>
    <xf numFmtId="0" fontId="7" fillId="3" borderId="56" xfId="0" applyFont="1" applyFill="1" applyBorder="1" applyAlignment="1">
      <alignment horizontal="center" vertical="center" wrapText="1"/>
    </xf>
    <xf numFmtId="0" fontId="7" fillId="3" borderId="61" xfId="0" applyFont="1" applyFill="1" applyBorder="1" applyAlignment="1">
      <alignment horizontal="center" vertical="center" wrapText="1"/>
    </xf>
    <xf numFmtId="0" fontId="4" fillId="3" borderId="55" xfId="1" applyFont="1" applyFill="1" applyBorder="1" applyAlignment="1">
      <alignment vertical="top"/>
    </xf>
    <xf numFmtId="165" fontId="10" fillId="0" borderId="54" xfId="1" applyNumberFormat="1" applyFont="1" applyBorder="1" applyAlignment="1">
      <alignment vertical="center"/>
    </xf>
    <xf numFmtId="10" fontId="10" fillId="0" borderId="61" xfId="1" applyNumberFormat="1" applyFont="1" applyBorder="1" applyAlignment="1">
      <alignment horizontal="right" vertical="center"/>
    </xf>
    <xf numFmtId="0" fontId="7" fillId="3" borderId="70" xfId="0" applyFont="1" applyFill="1" applyBorder="1" applyAlignment="1">
      <alignment horizontal="center" vertical="center" wrapText="1"/>
    </xf>
    <xf numFmtId="0" fontId="7" fillId="3" borderId="71" xfId="0" applyFont="1" applyFill="1" applyBorder="1" applyAlignment="1">
      <alignment horizontal="center" vertical="center" wrapText="1"/>
    </xf>
    <xf numFmtId="0" fontId="8" fillId="3" borderId="72" xfId="0" applyFont="1" applyFill="1" applyBorder="1" applyAlignment="1">
      <alignment horizontal="left" vertical="center" wrapText="1"/>
    </xf>
    <xf numFmtId="9" fontId="8" fillId="0" borderId="73" xfId="2" applyFont="1" applyBorder="1" applyAlignment="1" applyProtection="1">
      <alignment horizontal="center" vertical="center" wrapText="1"/>
    </xf>
    <xf numFmtId="0" fontId="8" fillId="3" borderId="74" xfId="0" applyFont="1" applyFill="1" applyBorder="1" applyAlignment="1">
      <alignment horizontal="left" vertical="center" wrapText="1"/>
    </xf>
    <xf numFmtId="0" fontId="10" fillId="3" borderId="75" xfId="0" applyFont="1" applyFill="1" applyBorder="1" applyAlignment="1">
      <alignment horizontal="left" vertical="center"/>
    </xf>
    <xf numFmtId="0" fontId="7" fillId="3" borderId="76" xfId="0" applyFont="1" applyFill="1" applyBorder="1" applyAlignment="1">
      <alignment horizontal="right"/>
    </xf>
    <xf numFmtId="165" fontId="8" fillId="0" borderId="77" xfId="0" applyNumberFormat="1" applyFont="1" applyBorder="1" applyAlignment="1">
      <alignment horizontal="center"/>
    </xf>
    <xf numFmtId="10" fontId="8" fillId="0" borderId="78" xfId="0" applyNumberFormat="1" applyFont="1" applyBorder="1" applyAlignment="1">
      <alignment horizontal="center"/>
    </xf>
    <xf numFmtId="165" fontId="8" fillId="2" borderId="26" xfId="0" applyNumberFormat="1" applyFont="1" applyFill="1" applyBorder="1" applyAlignment="1">
      <alignment horizontal="center"/>
    </xf>
    <xf numFmtId="0" fontId="7" fillId="4" borderId="58" xfId="0" applyFont="1" applyFill="1" applyBorder="1" applyAlignment="1">
      <alignment horizontal="right"/>
    </xf>
    <xf numFmtId="0" fontId="7" fillId="3" borderId="53" xfId="0" applyFont="1" applyFill="1" applyBorder="1" applyAlignment="1">
      <alignment horizontal="right"/>
    </xf>
    <xf numFmtId="0" fontId="7" fillId="3" borderId="55" xfId="0" applyFont="1" applyFill="1" applyBorder="1" applyAlignment="1">
      <alignment horizontal="right"/>
    </xf>
    <xf numFmtId="165" fontId="7" fillId="0" borderId="56" xfId="0" applyNumberFormat="1" applyFont="1" applyBorder="1" applyAlignment="1">
      <alignment horizontal="center"/>
    </xf>
    <xf numFmtId="165" fontId="7" fillId="0" borderId="61" xfId="0" applyNumberFormat="1" applyFont="1" applyBorder="1" applyAlignment="1">
      <alignment horizontal="center"/>
    </xf>
    <xf numFmtId="165" fontId="8" fillId="2" borderId="59" xfId="0" applyNumberFormat="1" applyFont="1" applyFill="1" applyBorder="1" applyAlignment="1">
      <alignment horizontal="center"/>
    </xf>
    <xf numFmtId="165" fontId="8" fillId="2" borderId="60" xfId="0" applyNumberFormat="1" applyFont="1" applyFill="1" applyBorder="1" applyAlignment="1">
      <alignment horizontal="center"/>
    </xf>
    <xf numFmtId="165" fontId="8" fillId="2" borderId="54" xfId="0" applyNumberFormat="1" applyFont="1" applyFill="1" applyBorder="1" applyAlignment="1">
      <alignment horizontal="center"/>
    </xf>
    <xf numFmtId="0" fontId="8" fillId="3" borderId="79" xfId="0" applyFont="1" applyFill="1" applyBorder="1" applyAlignment="1">
      <alignment vertical="center" wrapText="1"/>
    </xf>
    <xf numFmtId="0" fontId="8" fillId="3" borderId="80" xfId="0" applyFont="1" applyFill="1" applyBorder="1" applyAlignment="1">
      <alignment vertical="center" wrapText="1"/>
    </xf>
    <xf numFmtId="165" fontId="8" fillId="2" borderId="81" xfId="0" applyNumberFormat="1" applyFont="1" applyFill="1" applyBorder="1" applyAlignment="1">
      <alignment horizontal="center"/>
    </xf>
    <xf numFmtId="0" fontId="7" fillId="4" borderId="82" xfId="0" applyFont="1" applyFill="1" applyBorder="1" applyAlignment="1">
      <alignment horizontal="center" vertical="center" wrapText="1"/>
    </xf>
    <xf numFmtId="0" fontId="7" fillId="4" borderId="85" xfId="0" applyFont="1" applyFill="1" applyBorder="1" applyAlignment="1">
      <alignment horizontal="center" vertical="center" wrapText="1"/>
    </xf>
    <xf numFmtId="0" fontId="7" fillId="3" borderId="86" xfId="0" applyFont="1" applyFill="1" applyBorder="1" applyAlignment="1">
      <alignment horizontal="center" vertical="center" wrapText="1"/>
    </xf>
    <xf numFmtId="0" fontId="7" fillId="3" borderId="87" xfId="0" applyFont="1" applyFill="1" applyBorder="1" applyAlignment="1">
      <alignment horizontal="center" vertical="center" wrapText="1"/>
    </xf>
    <xf numFmtId="0" fontId="7" fillId="3" borderId="88" xfId="0" applyFont="1" applyFill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/>
    </xf>
    <xf numFmtId="3" fontId="8" fillId="0" borderId="54" xfId="0" applyNumberFormat="1" applyFont="1" applyBorder="1" applyAlignment="1">
      <alignment vertical="center"/>
    </xf>
    <xf numFmtId="14" fontId="8" fillId="0" borderId="53" xfId="0" applyNumberFormat="1" applyFont="1" applyBorder="1" applyAlignment="1">
      <alignment horizontal="center" vertical="center"/>
    </xf>
    <xf numFmtId="3" fontId="8" fillId="0" borderId="73" xfId="0" applyNumberFormat="1" applyFont="1" applyBorder="1" applyAlignment="1">
      <alignment vertical="center"/>
    </xf>
    <xf numFmtId="0" fontId="7" fillId="4" borderId="83" xfId="0" applyFont="1" applyFill="1" applyBorder="1" applyAlignment="1">
      <alignment horizontal="center" vertical="center" wrapText="1"/>
    </xf>
    <xf numFmtId="0" fontId="7" fillId="4" borderId="84" xfId="0" applyFont="1" applyFill="1" applyBorder="1" applyAlignment="1">
      <alignment horizontal="center" vertical="center" wrapText="1"/>
    </xf>
    <xf numFmtId="14" fontId="7" fillId="0" borderId="89" xfId="0" applyNumberFormat="1" applyFont="1" applyBorder="1" applyAlignment="1">
      <alignment horizontal="right"/>
    </xf>
    <xf numFmtId="0" fontId="8" fillId="0" borderId="90" xfId="0" applyFont="1" applyBorder="1"/>
    <xf numFmtId="0" fontId="8" fillId="0" borderId="0" xfId="0" applyFont="1" applyAlignment="1">
      <alignment wrapText="1"/>
    </xf>
    <xf numFmtId="0" fontId="4" fillId="3" borderId="58" xfId="1" applyFont="1" applyFill="1" applyBorder="1" applyAlignment="1">
      <alignment horizontal="center" vertical="center" wrapText="1"/>
    </xf>
    <xf numFmtId="0" fontId="4" fillId="3" borderId="59" xfId="1" applyFont="1" applyFill="1" applyBorder="1" applyAlignment="1">
      <alignment horizontal="center" vertical="center" wrapText="1"/>
    </xf>
    <xf numFmtId="0" fontId="7" fillId="4" borderId="91" xfId="0" applyFont="1" applyFill="1" applyBorder="1" applyAlignment="1">
      <alignment horizontal="center" vertical="center" wrapText="1"/>
    </xf>
    <xf numFmtId="0" fontId="7" fillId="4" borderId="92" xfId="0" applyFont="1" applyFill="1" applyBorder="1" applyAlignment="1">
      <alignment horizontal="center" vertical="center" wrapText="1"/>
    </xf>
    <xf numFmtId="0" fontId="8" fillId="0" borderId="53" xfId="0" applyFont="1" applyBorder="1" applyAlignment="1">
      <alignment vertical="center"/>
    </xf>
    <xf numFmtId="10" fontId="8" fillId="0" borderId="54" xfId="0" applyNumberFormat="1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0" fontId="8" fillId="0" borderId="56" xfId="0" applyFont="1" applyBorder="1" applyAlignment="1">
      <alignment vertical="center" wrapText="1"/>
    </xf>
    <xf numFmtId="3" fontId="8" fillId="0" borderId="56" xfId="0" applyNumberFormat="1" applyFont="1" applyBorder="1" applyAlignment="1">
      <alignment vertical="center"/>
    </xf>
    <xf numFmtId="10" fontId="8" fillId="0" borderId="61" xfId="0" applyNumberFormat="1" applyFont="1" applyBorder="1" applyAlignment="1">
      <alignment vertical="center"/>
    </xf>
    <xf numFmtId="0" fontId="4" fillId="3" borderId="85" xfId="1" applyFont="1" applyFill="1" applyBorder="1" applyAlignment="1">
      <alignment horizontal="center" vertical="center" wrapText="1"/>
    </xf>
    <xf numFmtId="3" fontId="8" fillId="0" borderId="87" xfId="0" applyNumberFormat="1" applyFont="1" applyBorder="1"/>
    <xf numFmtId="3" fontId="8" fillId="0" borderId="87" xfId="0" applyNumberFormat="1" applyFont="1" applyBorder="1" applyAlignment="1">
      <alignment vertical="center"/>
    </xf>
    <xf numFmtId="10" fontId="8" fillId="0" borderId="88" xfId="0" applyNumberFormat="1" applyFont="1" applyBorder="1" applyAlignment="1">
      <alignment vertical="center"/>
    </xf>
    <xf numFmtId="3" fontId="7" fillId="0" borderId="21" xfId="0" applyNumberFormat="1" applyFont="1" applyBorder="1"/>
    <xf numFmtId="3" fontId="7" fillId="0" borderId="21" xfId="0" applyNumberFormat="1" applyFont="1" applyBorder="1" applyAlignment="1">
      <alignment vertical="center"/>
    </xf>
    <xf numFmtId="10" fontId="7" fillId="0" borderId="21" xfId="0" applyNumberFormat="1" applyFont="1" applyBorder="1"/>
    <xf numFmtId="165" fontId="8" fillId="0" borderId="60" xfId="0" applyNumberFormat="1" applyFont="1" applyBorder="1" applyAlignment="1">
      <alignment horizontal="center"/>
    </xf>
    <xf numFmtId="165" fontId="8" fillId="0" borderId="54" xfId="0" applyNumberFormat="1" applyFont="1" applyBorder="1" applyAlignment="1">
      <alignment horizontal="center"/>
    </xf>
    <xf numFmtId="10" fontId="4" fillId="0" borderId="61" xfId="1" applyNumberFormat="1" applyFont="1" applyBorder="1" applyAlignment="1">
      <alignment vertical="center"/>
    </xf>
    <xf numFmtId="10" fontId="8" fillId="0" borderId="73" xfId="0" applyNumberFormat="1" applyFont="1" applyBorder="1" applyAlignment="1">
      <alignment vertical="center"/>
    </xf>
    <xf numFmtId="0" fontId="7" fillId="3" borderId="65" xfId="0" applyFont="1" applyFill="1" applyBorder="1" applyAlignment="1">
      <alignment horizontal="center" vertical="center" wrapText="1"/>
    </xf>
    <xf numFmtId="0" fontId="8" fillId="3" borderId="53" xfId="0" applyFont="1" applyFill="1" applyBorder="1" applyAlignment="1">
      <alignment horizontal="left" vertical="center" wrapText="1"/>
    </xf>
    <xf numFmtId="165" fontId="8" fillId="0" borderId="56" xfId="0" applyNumberFormat="1" applyFont="1" applyBorder="1" applyAlignment="1">
      <alignment horizontal="center"/>
    </xf>
    <xf numFmtId="0" fontId="10" fillId="3" borderId="80" xfId="0" applyFont="1" applyFill="1" applyBorder="1" applyAlignment="1">
      <alignment horizontal="left" vertical="center"/>
    </xf>
    <xf numFmtId="165" fontId="8" fillId="7" borderId="26" xfId="0" applyNumberFormat="1" applyFont="1" applyFill="1" applyBorder="1" applyAlignment="1">
      <alignment horizontal="center" vertical="center" wrapText="1"/>
    </xf>
    <xf numFmtId="10" fontId="8" fillId="0" borderId="81" xfId="0" applyNumberFormat="1" applyFont="1" applyBorder="1" applyAlignment="1">
      <alignment vertical="center"/>
    </xf>
    <xf numFmtId="0" fontId="7" fillId="3" borderId="85" xfId="0" applyFont="1" applyFill="1" applyBorder="1" applyAlignment="1">
      <alignment horizontal="right"/>
    </xf>
    <xf numFmtId="165" fontId="8" fillId="0" borderId="87" xfId="0" applyNumberFormat="1" applyFont="1" applyBorder="1" applyAlignment="1">
      <alignment horizontal="center"/>
    </xf>
    <xf numFmtId="10" fontId="8" fillId="0" borderId="88" xfId="0" applyNumberFormat="1" applyFont="1" applyBorder="1" applyAlignment="1">
      <alignment horizontal="center"/>
    </xf>
    <xf numFmtId="165" fontId="8" fillId="0" borderId="61" xfId="0" applyNumberFormat="1" applyFont="1" applyBorder="1" applyAlignment="1">
      <alignment horizontal="center"/>
    </xf>
    <xf numFmtId="165" fontId="8" fillId="2" borderId="56" xfId="0" applyNumberFormat="1" applyFont="1" applyFill="1" applyBorder="1" applyAlignment="1">
      <alignment horizontal="center"/>
    </xf>
    <xf numFmtId="165" fontId="8" fillId="2" borderId="61" xfId="0" applyNumberFormat="1" applyFont="1" applyFill="1" applyBorder="1" applyAlignment="1">
      <alignment horizontal="center"/>
    </xf>
    <xf numFmtId="0" fontId="8" fillId="0" borderId="58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7" fillId="3" borderId="85" xfId="0" applyFont="1" applyFill="1" applyBorder="1" applyAlignment="1">
      <alignment horizontal="left" vertical="center" wrapText="1"/>
    </xf>
    <xf numFmtId="0" fontId="7" fillId="3" borderId="93" xfId="0" applyFont="1" applyFill="1" applyBorder="1" applyAlignment="1">
      <alignment horizontal="right"/>
    </xf>
    <xf numFmtId="165" fontId="8" fillId="0" borderId="86" xfId="0" applyNumberFormat="1" applyFont="1" applyBorder="1"/>
    <xf numFmtId="0" fontId="8" fillId="3" borderId="79" xfId="0" applyFont="1" applyFill="1" applyBorder="1" applyAlignment="1">
      <alignment horizontal="left" vertical="center" wrapText="1"/>
    </xf>
    <xf numFmtId="0" fontId="10" fillId="3" borderId="80" xfId="0" applyFont="1" applyFill="1" applyBorder="1" applyAlignment="1">
      <alignment horizontal="left" vertical="center" wrapText="1"/>
    </xf>
    <xf numFmtId="0" fontId="8" fillId="0" borderId="79" xfId="0" applyFont="1" applyBorder="1" applyAlignment="1">
      <alignment horizontal="center" vertical="center"/>
    </xf>
    <xf numFmtId="3" fontId="8" fillId="0" borderId="61" xfId="0" applyNumberFormat="1" applyFont="1" applyBorder="1" applyAlignment="1">
      <alignment vertical="center"/>
    </xf>
    <xf numFmtId="0" fontId="4" fillId="3" borderId="80" xfId="1" applyFont="1" applyFill="1" applyBorder="1" applyAlignment="1">
      <alignment vertical="top"/>
    </xf>
    <xf numFmtId="0" fontId="13" fillId="0" borderId="0" xfId="1" applyFont="1" applyAlignment="1">
      <alignment horizontal="center" vertical="top"/>
    </xf>
    <xf numFmtId="166" fontId="8" fillId="0" borderId="0" xfId="0" applyNumberFormat="1" applyFont="1" applyAlignment="1">
      <alignment horizontal="center"/>
    </xf>
    <xf numFmtId="9" fontId="3" fillId="0" borderId="0" xfId="1" applyNumberFormat="1" applyFont="1" applyAlignment="1" applyProtection="1">
      <alignment horizontal="center" vertical="top"/>
      <protection locked="0"/>
    </xf>
    <xf numFmtId="165" fontId="7" fillId="8" borderId="60" xfId="0" applyNumberFormat="1" applyFont="1" applyFill="1" applyBorder="1" applyAlignment="1">
      <alignment horizontal="center"/>
    </xf>
    <xf numFmtId="165" fontId="7" fillId="8" borderId="61" xfId="0" applyNumberFormat="1" applyFont="1" applyFill="1" applyBorder="1" applyAlignment="1">
      <alignment horizontal="center"/>
    </xf>
    <xf numFmtId="165" fontId="8" fillId="2" borderId="2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vertical="center"/>
    </xf>
    <xf numFmtId="0" fontId="8" fillId="2" borderId="0" xfId="0" applyFont="1" applyFill="1" applyProtection="1">
      <protection locked="0"/>
    </xf>
    <xf numFmtId="165" fontId="4" fillId="2" borderId="54" xfId="1" applyNumberFormat="1" applyFont="1" applyFill="1" applyBorder="1" applyAlignment="1">
      <alignment horizontal="center" vertical="center"/>
    </xf>
    <xf numFmtId="10" fontId="4" fillId="2" borderId="61" xfId="1" applyNumberFormat="1" applyFont="1" applyFill="1" applyBorder="1" applyAlignment="1">
      <alignment horizontal="center" vertical="center"/>
    </xf>
    <xf numFmtId="165" fontId="4" fillId="0" borderId="54" xfId="1" applyNumberFormat="1" applyFont="1" applyBorder="1" applyAlignment="1">
      <alignment horizontal="center" vertical="center"/>
    </xf>
    <xf numFmtId="166" fontId="8" fillId="2" borderId="0" xfId="0" applyNumberFormat="1" applyFont="1" applyFill="1" applyAlignment="1">
      <alignment horizontal="center"/>
    </xf>
    <xf numFmtId="3" fontId="8" fillId="2" borderId="21" xfId="0" applyNumberFormat="1" applyFont="1" applyFill="1" applyBorder="1" applyAlignment="1">
      <alignment vertical="center"/>
    </xf>
    <xf numFmtId="3" fontId="8" fillId="2" borderId="73" xfId="0" applyNumberFormat="1" applyFont="1" applyFill="1" applyBorder="1" applyAlignment="1">
      <alignment vertical="center"/>
    </xf>
    <xf numFmtId="3" fontId="8" fillId="2" borderId="54" xfId="0" applyNumberFormat="1" applyFont="1" applyFill="1" applyBorder="1" applyAlignment="1">
      <alignment vertical="center"/>
    </xf>
    <xf numFmtId="3" fontId="7" fillId="2" borderId="56" xfId="0" applyNumberFormat="1" applyFont="1" applyFill="1" applyBorder="1" applyAlignment="1">
      <alignment vertical="center"/>
    </xf>
    <xf numFmtId="3" fontId="7" fillId="2" borderId="61" xfId="0" applyNumberFormat="1" applyFont="1" applyFill="1" applyBorder="1" applyAlignment="1">
      <alignment vertical="center"/>
    </xf>
    <xf numFmtId="0" fontId="4" fillId="0" borderId="0" xfId="1" applyFont="1" applyAlignment="1">
      <alignment horizontal="center" vertical="top"/>
    </xf>
    <xf numFmtId="1" fontId="8" fillId="2" borderId="1" xfId="0" applyNumberFormat="1" applyFont="1" applyFill="1" applyBorder="1" applyProtection="1">
      <protection locked="0"/>
    </xf>
    <xf numFmtId="1" fontId="8" fillId="2" borderId="54" xfId="0" applyNumberFormat="1" applyFont="1" applyFill="1" applyBorder="1" applyProtection="1">
      <protection locked="0"/>
    </xf>
    <xf numFmtId="14" fontId="8" fillId="0" borderId="0" xfId="0" applyNumberFormat="1" applyFont="1" applyProtection="1">
      <protection locked="0"/>
    </xf>
    <xf numFmtId="10" fontId="8" fillId="2" borderId="54" xfId="0" applyNumberFormat="1" applyFont="1" applyFill="1" applyBorder="1" applyAlignment="1">
      <alignment vertical="center"/>
    </xf>
    <xf numFmtId="0" fontId="8" fillId="2" borderId="53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8" fillId="2" borderId="26" xfId="0" applyFont="1" applyFill="1" applyBorder="1" applyAlignment="1">
      <alignment vertical="center" wrapText="1"/>
    </xf>
    <xf numFmtId="3" fontId="8" fillId="2" borderId="26" xfId="0" applyNumberFormat="1" applyFont="1" applyFill="1" applyBorder="1" applyAlignment="1">
      <alignment vertical="center"/>
    </xf>
    <xf numFmtId="10" fontId="8" fillId="2" borderId="81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3" fontId="10" fillId="2" borderId="26" xfId="0" applyNumberFormat="1" applyFont="1" applyFill="1" applyBorder="1" applyAlignment="1">
      <alignment vertical="center"/>
    </xf>
    <xf numFmtId="0" fontId="8" fillId="2" borderId="80" xfId="0" applyFont="1" applyFill="1" applyBorder="1" applyAlignment="1">
      <alignment vertical="center"/>
    </xf>
    <xf numFmtId="3" fontId="8" fillId="2" borderId="1" xfId="0" applyNumberFormat="1" applyFont="1" applyFill="1" applyBorder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2" fillId="2" borderId="0" xfId="0" applyFont="1" applyFill="1" applyProtection="1">
      <protection locked="0"/>
    </xf>
    <xf numFmtId="165" fontId="8" fillId="2" borderId="1" xfId="0" applyNumberFormat="1" applyFont="1" applyFill="1" applyBorder="1" applyAlignment="1">
      <alignment horizontal="center" vertical="center" wrapText="1"/>
    </xf>
    <xf numFmtId="168" fontId="4" fillId="0" borderId="8" xfId="1" applyNumberFormat="1" applyFont="1" applyBorder="1" applyAlignment="1" applyProtection="1">
      <alignment vertical="center"/>
      <protection locked="0"/>
    </xf>
    <xf numFmtId="168" fontId="4" fillId="0" borderId="2" xfId="1" applyNumberFormat="1" applyFont="1" applyBorder="1" applyAlignment="1" applyProtection="1">
      <alignment vertical="center"/>
      <protection locked="0"/>
    </xf>
    <xf numFmtId="0" fontId="0" fillId="2" borderId="0" xfId="0" applyFill="1"/>
    <xf numFmtId="0" fontId="0" fillId="2" borderId="0" xfId="0" applyFill="1" applyProtection="1">
      <protection locked="0"/>
    </xf>
    <xf numFmtId="0" fontId="8" fillId="2" borderId="0" xfId="0" applyFont="1" applyFill="1" applyAlignment="1">
      <alignment horizontal="left"/>
    </xf>
    <xf numFmtId="167" fontId="8" fillId="0" borderId="1" xfId="3" applyNumberFormat="1" applyFont="1" applyBorder="1" applyProtection="1">
      <protection locked="0"/>
    </xf>
    <xf numFmtId="167" fontId="8" fillId="2" borderId="1" xfId="3" applyNumberFormat="1" applyFont="1" applyFill="1" applyBorder="1"/>
    <xf numFmtId="167" fontId="8" fillId="2" borderId="54" xfId="3" applyNumberFormat="1" applyFont="1" applyFill="1" applyBorder="1"/>
    <xf numFmtId="167" fontId="8" fillId="2" borderId="1" xfId="3" applyNumberFormat="1" applyFont="1" applyFill="1" applyBorder="1" applyProtection="1">
      <protection locked="0"/>
    </xf>
    <xf numFmtId="167" fontId="8" fillId="2" borderId="54" xfId="3" applyNumberFormat="1" applyFont="1" applyFill="1" applyBorder="1" applyProtection="1">
      <protection locked="0"/>
    </xf>
    <xf numFmtId="167" fontId="8" fillId="2" borderId="56" xfId="3" applyNumberFormat="1" applyFont="1" applyFill="1" applyBorder="1"/>
    <xf numFmtId="1" fontId="8" fillId="2" borderId="54" xfId="3" applyNumberFormat="1" applyFont="1" applyFill="1" applyBorder="1"/>
    <xf numFmtId="167" fontId="8" fillId="2" borderId="1" xfId="3" applyNumberFormat="1" applyFont="1" applyFill="1" applyBorder="1" applyAlignment="1" applyProtection="1">
      <alignment horizontal="center"/>
      <protection locked="0"/>
    </xf>
    <xf numFmtId="167" fontId="8" fillId="2" borderId="32" xfId="3" applyNumberFormat="1" applyFont="1" applyFill="1" applyBorder="1" applyAlignment="1">
      <alignment horizontal="center"/>
    </xf>
    <xf numFmtId="167" fontId="8" fillId="2" borderId="21" xfId="3" applyNumberFormat="1" applyFont="1" applyFill="1" applyBorder="1" applyAlignment="1" applyProtection="1">
      <alignment horizontal="center"/>
      <protection locked="0"/>
    </xf>
    <xf numFmtId="167" fontId="8" fillId="2" borderId="28" xfId="3" applyNumberFormat="1" applyFont="1" applyFill="1" applyBorder="1" applyAlignment="1">
      <alignment horizontal="center"/>
    </xf>
    <xf numFmtId="167" fontId="7" fillId="6" borderId="30" xfId="3" applyNumberFormat="1" applyFont="1" applyFill="1" applyBorder="1" applyAlignment="1">
      <alignment horizontal="center"/>
    </xf>
    <xf numFmtId="167" fontId="8" fillId="0" borderId="38" xfId="3" applyNumberFormat="1" applyFont="1" applyBorder="1" applyAlignment="1">
      <alignment horizontal="center"/>
    </xf>
    <xf numFmtId="167" fontId="8" fillId="2" borderId="1" xfId="3" applyNumberFormat="1" applyFont="1" applyFill="1" applyBorder="1" applyAlignment="1">
      <alignment vertical="center"/>
    </xf>
    <xf numFmtId="167" fontId="8" fillId="0" borderId="17" xfId="3" applyNumberFormat="1" applyFont="1" applyBorder="1" applyAlignment="1" applyProtection="1">
      <alignment horizontal="center" vertical="center" wrapText="1"/>
      <protection locked="0"/>
    </xf>
    <xf numFmtId="167" fontId="8" fillId="0" borderId="1" xfId="3" applyNumberFormat="1" applyFont="1" applyBorder="1" applyAlignment="1" applyProtection="1">
      <alignment horizontal="center" vertical="center" wrapText="1"/>
      <protection locked="0"/>
    </xf>
    <xf numFmtId="167" fontId="8" fillId="0" borderId="21" xfId="3" applyNumberFormat="1" applyFont="1" applyBorder="1" applyAlignment="1">
      <alignment horizontal="center" vertical="center" wrapText="1"/>
    </xf>
    <xf numFmtId="167" fontId="8" fillId="0" borderId="46" xfId="3" applyNumberFormat="1" applyFont="1" applyBorder="1" applyAlignment="1" applyProtection="1">
      <alignment horizontal="center" vertical="center" wrapText="1"/>
      <protection locked="0"/>
    </xf>
    <xf numFmtId="167" fontId="8" fillId="0" borderId="26" xfId="3" applyNumberFormat="1" applyFont="1" applyBorder="1" applyAlignment="1" applyProtection="1">
      <alignment horizontal="center" vertical="center" wrapText="1"/>
      <protection locked="0"/>
    </xf>
    <xf numFmtId="167" fontId="8" fillId="7" borderId="29" xfId="3" applyNumberFormat="1" applyFont="1" applyFill="1" applyBorder="1" applyAlignment="1" applyProtection="1">
      <alignment horizontal="center" vertical="center" wrapText="1"/>
      <protection locked="0"/>
    </xf>
    <xf numFmtId="167" fontId="8" fillId="7" borderId="27" xfId="3" applyNumberFormat="1" applyFont="1" applyFill="1" applyBorder="1" applyAlignment="1" applyProtection="1">
      <alignment horizontal="center" vertical="center" wrapText="1"/>
      <protection locked="0"/>
    </xf>
    <xf numFmtId="167" fontId="4" fillId="0" borderId="8" xfId="3" applyNumberFormat="1" applyFont="1" applyBorder="1" applyAlignment="1" applyProtection="1">
      <alignment vertical="center"/>
      <protection locked="0"/>
    </xf>
    <xf numFmtId="167" fontId="4" fillId="0" borderId="2" xfId="3" applyNumberFormat="1" applyFont="1" applyBorder="1" applyAlignment="1" applyProtection="1">
      <alignment vertical="center"/>
      <protection locked="0"/>
    </xf>
    <xf numFmtId="167" fontId="8" fillId="0" borderId="34" xfId="3" applyNumberFormat="1" applyFont="1" applyBorder="1" applyAlignment="1" applyProtection="1">
      <alignment horizontal="center" vertical="center" wrapText="1"/>
      <protection locked="0"/>
    </xf>
    <xf numFmtId="167" fontId="8" fillId="0" borderId="21" xfId="3" applyNumberFormat="1" applyFont="1" applyBorder="1" applyAlignment="1" applyProtection="1">
      <alignment horizontal="center" vertical="center" wrapText="1"/>
      <protection locked="0"/>
    </xf>
    <xf numFmtId="167" fontId="8" fillId="2" borderId="25" xfId="3" applyNumberFormat="1" applyFont="1" applyFill="1" applyBorder="1" applyAlignment="1" applyProtection="1">
      <alignment horizontal="center"/>
      <protection locked="0"/>
    </xf>
    <xf numFmtId="167" fontId="8" fillId="2" borderId="40" xfId="3" applyNumberFormat="1" applyFont="1" applyFill="1" applyBorder="1" applyAlignment="1">
      <alignment horizontal="center"/>
    </xf>
    <xf numFmtId="165" fontId="8" fillId="0" borderId="0" xfId="0" applyNumberFormat="1" applyFont="1" applyProtection="1">
      <protection locked="0"/>
    </xf>
    <xf numFmtId="3" fontId="8" fillId="0" borderId="0" xfId="0" applyNumberFormat="1" applyFont="1" applyAlignment="1" applyProtection="1">
      <alignment horizontal="center"/>
      <protection locked="0"/>
    </xf>
    <xf numFmtId="1" fontId="8" fillId="0" borderId="0" xfId="0" applyNumberFormat="1" applyFont="1" applyAlignment="1">
      <alignment horizontal="center"/>
    </xf>
    <xf numFmtId="0" fontId="7" fillId="6" borderId="85" xfId="0" applyFont="1" applyFill="1" applyBorder="1" applyAlignment="1">
      <alignment horizontal="center" vertical="center" wrapText="1"/>
    </xf>
    <xf numFmtId="0" fontId="7" fillId="6" borderId="87" xfId="0" applyFont="1" applyFill="1" applyBorder="1" applyAlignment="1">
      <alignment horizontal="center" vertical="center" wrapText="1"/>
    </xf>
    <xf numFmtId="0" fontId="7" fillId="6" borderId="88" xfId="0" applyFont="1" applyFill="1" applyBorder="1" applyAlignment="1">
      <alignment horizontal="center" vertical="center" wrapText="1"/>
    </xf>
    <xf numFmtId="0" fontId="8" fillId="2" borderId="58" xfId="0" applyFont="1" applyFill="1" applyBorder="1" applyAlignment="1">
      <alignment horizontal="center" vertical="center"/>
    </xf>
    <xf numFmtId="14" fontId="8" fillId="2" borderId="53" xfId="0" applyNumberFormat="1" applyFont="1" applyFill="1" applyBorder="1" applyAlignment="1">
      <alignment horizontal="center" vertical="center"/>
    </xf>
    <xf numFmtId="14" fontId="7" fillId="2" borderId="55" xfId="0" applyNumberFormat="1" applyFont="1" applyFill="1" applyBorder="1" applyAlignment="1">
      <alignment horizontal="right"/>
    </xf>
    <xf numFmtId="14" fontId="7" fillId="2" borderId="89" xfId="0" applyNumberFormat="1" applyFont="1" applyFill="1" applyBorder="1" applyAlignment="1">
      <alignment horizontal="right"/>
    </xf>
    <xf numFmtId="165" fontId="8" fillId="2" borderId="0" xfId="0" applyNumberFormat="1" applyFont="1" applyFill="1" applyAlignment="1">
      <alignment horizontal="center"/>
    </xf>
    <xf numFmtId="165" fontId="8" fillId="2" borderId="0" xfId="0" applyNumberFormat="1" applyFont="1" applyFill="1"/>
    <xf numFmtId="0" fontId="8" fillId="2" borderId="53" xfId="0" applyFont="1" applyFill="1" applyBorder="1" applyAlignment="1">
      <alignment horizontal="center" vertical="center"/>
    </xf>
    <xf numFmtId="0" fontId="8" fillId="2" borderId="55" xfId="0" applyFont="1" applyFill="1" applyBorder="1" applyAlignment="1">
      <alignment horizontal="center" vertical="center"/>
    </xf>
    <xf numFmtId="0" fontId="8" fillId="2" borderId="0" xfId="0" applyFont="1" applyFill="1" applyAlignment="1" applyProtection="1">
      <alignment horizontal="center"/>
      <protection locked="0"/>
    </xf>
    <xf numFmtId="165" fontId="8" fillId="2" borderId="0" xfId="0" applyNumberFormat="1" applyFont="1" applyFill="1" applyAlignment="1" applyProtection="1">
      <alignment horizontal="center"/>
      <protection locked="0"/>
    </xf>
    <xf numFmtId="0" fontId="7" fillId="6" borderId="53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67" fontId="7" fillId="6" borderId="54" xfId="3" applyNumberFormat="1" applyFont="1" applyFill="1" applyBorder="1" applyAlignment="1">
      <alignment horizontal="center" vertical="center" wrapText="1"/>
    </xf>
    <xf numFmtId="167" fontId="8" fillId="2" borderId="1" xfId="3" applyNumberFormat="1" applyFont="1" applyFill="1" applyBorder="1" applyAlignment="1" applyProtection="1">
      <protection locked="0"/>
    </xf>
    <xf numFmtId="167" fontId="8" fillId="2" borderId="54" xfId="3" applyNumberFormat="1" applyFont="1" applyFill="1" applyBorder="1" applyAlignment="1" applyProtection="1">
      <protection locked="0"/>
    </xf>
    <xf numFmtId="167" fontId="8" fillId="2" borderId="1" xfId="3" applyNumberFormat="1" applyFont="1" applyFill="1" applyBorder="1" applyAlignment="1" applyProtection="1">
      <alignment horizontal="right"/>
      <protection locked="0"/>
    </xf>
    <xf numFmtId="167" fontId="8" fillId="2" borderId="56" xfId="3" applyNumberFormat="1" applyFont="1" applyFill="1" applyBorder="1" applyAlignment="1"/>
    <xf numFmtId="14" fontId="7" fillId="2" borderId="52" xfId="0" applyNumberFormat="1" applyFont="1" applyFill="1" applyBorder="1" applyAlignment="1">
      <alignment horizontal="right"/>
    </xf>
    <xf numFmtId="0" fontId="8" fillId="2" borderId="34" xfId="0" applyFont="1" applyFill="1" applyBorder="1"/>
    <xf numFmtId="0" fontId="8" fillId="2" borderId="1" xfId="0" applyFont="1" applyFill="1" applyBorder="1" applyAlignment="1">
      <alignment horizontal="center" vertical="center"/>
    </xf>
    <xf numFmtId="1" fontId="8" fillId="2" borderId="1" xfId="3" applyNumberFormat="1" applyFont="1" applyFill="1" applyBorder="1" applyProtection="1">
      <protection locked="0"/>
    </xf>
    <xf numFmtId="3" fontId="8" fillId="2" borderId="0" xfId="0" applyNumberFormat="1" applyFont="1" applyFill="1"/>
    <xf numFmtId="0" fontId="7" fillId="6" borderId="79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73" xfId="0" applyFont="1" applyFill="1" applyBorder="1" applyAlignment="1">
      <alignment horizontal="center" vertical="center" wrapText="1"/>
    </xf>
    <xf numFmtId="14" fontId="7" fillId="2" borderId="53" xfId="0" applyNumberFormat="1" applyFont="1" applyFill="1" applyBorder="1" applyAlignment="1">
      <alignment horizontal="right"/>
    </xf>
    <xf numFmtId="0" fontId="8" fillId="2" borderId="53" xfId="0" applyFont="1" applyFill="1" applyBorder="1"/>
    <xf numFmtId="0" fontId="8" fillId="2" borderId="18" xfId="0" applyFont="1" applyFill="1" applyBorder="1"/>
    <xf numFmtId="0" fontId="8" fillId="2" borderId="94" xfId="0" applyFont="1" applyFill="1" applyBorder="1"/>
    <xf numFmtId="0" fontId="9" fillId="5" borderId="0" xfId="1" applyFont="1" applyFill="1" applyAlignment="1">
      <alignment horizontal="center" vertical="top"/>
    </xf>
    <xf numFmtId="0" fontId="4" fillId="0" borderId="16" xfId="1" applyFont="1" applyBorder="1" applyAlignment="1">
      <alignment horizontal="center" vertical="top"/>
    </xf>
    <xf numFmtId="0" fontId="4" fillId="0" borderId="57" xfId="1" applyFont="1" applyBorder="1" applyAlignment="1">
      <alignment horizontal="center" vertical="top"/>
    </xf>
    <xf numFmtId="0" fontId="4" fillId="0" borderId="69" xfId="1" applyFont="1" applyBorder="1" applyAlignment="1">
      <alignment horizontal="center" vertical="top"/>
    </xf>
    <xf numFmtId="0" fontId="8" fillId="0" borderId="0" xfId="0" applyFont="1" applyAlignment="1" applyProtection="1">
      <alignment horizontal="center"/>
      <protection locked="0"/>
    </xf>
    <xf numFmtId="0" fontId="4" fillId="5" borderId="49" xfId="1" applyFont="1" applyFill="1" applyBorder="1" applyAlignment="1">
      <alignment horizontal="center" vertical="center"/>
    </xf>
    <xf numFmtId="0" fontId="8" fillId="5" borderId="50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4" fillId="0" borderId="59" xfId="1" applyFont="1" applyBorder="1" applyAlignment="1">
      <alignment horizontal="center" vertical="top"/>
    </xf>
    <xf numFmtId="0" fontId="4" fillId="0" borderId="60" xfId="1" applyFont="1" applyBorder="1" applyAlignment="1">
      <alignment horizontal="center" vertical="top"/>
    </xf>
    <xf numFmtId="0" fontId="13" fillId="0" borderId="56" xfId="1" applyFont="1" applyBorder="1" applyAlignment="1">
      <alignment horizontal="center" vertical="top"/>
    </xf>
    <xf numFmtId="0" fontId="13" fillId="0" borderId="61" xfId="1" applyFont="1" applyBorder="1" applyAlignment="1">
      <alignment horizontal="center" vertical="top"/>
    </xf>
    <xf numFmtId="0" fontId="3" fillId="2" borderId="49" xfId="1" applyFont="1" applyFill="1" applyBorder="1" applyAlignment="1">
      <alignment horizontal="center" vertical="top"/>
    </xf>
    <xf numFmtId="0" fontId="8" fillId="2" borderId="50" xfId="0" applyFont="1" applyFill="1" applyBorder="1"/>
    <xf numFmtId="0" fontId="8" fillId="2" borderId="51" xfId="0" applyFont="1" applyFill="1" applyBorder="1"/>
    <xf numFmtId="0" fontId="7" fillId="6" borderId="49" xfId="0" applyFont="1" applyFill="1" applyBorder="1" applyAlignment="1">
      <alignment horizontal="center" vertical="center" wrapText="1"/>
    </xf>
    <xf numFmtId="0" fontId="7" fillId="6" borderId="51" xfId="0" applyFont="1" applyFill="1" applyBorder="1" applyAlignment="1">
      <alignment horizontal="center" vertical="center" wrapText="1"/>
    </xf>
    <xf numFmtId="0" fontId="3" fillId="5" borderId="49" xfId="1" applyFont="1" applyFill="1" applyBorder="1" applyAlignment="1">
      <alignment horizontal="center" vertical="top"/>
    </xf>
    <xf numFmtId="0" fontId="8" fillId="0" borderId="50" xfId="0" applyFont="1" applyBorder="1"/>
    <xf numFmtId="0" fontId="8" fillId="0" borderId="51" xfId="0" applyFont="1" applyBorder="1"/>
    <xf numFmtId="0" fontId="3" fillId="5" borderId="85" xfId="1" applyFont="1" applyFill="1" applyBorder="1" applyAlignment="1">
      <alignment horizontal="center" vertical="top"/>
    </xf>
    <xf numFmtId="0" fontId="3" fillId="5" borderId="87" xfId="1" applyFont="1" applyFill="1" applyBorder="1" applyAlignment="1">
      <alignment horizontal="center" vertical="top"/>
    </xf>
    <xf numFmtId="0" fontId="3" fillId="5" borderId="88" xfId="1" applyFont="1" applyFill="1" applyBorder="1" applyAlignment="1">
      <alignment horizontal="center" vertical="top"/>
    </xf>
    <xf numFmtId="0" fontId="4" fillId="3" borderId="58" xfId="1" applyFont="1" applyFill="1" applyBorder="1" applyAlignment="1">
      <alignment horizontal="right" vertical="top"/>
    </xf>
    <xf numFmtId="0" fontId="4" fillId="3" borderId="59" xfId="1" applyFont="1" applyFill="1" applyBorder="1" applyAlignment="1">
      <alignment horizontal="right" vertical="top"/>
    </xf>
    <xf numFmtId="0" fontId="4" fillId="3" borderId="53" xfId="1" applyFont="1" applyFill="1" applyBorder="1" applyAlignment="1">
      <alignment horizontal="right" vertical="top"/>
    </xf>
    <xf numFmtId="0" fontId="4" fillId="3" borderId="1" xfId="1" applyFont="1" applyFill="1" applyBorder="1" applyAlignment="1">
      <alignment horizontal="right" vertical="top"/>
    </xf>
    <xf numFmtId="0" fontId="4" fillId="3" borderId="55" xfId="1" applyFont="1" applyFill="1" applyBorder="1" applyAlignment="1">
      <alignment horizontal="right" vertical="top"/>
    </xf>
    <xf numFmtId="0" fontId="4" fillId="3" borderId="56" xfId="1" applyFont="1" applyFill="1" applyBorder="1" applyAlignment="1">
      <alignment horizontal="right" vertical="top"/>
    </xf>
    <xf numFmtId="0" fontId="7" fillId="4" borderId="49" xfId="0" applyFont="1" applyFill="1" applyBorder="1" applyAlignment="1">
      <alignment horizontal="center" vertical="center" wrapText="1"/>
    </xf>
    <xf numFmtId="0" fontId="7" fillId="4" borderId="51" xfId="0" applyFont="1" applyFill="1" applyBorder="1" applyAlignment="1">
      <alignment horizontal="center" vertical="center" wrapText="1"/>
    </xf>
    <xf numFmtId="0" fontId="3" fillId="5" borderId="58" xfId="1" applyFont="1" applyFill="1" applyBorder="1" applyAlignment="1">
      <alignment horizontal="center" vertical="top"/>
    </xf>
    <xf numFmtId="0" fontId="3" fillId="5" borderId="59" xfId="1" applyFont="1" applyFill="1" applyBorder="1" applyAlignment="1">
      <alignment horizontal="center" vertical="top"/>
    </xf>
    <xf numFmtId="0" fontId="3" fillId="5" borderId="60" xfId="1" applyFont="1" applyFill="1" applyBorder="1" applyAlignment="1">
      <alignment horizontal="center" vertical="top"/>
    </xf>
    <xf numFmtId="0" fontId="3" fillId="5" borderId="5" xfId="1" applyFont="1" applyFill="1" applyBorder="1" applyAlignment="1">
      <alignment horizontal="center" vertical="top"/>
    </xf>
    <xf numFmtId="0" fontId="8" fillId="0" borderId="6" xfId="0" applyFont="1" applyBorder="1"/>
    <xf numFmtId="0" fontId="8" fillId="0" borderId="19" xfId="0" applyFont="1" applyBorder="1"/>
    <xf numFmtId="0" fontId="8" fillId="0" borderId="0" xfId="0" applyFont="1" applyAlignment="1">
      <alignment horizontal="center"/>
    </xf>
    <xf numFmtId="0" fontId="4" fillId="0" borderId="3" xfId="1" applyFont="1" applyBorder="1" applyAlignment="1" applyProtection="1">
      <alignment horizontal="center" vertical="top"/>
      <protection locked="0"/>
    </xf>
    <xf numFmtId="0" fontId="4" fillId="0" borderId="4" xfId="1" applyFont="1" applyBorder="1" applyAlignment="1" applyProtection="1">
      <alignment horizontal="center" vertical="top"/>
      <protection locked="0"/>
    </xf>
    <xf numFmtId="0" fontId="19" fillId="0" borderId="10" xfId="1" applyFont="1" applyBorder="1" applyAlignment="1" applyProtection="1">
      <alignment horizontal="center" vertical="top"/>
      <protection locked="0"/>
    </xf>
    <xf numFmtId="0" fontId="19" fillId="0" borderId="11" xfId="1" applyFont="1" applyBorder="1" applyAlignment="1" applyProtection="1">
      <alignment horizontal="center" vertical="top"/>
      <protection locked="0"/>
    </xf>
    <xf numFmtId="0" fontId="4" fillId="5" borderId="12" xfId="1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4" fillId="0" borderId="97" xfId="1" applyFont="1" applyBorder="1" applyAlignment="1">
      <alignment horizontal="center" vertical="top"/>
    </xf>
    <xf numFmtId="0" fontId="0" fillId="0" borderId="98" xfId="0" applyBorder="1" applyAlignment="1">
      <alignment horizontal="center" vertical="top"/>
    </xf>
    <xf numFmtId="0" fontId="3" fillId="2" borderId="5" xfId="1" applyFont="1" applyFill="1" applyBorder="1" applyAlignment="1">
      <alignment horizontal="center" vertical="top"/>
    </xf>
    <xf numFmtId="0" fontId="8" fillId="2" borderId="6" xfId="0" applyFont="1" applyFill="1" applyBorder="1"/>
    <xf numFmtId="0" fontId="8" fillId="2" borderId="19" xfId="0" applyFont="1" applyFill="1" applyBorder="1"/>
    <xf numFmtId="0" fontId="19" fillId="0" borderId="5" xfId="1" applyFont="1" applyBorder="1" applyAlignment="1" applyProtection="1">
      <alignment horizontal="center" vertical="top"/>
      <protection locked="0"/>
    </xf>
    <xf numFmtId="0" fontId="19" fillId="0" borderId="7" xfId="1" applyFont="1" applyBorder="1" applyAlignment="1" applyProtection="1">
      <alignment horizontal="center" vertical="top"/>
      <protection locked="0"/>
    </xf>
    <xf numFmtId="0" fontId="3" fillId="5" borderId="6" xfId="1" applyFont="1" applyFill="1" applyBorder="1" applyAlignment="1">
      <alignment horizontal="center" vertical="top"/>
    </xf>
    <xf numFmtId="0" fontId="3" fillId="5" borderId="19" xfId="1" applyFont="1" applyFill="1" applyBorder="1" applyAlignment="1">
      <alignment horizontal="center" vertical="top"/>
    </xf>
    <xf numFmtId="0" fontId="4" fillId="3" borderId="8" xfId="1" applyFont="1" applyFill="1" applyBorder="1" applyAlignment="1">
      <alignment horizontal="right" vertical="top"/>
    </xf>
    <xf numFmtId="0" fontId="4" fillId="3" borderId="2" xfId="1" applyFont="1" applyFill="1" applyBorder="1" applyAlignment="1">
      <alignment horizontal="right" vertical="top"/>
    </xf>
    <xf numFmtId="0" fontId="3" fillId="5" borderId="12" xfId="1" applyFont="1" applyFill="1" applyBorder="1" applyAlignment="1">
      <alignment horizontal="center" vertical="top"/>
    </xf>
    <xf numFmtId="0" fontId="8" fillId="0" borderId="13" xfId="0" applyFont="1" applyBorder="1"/>
    <xf numFmtId="0" fontId="8" fillId="0" borderId="24" xfId="0" applyFont="1" applyBorder="1"/>
    <xf numFmtId="0" fontId="7" fillId="6" borderId="16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13" fillId="0" borderId="49" xfId="1" applyFont="1" applyBorder="1" applyAlignment="1">
      <alignment horizontal="center" vertical="top"/>
    </xf>
    <xf numFmtId="0" fontId="0" fillId="0" borderId="86" xfId="0" applyBorder="1" applyAlignment="1">
      <alignment horizontal="center" vertical="top"/>
    </xf>
    <xf numFmtId="0" fontId="20" fillId="0" borderId="5" xfId="1" applyFont="1" applyBorder="1" applyAlignment="1" applyProtection="1">
      <alignment horizontal="center" vertical="top"/>
      <protection locked="0"/>
    </xf>
    <xf numFmtId="0" fontId="20" fillId="0" borderId="7" xfId="1" applyFont="1" applyBorder="1" applyAlignment="1" applyProtection="1">
      <alignment horizontal="center" vertical="top"/>
      <protection locked="0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/>
    </xf>
    <xf numFmtId="0" fontId="4" fillId="0" borderId="54" xfId="1" applyFont="1" applyBorder="1" applyAlignment="1">
      <alignment horizontal="center" vertical="top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8" fillId="0" borderId="59" xfId="0" applyFont="1" applyBorder="1"/>
    <xf numFmtId="0" fontId="8" fillId="0" borderId="60" xfId="0" applyFont="1" applyBorder="1"/>
    <xf numFmtId="0" fontId="7" fillId="6" borderId="95" xfId="0" applyFont="1" applyFill="1" applyBorder="1" applyAlignment="1">
      <alignment horizontal="center" vertical="center" wrapText="1"/>
    </xf>
    <xf numFmtId="0" fontId="7" fillId="6" borderId="96" xfId="0" applyFont="1" applyFill="1" applyBorder="1" applyAlignment="1">
      <alignment horizontal="center" vertical="center" wrapText="1"/>
    </xf>
    <xf numFmtId="0" fontId="3" fillId="5" borderId="62" xfId="1" applyFont="1" applyFill="1" applyBorder="1" applyAlignment="1">
      <alignment horizontal="center" vertical="top"/>
    </xf>
    <xf numFmtId="0" fontId="8" fillId="0" borderId="63" xfId="0" applyFont="1" applyBorder="1"/>
    <xf numFmtId="0" fontId="8" fillId="0" borderId="64" xfId="0" applyFont="1" applyBorder="1"/>
    <xf numFmtId="0" fontId="14" fillId="0" borderId="1" xfId="1" applyFont="1" applyBorder="1" applyAlignment="1">
      <alignment horizontal="center" vertical="top"/>
    </xf>
    <xf numFmtId="0" fontId="14" fillId="0" borderId="54" xfId="1" applyFont="1" applyBorder="1" applyAlignment="1">
      <alignment horizontal="center" vertical="top"/>
    </xf>
    <xf numFmtId="0" fontId="15" fillId="0" borderId="56" xfId="1" applyFont="1" applyBorder="1" applyAlignment="1">
      <alignment horizontal="center" vertical="top"/>
    </xf>
    <xf numFmtId="0" fontId="15" fillId="0" borderId="61" xfId="1" applyFont="1" applyBorder="1" applyAlignment="1">
      <alignment horizontal="center" vertical="top"/>
    </xf>
    <xf numFmtId="0" fontId="3" fillId="5" borderId="63" xfId="1" applyFont="1" applyFill="1" applyBorder="1" applyAlignment="1">
      <alignment horizontal="center" vertical="top"/>
    </xf>
    <xf numFmtId="0" fontId="3" fillId="5" borderId="64" xfId="1" applyFont="1" applyFill="1" applyBorder="1" applyAlignment="1">
      <alignment horizontal="center" vertical="top"/>
    </xf>
    <xf numFmtId="0" fontId="15" fillId="0" borderId="16" xfId="1" applyFont="1" applyBorder="1" applyAlignment="1">
      <alignment horizontal="center" vertical="top"/>
    </xf>
    <xf numFmtId="0" fontId="16" fillId="0" borderId="57" xfId="0" applyFont="1" applyBorder="1" applyAlignment="1">
      <alignment horizontal="center" vertical="top"/>
    </xf>
    <xf numFmtId="0" fontId="16" fillId="0" borderId="69" xfId="0" applyFont="1" applyBorder="1" applyAlignment="1">
      <alignment horizontal="center" vertical="top"/>
    </xf>
    <xf numFmtId="0" fontId="4" fillId="0" borderId="5" xfId="1" applyFont="1" applyBorder="1" applyAlignment="1" applyProtection="1">
      <alignment horizontal="center" vertical="top"/>
      <protection locked="0"/>
    </xf>
    <xf numFmtId="0" fontId="4" fillId="0" borderId="7" xfId="1" applyFont="1" applyBorder="1" applyAlignment="1" applyProtection="1">
      <alignment horizontal="center" vertical="top"/>
      <protection locked="0"/>
    </xf>
    <xf numFmtId="0" fontId="4" fillId="0" borderId="10" xfId="1" applyFont="1" applyBorder="1" applyAlignment="1" applyProtection="1">
      <alignment horizontal="center" vertical="top"/>
      <protection locked="0"/>
    </xf>
    <xf numFmtId="0" fontId="4" fillId="0" borderId="11" xfId="1" applyFont="1" applyBorder="1" applyAlignment="1" applyProtection="1">
      <alignment horizontal="center" vertical="top"/>
      <protection locked="0"/>
    </xf>
  </cellXfs>
  <cellStyles count="4">
    <cellStyle name="Ezres" xfId="3" builtinId="3"/>
    <cellStyle name="Normál" xfId="0" builtinId="0"/>
    <cellStyle name="Normál 2" xfId="1"/>
    <cellStyle name="Százalék" xfId="2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topLeftCell="A7" zoomScaleNormal="100" zoomScaleSheetLayoutView="80" workbookViewId="0">
      <selection activeCell="B17" sqref="B17"/>
    </sheetView>
  </sheetViews>
  <sheetFormatPr defaultColWidth="9.28515625" defaultRowHeight="15.75" x14ac:dyDescent="0.25"/>
  <cols>
    <col min="1" max="1" width="32.42578125" style="83" customWidth="1"/>
    <col min="2" max="3" width="31.7109375" style="83" customWidth="1"/>
    <col min="4" max="6" width="17.7109375" style="83" customWidth="1"/>
    <col min="7" max="7" width="15.7109375" style="83" customWidth="1"/>
    <col min="8" max="8" width="9.28515625" style="83" customWidth="1"/>
    <col min="9" max="16384" width="9.28515625" style="83"/>
  </cols>
  <sheetData>
    <row r="1" spans="1:10" s="95" customFormat="1" ht="21" x14ac:dyDescent="0.25">
      <c r="A1" s="316" t="s">
        <v>0</v>
      </c>
      <c r="B1" s="316"/>
      <c r="C1" s="316"/>
      <c r="D1" s="316"/>
      <c r="E1" s="316"/>
      <c r="F1" s="316"/>
      <c r="G1" s="316"/>
      <c r="H1" s="252"/>
    </row>
    <row r="3" spans="1:10" s="95" customFormat="1" ht="21" x14ac:dyDescent="0.25">
      <c r="A3" s="316" t="s">
        <v>1</v>
      </c>
      <c r="B3" s="316"/>
      <c r="C3" s="316"/>
      <c r="D3" s="316"/>
      <c r="E3" s="316"/>
      <c r="F3" s="316"/>
      <c r="G3" s="316"/>
    </row>
    <row r="4" spans="1:10" s="95" customFormat="1" ht="21" x14ac:dyDescent="0.25">
      <c r="A4" s="316" t="s">
        <v>2</v>
      </c>
      <c r="B4" s="316"/>
      <c r="C4" s="316"/>
      <c r="D4" s="316"/>
      <c r="E4" s="316"/>
      <c r="F4" s="316"/>
      <c r="G4" s="316"/>
    </row>
    <row r="5" spans="1:10" ht="16.5" thickBot="1" x14ac:dyDescent="0.3">
      <c r="A5" s="17"/>
      <c r="B5" s="2"/>
      <c r="C5" s="2"/>
      <c r="D5" s="17"/>
      <c r="E5" s="2"/>
      <c r="F5" s="2"/>
      <c r="G5" s="2"/>
    </row>
    <row r="6" spans="1:10" x14ac:dyDescent="0.25">
      <c r="A6" s="107" t="s">
        <v>3</v>
      </c>
      <c r="B6" s="324" t="s">
        <v>4</v>
      </c>
      <c r="C6" s="324"/>
      <c r="D6" s="325"/>
      <c r="E6" s="2"/>
      <c r="F6" s="2"/>
      <c r="G6" s="2"/>
    </row>
    <row r="7" spans="1:10" x14ac:dyDescent="0.25">
      <c r="A7" s="108" t="s">
        <v>5</v>
      </c>
      <c r="B7" s="317" t="s">
        <v>108</v>
      </c>
      <c r="C7" s="318"/>
      <c r="D7" s="319"/>
      <c r="E7" s="2"/>
      <c r="F7" s="2"/>
      <c r="G7" s="2"/>
    </row>
    <row r="8" spans="1:10" ht="16.5" thickBot="1" x14ac:dyDescent="0.3">
      <c r="A8" s="132" t="s">
        <v>6</v>
      </c>
      <c r="B8" s="326" t="s">
        <v>7</v>
      </c>
      <c r="C8" s="326"/>
      <c r="D8" s="327"/>
      <c r="E8" s="2"/>
    </row>
    <row r="9" spans="1:10" ht="16.5" thickBot="1" x14ac:dyDescent="0.3">
      <c r="A9" s="3"/>
      <c r="B9" s="3"/>
      <c r="C9" s="2"/>
      <c r="D9" s="2"/>
      <c r="E9" s="2"/>
      <c r="F9" s="2"/>
      <c r="G9" s="2"/>
    </row>
    <row r="10" spans="1:10" ht="16.5" thickBot="1" x14ac:dyDescent="0.3">
      <c r="A10" s="321" t="s">
        <v>8</v>
      </c>
      <c r="B10" s="322"/>
      <c r="C10" s="322"/>
      <c r="D10" s="322"/>
      <c r="E10" s="322"/>
      <c r="F10" s="322"/>
      <c r="G10" s="323"/>
    </row>
    <row r="11" spans="1:10" ht="31.5" x14ac:dyDescent="0.25">
      <c r="A11" s="170" t="s">
        <v>9</v>
      </c>
      <c r="B11" s="171" t="s">
        <v>10</v>
      </c>
      <c r="C11" s="171" t="s">
        <v>11</v>
      </c>
      <c r="D11" s="172" t="s">
        <v>12</v>
      </c>
      <c r="E11" s="172" t="s">
        <v>13</v>
      </c>
      <c r="F11" s="172" t="s">
        <v>14</v>
      </c>
      <c r="G11" s="173" t="s">
        <v>15</v>
      </c>
    </row>
    <row r="12" spans="1:10" x14ac:dyDescent="0.25">
      <c r="A12" s="235" t="s">
        <v>16</v>
      </c>
      <c r="B12" s="236" t="s">
        <v>17</v>
      </c>
      <c r="C12" s="236" t="s">
        <v>18</v>
      </c>
      <c r="D12" s="219">
        <v>2400000</v>
      </c>
      <c r="E12" s="219">
        <v>2400000</v>
      </c>
      <c r="F12" s="219">
        <v>4800000</v>
      </c>
      <c r="G12" s="234">
        <v>0.5</v>
      </c>
      <c r="H12" s="233"/>
    </row>
    <row r="13" spans="1:10" x14ac:dyDescent="0.25">
      <c r="A13" s="235" t="s">
        <v>19</v>
      </c>
      <c r="B13" s="236" t="s">
        <v>17</v>
      </c>
      <c r="C13" s="236" t="s">
        <v>18</v>
      </c>
      <c r="D13" s="219">
        <v>3487180</v>
      </c>
      <c r="E13" s="219">
        <v>3487179</v>
      </c>
      <c r="F13" s="219">
        <v>6974359</v>
      </c>
      <c r="G13" s="234">
        <v>0.5</v>
      </c>
      <c r="H13" s="233"/>
    </row>
    <row r="14" spans="1:10" ht="31.15" customHeight="1" x14ac:dyDescent="0.25">
      <c r="A14" s="235" t="s">
        <v>20</v>
      </c>
      <c r="B14" s="236" t="s">
        <v>17</v>
      </c>
      <c r="C14" s="236" t="s">
        <v>21</v>
      </c>
      <c r="D14" s="219">
        <v>4000000</v>
      </c>
      <c r="E14" s="219">
        <v>6000000</v>
      </c>
      <c r="F14" s="219">
        <v>10000000</v>
      </c>
      <c r="G14" s="234">
        <v>0.4</v>
      </c>
    </row>
    <row r="15" spans="1:10" ht="31.15" customHeight="1" x14ac:dyDescent="0.25">
      <c r="A15" s="237" t="s">
        <v>22</v>
      </c>
      <c r="B15" s="238" t="s">
        <v>23</v>
      </c>
      <c r="C15" s="238" t="s">
        <v>24</v>
      </c>
      <c r="D15" s="239">
        <v>22092098</v>
      </c>
      <c r="E15" s="239">
        <v>7364032</v>
      </c>
      <c r="F15" s="239">
        <v>29456130</v>
      </c>
      <c r="G15" s="240">
        <v>0.75</v>
      </c>
      <c r="I15" s="24"/>
      <c r="J15" s="220"/>
    </row>
    <row r="16" spans="1:10" ht="31.15" customHeight="1" x14ac:dyDescent="0.25">
      <c r="A16" s="241" t="s">
        <v>25</v>
      </c>
      <c r="B16" s="238" t="s">
        <v>26</v>
      </c>
      <c r="C16" s="238" t="s">
        <v>24</v>
      </c>
      <c r="D16" s="242">
        <v>5775000</v>
      </c>
      <c r="E16" s="242">
        <v>1925000</v>
      </c>
      <c r="F16" s="242">
        <v>7700000</v>
      </c>
      <c r="G16" s="240">
        <v>0.75</v>
      </c>
      <c r="I16" s="220"/>
      <c r="J16" s="220"/>
    </row>
    <row r="17" spans="1:10" ht="31.15" customHeight="1" x14ac:dyDescent="0.25">
      <c r="A17" s="237" t="s">
        <v>28</v>
      </c>
      <c r="B17" s="238" t="s">
        <v>23</v>
      </c>
      <c r="C17" s="238" t="s">
        <v>24</v>
      </c>
      <c r="D17" s="239">
        <v>10500000</v>
      </c>
      <c r="E17" s="239">
        <v>3500000</v>
      </c>
      <c r="F17" s="239">
        <v>14000000</v>
      </c>
      <c r="G17" s="240">
        <v>0.75</v>
      </c>
      <c r="I17" s="220"/>
      <c r="J17" s="220"/>
    </row>
    <row r="18" spans="1:10" ht="31.15" customHeight="1" x14ac:dyDescent="0.25">
      <c r="A18" s="237" t="s">
        <v>31</v>
      </c>
      <c r="B18" s="238" t="s">
        <v>23</v>
      </c>
      <c r="C18" s="238" t="s">
        <v>24</v>
      </c>
      <c r="D18" s="239">
        <v>6375000</v>
      </c>
      <c r="E18" s="239">
        <v>2125000</v>
      </c>
      <c r="F18" s="239">
        <v>8500000</v>
      </c>
      <c r="G18" s="240">
        <v>0.75</v>
      </c>
      <c r="I18" s="220"/>
      <c r="J18" s="220"/>
    </row>
    <row r="19" spans="1:10" ht="31.15" customHeight="1" x14ac:dyDescent="0.25">
      <c r="A19" s="237" t="s">
        <v>32</v>
      </c>
      <c r="B19" s="238" t="s">
        <v>23</v>
      </c>
      <c r="C19" s="238" t="s">
        <v>24</v>
      </c>
      <c r="D19" s="239">
        <v>1050000</v>
      </c>
      <c r="E19" s="239">
        <v>350000</v>
      </c>
      <c r="F19" s="239">
        <v>1400000</v>
      </c>
      <c r="G19" s="240">
        <v>0.75</v>
      </c>
      <c r="I19" s="220"/>
      <c r="J19" s="220"/>
    </row>
    <row r="20" spans="1:10" ht="27.4" customHeight="1" x14ac:dyDescent="0.25">
      <c r="A20" s="235" t="s">
        <v>19</v>
      </c>
      <c r="B20" s="236" t="s">
        <v>34</v>
      </c>
      <c r="C20" s="236" t="s">
        <v>18</v>
      </c>
      <c r="D20" s="219">
        <v>592820</v>
      </c>
      <c r="E20" s="219">
        <v>592821</v>
      </c>
      <c r="F20" s="219">
        <v>1185641</v>
      </c>
      <c r="G20" s="234">
        <v>0.5</v>
      </c>
      <c r="H20" s="233"/>
      <c r="I20" s="220"/>
      <c r="J20" s="220"/>
    </row>
    <row r="21" spans="1:10" ht="27.4" customHeight="1" x14ac:dyDescent="0.25">
      <c r="A21" s="174"/>
      <c r="B21" s="30"/>
      <c r="C21" s="30"/>
      <c r="D21" s="31"/>
      <c r="E21" s="31"/>
      <c r="F21" s="31"/>
      <c r="G21" s="175"/>
      <c r="I21" s="220"/>
      <c r="J21" s="220"/>
    </row>
    <row r="22" spans="1:10" ht="27.4" customHeight="1" x14ac:dyDescent="0.25">
      <c r="A22" s="174"/>
      <c r="B22" s="30"/>
      <c r="C22" s="30"/>
      <c r="D22" s="31"/>
      <c r="E22" s="31"/>
      <c r="F22" s="31"/>
      <c r="G22" s="175"/>
      <c r="I22" s="220"/>
      <c r="J22" s="220"/>
    </row>
    <row r="23" spans="1:10" ht="25.5" customHeight="1" thickBot="1" x14ac:dyDescent="0.3">
      <c r="A23" s="176"/>
      <c r="B23" s="177"/>
      <c r="C23" s="177"/>
      <c r="D23" s="178"/>
      <c r="E23" s="178"/>
      <c r="F23" s="178"/>
      <c r="G23" s="179"/>
    </row>
    <row r="24" spans="1:10" ht="22.5" customHeight="1" x14ac:dyDescent="0.25">
      <c r="A24" s="17"/>
      <c r="B24" s="169"/>
      <c r="C24" s="6" t="s">
        <v>35</v>
      </c>
      <c r="D24" s="184">
        <f>SUM(D12:D23)</f>
        <v>56272098</v>
      </c>
      <c r="E24" s="184">
        <f>SUM(E12:E23)</f>
        <v>27744032</v>
      </c>
      <c r="F24" s="185">
        <f>SUM(F12:F23)</f>
        <v>84016130</v>
      </c>
      <c r="G24" s="186">
        <f>D24/F24</f>
        <v>0.66977731537979668</v>
      </c>
    </row>
    <row r="27" spans="1:10" ht="38.25" customHeight="1" x14ac:dyDescent="0.25">
      <c r="A27" s="82" t="s">
        <v>36</v>
      </c>
      <c r="B27" s="83" t="s">
        <v>118</v>
      </c>
      <c r="D27" s="82" t="s">
        <v>37</v>
      </c>
      <c r="E27" s="82" t="s">
        <v>38</v>
      </c>
      <c r="F27" s="320" t="s">
        <v>39</v>
      </c>
      <c r="G27" s="320"/>
    </row>
    <row r="28" spans="1:10" x14ac:dyDescent="0.25">
      <c r="F28" s="320" t="s">
        <v>40</v>
      </c>
      <c r="G28" s="320"/>
    </row>
    <row r="29" spans="1:10" x14ac:dyDescent="0.25">
      <c r="F29" s="90"/>
    </row>
    <row r="31" spans="1:10" x14ac:dyDescent="0.25">
      <c r="A31" s="82"/>
      <c r="D31" s="82"/>
      <c r="E31" s="82"/>
      <c r="F31" s="320"/>
      <c r="G31" s="320"/>
    </row>
    <row r="32" spans="1:10" x14ac:dyDescent="0.25">
      <c r="F32" s="320"/>
      <c r="G32" s="320"/>
    </row>
  </sheetData>
  <sheetProtection formatCells="0" formatColumns="0" formatRows="0" insertColumns="0" insertRows="0" insertHyperlinks="0" deleteColumns="0" deleteRows="0" sort="0" autoFilter="0" pivotTables="0"/>
  <autoFilter ref="A11:G24"/>
  <mergeCells count="11">
    <mergeCell ref="F32:G32"/>
    <mergeCell ref="A10:G10"/>
    <mergeCell ref="F27:G27"/>
    <mergeCell ref="F28:G28"/>
    <mergeCell ref="B6:D6"/>
    <mergeCell ref="B8:D8"/>
    <mergeCell ref="A1:G1"/>
    <mergeCell ref="B7:D7"/>
    <mergeCell ref="A3:G3"/>
    <mergeCell ref="A4:G4"/>
    <mergeCell ref="F31:G31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cellComments="asDisplayed" r:id="rId1"/>
  <headerFooter>
    <oddFooter xml:space="preserve">&amp;CSzignó: 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>
          <x14:formula1>
            <xm:f>segédtábla!$A$1:$A$8</xm:f>
          </x14:formula1>
          <xm:sqref>A12:A23</xm:sqref>
        </x14:dataValidation>
        <x14:dataValidation type="list" showErrorMessage="1" error="Kérjük, hogy a listáról kiválasztható elemek közül válasszon!">
          <x14:formula1>
            <xm:f>'Tagi_1 összesítő'!$A$18:$A$23</xm:f>
          </x14:formula1>
          <xm:sqref>C12:C23</xm:sqref>
        </x14:dataValidation>
        <x14:dataValidation type="list" allowBlank="1" showErrorMessage="1" error="Kérjük, a listából válasszon!">
          <x14:formula1>
            <xm:f>'Tagi_1 összesítő'!$A$29:$A$38</xm:f>
          </x14:formula1>
          <xm:sqref>B12:B23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opLeftCell="A13" workbookViewId="0">
      <selection activeCell="E14" sqref="E14"/>
    </sheetView>
  </sheetViews>
  <sheetFormatPr defaultRowHeight="15" x14ac:dyDescent="0.25"/>
  <cols>
    <col min="1" max="1" width="50.7109375" customWidth="1"/>
    <col min="2" max="4" width="20.7109375" customWidth="1"/>
    <col min="5" max="5" width="15.7109375" customWidth="1"/>
  </cols>
  <sheetData>
    <row r="1" spans="1:9" ht="21" x14ac:dyDescent="0.25">
      <c r="A1" s="316" t="s">
        <v>1</v>
      </c>
      <c r="B1" s="316"/>
      <c r="C1" s="316"/>
      <c r="D1" s="316"/>
      <c r="E1" s="316"/>
      <c r="F1" s="7"/>
      <c r="G1" s="7"/>
    </row>
    <row r="2" spans="1:9" ht="21" x14ac:dyDescent="0.25">
      <c r="A2" s="316" t="s">
        <v>41</v>
      </c>
      <c r="B2" s="316"/>
      <c r="C2" s="316"/>
      <c r="D2" s="316"/>
      <c r="E2" s="316"/>
      <c r="F2" s="7"/>
      <c r="G2" s="7"/>
    </row>
    <row r="3" spans="1:9" ht="16.5" thickBot="1" x14ac:dyDescent="0.3">
      <c r="A3" s="1"/>
      <c r="B3" s="2"/>
      <c r="C3" s="2"/>
      <c r="D3" s="1"/>
      <c r="E3" s="2"/>
      <c r="F3" s="2"/>
      <c r="G3" s="2"/>
    </row>
    <row r="4" spans="1:9" ht="17.25" thickTop="1" thickBot="1" x14ac:dyDescent="0.3">
      <c r="A4" s="4" t="s">
        <v>72</v>
      </c>
      <c r="B4" s="354" t="s">
        <v>90</v>
      </c>
      <c r="C4" s="355"/>
      <c r="D4" s="17"/>
      <c r="E4" s="2"/>
      <c r="F4" s="2"/>
      <c r="G4" s="2"/>
      <c r="H4" s="17"/>
      <c r="I4" s="17"/>
    </row>
    <row r="5" spans="1:9" ht="16.5" thickBot="1" x14ac:dyDescent="0.3">
      <c r="A5" s="5" t="s">
        <v>6</v>
      </c>
      <c r="B5" s="403" t="s">
        <v>91</v>
      </c>
      <c r="C5" s="404"/>
      <c r="D5" s="17"/>
      <c r="E5" s="2"/>
      <c r="F5" s="2"/>
      <c r="G5" s="2"/>
      <c r="H5" s="17"/>
      <c r="I5" s="17"/>
    </row>
    <row r="6" spans="1:9" ht="18.75" customHeight="1" thickTop="1" thickBot="1" x14ac:dyDescent="0.3">
      <c r="A6" s="2"/>
      <c r="B6" s="2"/>
      <c r="C6" s="2"/>
      <c r="D6" s="17"/>
      <c r="E6" s="2"/>
      <c r="F6" s="2"/>
      <c r="G6" s="2"/>
      <c r="H6" s="17"/>
      <c r="I6" s="17"/>
    </row>
    <row r="7" spans="1:9" ht="18.75" customHeight="1" thickBot="1" x14ac:dyDescent="0.3">
      <c r="A7" s="350" t="s">
        <v>42</v>
      </c>
      <c r="B7" s="368"/>
      <c r="C7" s="369"/>
      <c r="D7" s="17"/>
      <c r="E7" s="2"/>
      <c r="F7" s="2"/>
      <c r="G7" s="2"/>
      <c r="H7" s="17"/>
      <c r="I7" s="17"/>
    </row>
    <row r="8" spans="1:9" ht="18.75" customHeight="1" thickTop="1" thickBot="1" x14ac:dyDescent="0.3">
      <c r="A8" s="370" t="s">
        <v>43</v>
      </c>
      <c r="B8" s="370"/>
      <c r="C8" s="63"/>
      <c r="D8" s="17"/>
      <c r="E8" s="2"/>
      <c r="F8" s="2"/>
      <c r="G8" s="2"/>
      <c r="H8" s="17"/>
      <c r="I8" s="17"/>
    </row>
    <row r="9" spans="1:9" ht="16.5" thickBot="1" x14ac:dyDescent="0.3">
      <c r="A9" s="371" t="s">
        <v>44</v>
      </c>
      <c r="B9" s="371"/>
      <c r="C9" s="64">
        <v>1</v>
      </c>
      <c r="D9" s="2"/>
      <c r="E9" s="2"/>
      <c r="F9" s="2"/>
      <c r="G9" s="2"/>
      <c r="H9" s="17"/>
      <c r="I9" s="17"/>
    </row>
    <row r="10" spans="1:9" ht="19.5" customHeight="1" thickBot="1" x14ac:dyDescent="0.3">
      <c r="A10" s="371" t="s">
        <v>45</v>
      </c>
      <c r="B10" s="371"/>
      <c r="C10" s="64"/>
      <c r="D10" s="2"/>
      <c r="E10" s="2"/>
      <c r="F10" s="2"/>
      <c r="G10" s="2"/>
      <c r="H10" s="17"/>
      <c r="I10" s="17"/>
    </row>
    <row r="11" spans="1:9" ht="16.5" thickBot="1" x14ac:dyDescent="0.3">
      <c r="A11" s="371" t="s">
        <v>46</v>
      </c>
      <c r="B11" s="371"/>
      <c r="C11" s="79">
        <v>0.5</v>
      </c>
      <c r="D11" s="17"/>
      <c r="E11" s="2"/>
      <c r="F11" s="2"/>
      <c r="G11" s="2"/>
      <c r="H11" s="17"/>
      <c r="I11" s="17"/>
    </row>
    <row r="12" spans="1:9" ht="16.5" thickBot="1" x14ac:dyDescent="0.3">
      <c r="A12" s="17"/>
      <c r="B12" s="17"/>
      <c r="C12" s="17"/>
      <c r="D12" s="17"/>
      <c r="E12" s="2"/>
      <c r="F12" s="2"/>
      <c r="G12" s="2"/>
      <c r="H12" s="17"/>
      <c r="I12" s="17"/>
    </row>
    <row r="13" spans="1:9" ht="17.25" thickTop="1" thickBot="1" x14ac:dyDescent="0.3">
      <c r="A13" s="372" t="s">
        <v>47</v>
      </c>
      <c r="B13" s="373"/>
      <c r="C13" s="373"/>
      <c r="D13" s="373"/>
      <c r="E13" s="373"/>
      <c r="F13" s="2"/>
      <c r="G13" s="2"/>
      <c r="H13" s="17"/>
      <c r="I13" s="17"/>
    </row>
    <row r="14" spans="1:9" ht="44.25" customHeight="1" thickTop="1" thickBot="1" x14ac:dyDescent="0.3">
      <c r="A14" s="43" t="s">
        <v>48</v>
      </c>
      <c r="B14" s="38" t="s">
        <v>12</v>
      </c>
      <c r="C14" s="39" t="s">
        <v>13</v>
      </c>
      <c r="D14" s="39" t="s">
        <v>49</v>
      </c>
      <c r="E14" s="40" t="s">
        <v>50</v>
      </c>
      <c r="F14" s="2"/>
      <c r="G14" s="2"/>
      <c r="H14" s="17"/>
      <c r="I14" s="17"/>
    </row>
    <row r="15" spans="1:9" ht="34.5" customHeight="1" thickTop="1" x14ac:dyDescent="0.25">
      <c r="A15" s="42" t="s">
        <v>51</v>
      </c>
      <c r="B15" s="55">
        <f>SUMIF('Tagi_5 Részletező'!$C$9:$C$19,A15,'Tagi_5 Részletező'!$D$9:$D$19)</f>
        <v>0</v>
      </c>
      <c r="C15" s="56">
        <f>SUMIF('Tagi_5 Részletező'!$C$9:$C$19,A15,'Tagi_5 Részletező'!$E$9:$E$19)</f>
        <v>0</v>
      </c>
      <c r="D15" s="70">
        <f>SUM(B15:C15)</f>
        <v>0</v>
      </c>
      <c r="E15" s="71"/>
      <c r="F15" s="2"/>
      <c r="G15" s="2"/>
      <c r="H15" s="17"/>
      <c r="I15" s="17"/>
    </row>
    <row r="16" spans="1:9" ht="34.5" customHeight="1" x14ac:dyDescent="0.25">
      <c r="A16" s="8" t="s">
        <v>21</v>
      </c>
      <c r="B16" s="57">
        <f>SUMIF('Tagi_5 Részletező'!$C$9:$C$19,A16,'Tagi_5 Részletező'!$D$9:$D$19)</f>
        <v>0</v>
      </c>
      <c r="C16" s="58">
        <f>SUMIF('Tagi_5 Részletező'!$C$9:$C$19,A16,'Tagi_5 Részletező'!$E$9:$E$19)</f>
        <v>0</v>
      </c>
      <c r="D16" s="70">
        <f>SUM(B16:C16)</f>
        <v>0</v>
      </c>
      <c r="E16" s="72"/>
      <c r="F16" s="2"/>
      <c r="G16" s="2"/>
      <c r="H16" s="17"/>
      <c r="I16" s="17"/>
    </row>
    <row r="17" spans="1:9" ht="34.5" customHeight="1" x14ac:dyDescent="0.25">
      <c r="A17" s="8" t="s">
        <v>30</v>
      </c>
      <c r="B17" s="57">
        <f>SUMIF('Tagi_5 Részletező'!$C$9:$C$19,A17,'Tagi_5 Részletező'!$D$9:$D$19)</f>
        <v>0</v>
      </c>
      <c r="C17" s="58">
        <f>SUMIF('Tagi_5 Részletező'!$C$9:$C$19,A17,'Tagi_5 Részletező'!$E$9:$E$19)</f>
        <v>0</v>
      </c>
      <c r="D17" s="70">
        <f t="shared" ref="D17:D20" si="0">SUM(B17:C17)</f>
        <v>0</v>
      </c>
      <c r="E17" s="72"/>
      <c r="F17" s="2"/>
      <c r="G17" s="2"/>
      <c r="H17" s="17"/>
      <c r="I17" s="17"/>
    </row>
    <row r="18" spans="1:9" ht="34.5" customHeight="1" x14ac:dyDescent="0.25">
      <c r="A18" s="8" t="s">
        <v>24</v>
      </c>
      <c r="B18" s="57">
        <f>SUMIF('Tagi_5 Részletező'!$C$9:$C$19,A18,'Tagi_5 Részletező'!$D$9:$D$19)</f>
        <v>0</v>
      </c>
      <c r="C18" s="58">
        <f>SUMIF('Tagi_5 Részletező'!$C$9:$C$19,A18,'Tagi_5 Részletező'!$E$9:$E$19)</f>
        <v>0</v>
      </c>
      <c r="D18" s="70">
        <f t="shared" si="0"/>
        <v>0</v>
      </c>
      <c r="E18" s="72"/>
      <c r="F18" s="2"/>
      <c r="G18" s="2"/>
      <c r="H18" s="17"/>
      <c r="I18" s="17"/>
    </row>
    <row r="19" spans="1:9" ht="34.5" customHeight="1" x14ac:dyDescent="0.25">
      <c r="A19" s="8" t="s">
        <v>18</v>
      </c>
      <c r="B19" s="59">
        <f>SUMIF('Tagi_5 Részletező'!$C$9:$C$19,A19,'Tagi_5 Részletező'!$D$9:$D$19)</f>
        <v>0</v>
      </c>
      <c r="C19" s="60">
        <f>SUMIF('Tagi_5 Részletező'!$C$9:$C$19,A19,'Tagi_5 Részletező'!$E$9:$E$19)</f>
        <v>0</v>
      </c>
      <c r="D19" s="70">
        <f t="shared" si="0"/>
        <v>0</v>
      </c>
      <c r="E19" s="73"/>
      <c r="F19" s="2"/>
      <c r="G19" s="2"/>
      <c r="H19" s="17"/>
      <c r="I19" s="17"/>
    </row>
    <row r="20" spans="1:9" ht="34.5" customHeight="1" thickBot="1" x14ac:dyDescent="0.3">
      <c r="A20" s="50" t="s">
        <v>52</v>
      </c>
      <c r="B20" s="61">
        <f>SUMIF('Tagi_5 Részletező'!$C$9:$C$19,A20,'Tagi_5 Részletező'!$D$9:$D$19)</f>
        <v>0</v>
      </c>
      <c r="C20" s="62">
        <f>SUMIF('Tagi_5 Részletező'!$C$9:$C$19,A20,'Tagi_5 Részletező'!$E$9:$E$19)</f>
        <v>0</v>
      </c>
      <c r="D20" s="62">
        <f t="shared" si="0"/>
        <v>0</v>
      </c>
      <c r="E20" s="74"/>
      <c r="F20" s="2"/>
      <c r="G20" s="2"/>
      <c r="H20" s="17"/>
      <c r="I20" s="17"/>
    </row>
    <row r="21" spans="1:9" ht="17.25" thickTop="1" thickBot="1" x14ac:dyDescent="0.3">
      <c r="A21" s="9" t="s">
        <v>35</v>
      </c>
      <c r="B21" s="69">
        <f>SUM(B15:B20)</f>
        <v>0</v>
      </c>
      <c r="C21" s="69">
        <f t="shared" ref="C21:D21" si="1">SUM(C15:C20)</f>
        <v>0</v>
      </c>
      <c r="D21" s="69">
        <f t="shared" si="1"/>
        <v>0</v>
      </c>
      <c r="E21" s="54" t="e">
        <f>B21/D21</f>
        <v>#DIV/0!</v>
      </c>
      <c r="F21" s="2"/>
      <c r="G21" s="2"/>
      <c r="H21" s="17"/>
      <c r="I21" s="17"/>
    </row>
    <row r="22" spans="1:9" ht="16.5" thickTop="1" x14ac:dyDescent="0.25">
      <c r="A22" s="20"/>
      <c r="B22" s="21"/>
      <c r="C22" s="21"/>
      <c r="D22" s="21"/>
      <c r="E22" s="22"/>
      <c r="F22" s="2"/>
      <c r="G22" s="2"/>
      <c r="H22" s="17"/>
      <c r="I22" s="17"/>
    </row>
    <row r="23" spans="1:9" ht="16.5" thickBot="1" x14ac:dyDescent="0.3">
      <c r="A23" s="23"/>
      <c r="B23" s="24"/>
      <c r="C23" s="24"/>
      <c r="D23" s="24"/>
      <c r="E23" s="25"/>
      <c r="F23" s="2"/>
      <c r="G23" s="2"/>
      <c r="H23" s="17"/>
      <c r="I23" s="17"/>
    </row>
    <row r="24" spans="1:9" ht="17.25" thickTop="1" thickBot="1" x14ac:dyDescent="0.3">
      <c r="A24" s="372" t="s">
        <v>53</v>
      </c>
      <c r="B24" s="373"/>
      <c r="C24" s="373"/>
      <c r="D24" s="374"/>
      <c r="E24" s="25"/>
      <c r="F24" s="2"/>
      <c r="G24" s="2"/>
      <c r="H24" s="17"/>
      <c r="I24" s="17"/>
    </row>
    <row r="25" spans="1:9" ht="33" thickTop="1" thickBot="1" x14ac:dyDescent="0.3">
      <c r="A25" s="37" t="s">
        <v>10</v>
      </c>
      <c r="B25" s="38" t="s">
        <v>12</v>
      </c>
      <c r="C25" s="39" t="s">
        <v>13</v>
      </c>
      <c r="D25" s="40" t="s">
        <v>49</v>
      </c>
      <c r="E25" s="10"/>
      <c r="F25" s="2"/>
      <c r="G25" s="2"/>
      <c r="H25" s="17"/>
      <c r="I25" s="17"/>
    </row>
    <row r="26" spans="1:9" ht="25.5" customHeight="1" thickTop="1" x14ac:dyDescent="0.25">
      <c r="A26" s="11" t="s">
        <v>54</v>
      </c>
      <c r="B26" s="75">
        <f>SUMIF('Tagi_5 Részletező'!$B$9:$B$19,A26,'Tagi_5 Részletező'!$D$9:$D$19)</f>
        <v>0</v>
      </c>
      <c r="C26" s="75">
        <f>SUMIF('Tagi_5 Részletező'!$B$9:$B$19,A26,'Tagi_5 Részletező'!$E$9:$E$19)</f>
        <v>0</v>
      </c>
      <c r="D26" s="76">
        <f>SUM(B26:C26)</f>
        <v>0</v>
      </c>
      <c r="E26" s="10"/>
      <c r="F26" s="2"/>
      <c r="G26" s="2"/>
      <c r="H26" s="17"/>
      <c r="I26" s="17"/>
    </row>
    <row r="27" spans="1:9" ht="25.5" customHeight="1" x14ac:dyDescent="0.25">
      <c r="A27" s="12" t="s">
        <v>23</v>
      </c>
      <c r="B27" s="77">
        <f>SUMIF('Tagi_5 Részletező'!$B$9:$B$19,A27,'Tagi_5 Részletező'!$D$9:$D$19)</f>
        <v>0</v>
      </c>
      <c r="C27" s="77">
        <f>SUMIF('Tagi_5 Részletező'!$B$9:$B$19,A27,'Tagi_5 Részletező'!$E$9:$E$19)</f>
        <v>0</v>
      </c>
      <c r="D27" s="84">
        <f t="shared" ref="D27:D35" si="2">SUM(B27:C27)</f>
        <v>0</v>
      </c>
      <c r="E27" s="10"/>
      <c r="F27" s="2"/>
      <c r="G27" s="2"/>
      <c r="H27" s="17"/>
      <c r="I27" s="17"/>
    </row>
    <row r="28" spans="1:9" ht="25.5" customHeight="1" x14ac:dyDescent="0.25">
      <c r="A28" s="12" t="s">
        <v>26</v>
      </c>
      <c r="B28" s="77">
        <f>SUMIF('Tagi_5 Részletező'!$B$9:$B$19,A28,'Tagi_5 Részletező'!$D$9:$D$19)</f>
        <v>0</v>
      </c>
      <c r="C28" s="77">
        <f>SUMIF('Tagi_5 Részletező'!$B$9:$B$19,A28,'Tagi_5 Részletező'!$E$9:$E$19)</f>
        <v>0</v>
      </c>
      <c r="D28" s="84">
        <f t="shared" si="2"/>
        <v>0</v>
      </c>
      <c r="E28" s="10"/>
      <c r="F28" s="2"/>
      <c r="G28" s="2"/>
      <c r="H28" s="17"/>
      <c r="I28" s="17"/>
    </row>
    <row r="29" spans="1:9" ht="25.5" customHeight="1" x14ac:dyDescent="0.25">
      <c r="A29" s="12" t="s">
        <v>55</v>
      </c>
      <c r="B29" s="77">
        <f>SUMIF('Tagi_5 Részletező'!$B$9:$B$19,A29,'Tagi_5 Részletező'!$D$9:$D$19)</f>
        <v>0</v>
      </c>
      <c r="C29" s="77">
        <f>SUMIF('Tagi_5 Részletező'!$B$9:$B$19,A29,'Tagi_5 Részletező'!$E$9:$E$19)</f>
        <v>0</v>
      </c>
      <c r="D29" s="84">
        <f t="shared" si="2"/>
        <v>0</v>
      </c>
      <c r="E29" s="10"/>
      <c r="F29" s="2"/>
      <c r="G29" s="2"/>
      <c r="H29" s="17"/>
      <c r="I29" s="17"/>
    </row>
    <row r="30" spans="1:9" ht="25.5" customHeight="1" x14ac:dyDescent="0.25">
      <c r="A30" s="12" t="s">
        <v>56</v>
      </c>
      <c r="B30" s="77">
        <f>SUMIF('Tagi_5 Részletező'!$B$9:$B$19,A30,'Tagi_5 Részletező'!$D$9:$D$19)</f>
        <v>0</v>
      </c>
      <c r="C30" s="77">
        <f>SUMIF('Tagi_5 Részletező'!$B$9:$B$19,A30,'Tagi_5 Részletező'!$E$9:$E$19)</f>
        <v>0</v>
      </c>
      <c r="D30" s="84">
        <f t="shared" si="2"/>
        <v>0</v>
      </c>
      <c r="E30" s="10"/>
      <c r="F30" s="2"/>
      <c r="G30" s="2"/>
      <c r="H30" s="17"/>
      <c r="I30" s="17"/>
    </row>
    <row r="31" spans="1:9" ht="25.5" customHeight="1" x14ac:dyDescent="0.25">
      <c r="A31" s="15" t="s">
        <v>57</v>
      </c>
      <c r="B31" s="78">
        <f>SUMIF('Tagi_5 Részletező'!$B$9:$B$19,A31,'Tagi_5 Részletező'!$D$9:$D$19)</f>
        <v>0</v>
      </c>
      <c r="C31" s="78">
        <f>SUMIF('Tagi_5 Részletező'!$B$9:$B$19,A31,'Tagi_5 Részletező'!$E$9:$E$19)</f>
        <v>0</v>
      </c>
      <c r="D31" s="84">
        <f t="shared" si="2"/>
        <v>0</v>
      </c>
      <c r="E31" s="10"/>
      <c r="F31" s="2"/>
      <c r="G31" s="2"/>
      <c r="H31" s="17"/>
      <c r="I31" s="17"/>
    </row>
    <row r="32" spans="1:9" ht="25.5" customHeight="1" x14ac:dyDescent="0.25">
      <c r="A32" s="15" t="s">
        <v>58</v>
      </c>
      <c r="B32" s="77">
        <f>SUMIF('Tagi_5 Részletező'!$B$9:$B$19,A32,'Tagi_5 Részletező'!$D$9:$D$19)</f>
        <v>0</v>
      </c>
      <c r="C32" s="77">
        <f>SUMIF('Tagi_5 Részletező'!$B$9:$B$19,A32,'Tagi_5 Részletező'!$E$9:$E$19)</f>
        <v>0</v>
      </c>
      <c r="D32" s="84">
        <f t="shared" si="2"/>
        <v>0</v>
      </c>
      <c r="E32" s="10"/>
      <c r="F32" s="2"/>
      <c r="G32" s="2"/>
      <c r="H32" s="17"/>
      <c r="I32" s="17"/>
    </row>
    <row r="33" spans="1:9" ht="25.5" customHeight="1" x14ac:dyDescent="0.25">
      <c r="A33" s="12" t="s">
        <v>17</v>
      </c>
      <c r="B33" s="77">
        <f>SUMIF('Tagi_5 Részletező'!$B$9:$B$19,A33,'Tagi_5 Részletező'!$D$9:$D$19)</f>
        <v>0</v>
      </c>
      <c r="C33" s="77">
        <f>SUMIF('Tagi_5 Részletező'!$B$9:$B$19,A33,'Tagi_5 Részletező'!$E$9:$E$19)</f>
        <v>0</v>
      </c>
      <c r="D33" s="84">
        <f t="shared" si="2"/>
        <v>0</v>
      </c>
      <c r="E33" s="10"/>
      <c r="F33" s="2"/>
      <c r="G33" s="2"/>
      <c r="H33" s="17"/>
      <c r="I33" s="17"/>
    </row>
    <row r="34" spans="1:9" ht="25.5" customHeight="1" x14ac:dyDescent="0.25">
      <c r="A34" s="12" t="s">
        <v>59</v>
      </c>
      <c r="B34" s="77">
        <f>SUMIF('Tagi_5 Részletező'!$B$9:$B$19,A34,'Tagi_5 Részletező'!$D$9:$D$19)</f>
        <v>0</v>
      </c>
      <c r="C34" s="77">
        <f>SUMIF('Tagi_5 Részletező'!$B$9:$B$19,A34,'Tagi_5 Részletező'!$E$9:$E$19)</f>
        <v>0</v>
      </c>
      <c r="D34" s="84">
        <f t="shared" si="2"/>
        <v>0</v>
      </c>
      <c r="E34" s="10"/>
      <c r="F34" s="2"/>
      <c r="G34" s="2"/>
      <c r="H34" s="17"/>
      <c r="I34" s="17"/>
    </row>
    <row r="35" spans="1:9" ht="25.5" customHeight="1" thickBot="1" x14ac:dyDescent="0.3">
      <c r="A35" s="13" t="s">
        <v>34</v>
      </c>
      <c r="B35" s="77">
        <f>SUMIF('Tagi_5 Részletező'!$B$9:$B$19,A35,'Tagi_5 Részletező'!$D$9:$D$19)</f>
        <v>0</v>
      </c>
      <c r="C35" s="77">
        <f>SUMIF('Tagi_5 Részletező'!$B$9:$B$19,A35,'Tagi_5 Részletező'!$E$9:$E$19)</f>
        <v>0</v>
      </c>
      <c r="D35" s="85">
        <f t="shared" si="2"/>
        <v>0</v>
      </c>
      <c r="E35" s="10"/>
      <c r="F35" s="2"/>
      <c r="G35" s="2"/>
      <c r="H35" s="17"/>
      <c r="I35" s="17"/>
    </row>
    <row r="36" spans="1:9" ht="25.5" customHeight="1" thickTop="1" thickBot="1" x14ac:dyDescent="0.3">
      <c r="A36" s="41" t="s">
        <v>60</v>
      </c>
      <c r="B36" s="14">
        <f>SUM(B26:B29)</f>
        <v>0</v>
      </c>
      <c r="C36" s="14">
        <f>SUM(C26:C29)</f>
        <v>0</v>
      </c>
      <c r="D36" s="14">
        <f>SUM(D26:D29)</f>
        <v>0</v>
      </c>
      <c r="E36" s="10"/>
      <c r="F36" s="2"/>
      <c r="G36" s="2"/>
      <c r="H36" s="17"/>
      <c r="I36" s="17"/>
    </row>
    <row r="37" spans="1:9" ht="17.25" thickTop="1" thickBot="1" x14ac:dyDescent="0.3">
      <c r="A37" s="9" t="s">
        <v>61</v>
      </c>
      <c r="B37" s="14">
        <f>SUM(B30:B35)</f>
        <v>0</v>
      </c>
      <c r="C37" s="14">
        <f t="shared" ref="C37:D37" si="3">SUM(C30:C35)</f>
        <v>0</v>
      </c>
      <c r="D37" s="14">
        <f t="shared" si="3"/>
        <v>0</v>
      </c>
      <c r="E37" s="16"/>
      <c r="F37" s="2"/>
      <c r="G37" s="2"/>
      <c r="H37" s="17"/>
      <c r="I37" s="17"/>
    </row>
    <row r="38" spans="1:9" ht="17.25" thickTop="1" thickBot="1" x14ac:dyDescent="0.3">
      <c r="A38" s="9" t="s">
        <v>62</v>
      </c>
      <c r="B38" s="69">
        <f>SUM(B36:B37)</f>
        <v>0</v>
      </c>
      <c r="C38" s="69">
        <f t="shared" ref="C38:D38" si="4">SUM(C36:C37)</f>
        <v>0</v>
      </c>
      <c r="D38" s="69">
        <f t="shared" si="4"/>
        <v>0</v>
      </c>
      <c r="E38" s="16"/>
      <c r="F38" s="2"/>
      <c r="G38" s="2"/>
      <c r="H38" s="17"/>
      <c r="I38" s="17"/>
    </row>
    <row r="39" spans="1:9" ht="17.25" thickTop="1" thickBot="1" x14ac:dyDescent="0.3">
      <c r="A39" s="26"/>
      <c r="B39" s="27"/>
      <c r="C39" s="27"/>
      <c r="D39" s="27"/>
      <c r="E39" s="10"/>
      <c r="F39" s="2"/>
      <c r="G39" s="2"/>
      <c r="H39" s="17"/>
      <c r="I39" s="17"/>
    </row>
    <row r="40" spans="1:9" ht="16.5" thickBot="1" x14ac:dyDescent="0.3">
      <c r="A40" s="350" t="s">
        <v>63</v>
      </c>
      <c r="B40" s="351"/>
      <c r="C40" s="352"/>
      <c r="D40" s="10"/>
      <c r="E40" s="10"/>
      <c r="F40" s="2"/>
      <c r="G40" s="2"/>
      <c r="H40" s="17"/>
      <c r="I40" s="17"/>
    </row>
    <row r="41" spans="1:9" ht="63.75" thickTop="1" x14ac:dyDescent="0.25">
      <c r="A41" s="46" t="s">
        <v>64</v>
      </c>
      <c r="B41" s="18" t="s">
        <v>65</v>
      </c>
      <c r="C41" s="47" t="s">
        <v>66</v>
      </c>
      <c r="D41" s="10"/>
      <c r="E41" s="10"/>
      <c r="F41" s="2"/>
      <c r="G41" s="2"/>
      <c r="H41" s="17"/>
      <c r="I41" s="17"/>
    </row>
    <row r="42" spans="1:9" ht="15.75" x14ac:dyDescent="0.25">
      <c r="A42" s="65" t="s">
        <v>92</v>
      </c>
      <c r="B42" s="66"/>
      <c r="C42" s="67"/>
      <c r="D42" s="10"/>
      <c r="E42" s="10"/>
      <c r="F42" s="2"/>
      <c r="G42" s="2"/>
      <c r="H42" s="17"/>
      <c r="I42" s="17"/>
    </row>
    <row r="43" spans="1:9" ht="15.75" x14ac:dyDescent="0.25">
      <c r="A43" s="68" t="s">
        <v>93</v>
      </c>
      <c r="B43" s="66"/>
      <c r="C43" s="67"/>
      <c r="D43" s="10"/>
      <c r="E43" s="10"/>
      <c r="F43" s="2"/>
      <c r="G43" s="2"/>
      <c r="H43" s="17"/>
      <c r="I43" s="17"/>
    </row>
    <row r="44" spans="1:9" ht="15.75" x14ac:dyDescent="0.25">
      <c r="A44" s="68" t="s">
        <v>94</v>
      </c>
      <c r="B44" s="66"/>
      <c r="C44" s="67"/>
      <c r="D44" s="10"/>
      <c r="E44" s="10"/>
      <c r="F44" s="2"/>
      <c r="G44" s="2"/>
      <c r="H44" s="17"/>
      <c r="I44" s="17"/>
    </row>
    <row r="45" spans="1:9" ht="15.75" x14ac:dyDescent="0.25">
      <c r="A45" s="68" t="s">
        <v>95</v>
      </c>
      <c r="B45" s="66"/>
      <c r="C45" s="67"/>
      <c r="D45" s="10"/>
      <c r="E45" s="10"/>
      <c r="F45" s="2"/>
      <c r="G45" s="2"/>
      <c r="H45" s="17"/>
      <c r="I45" s="17"/>
    </row>
    <row r="46" spans="1:9" ht="16.5" thickBot="1" x14ac:dyDescent="0.3">
      <c r="A46" s="48" t="s">
        <v>35</v>
      </c>
      <c r="B46" s="49">
        <f>SUM(B42:B45)</f>
        <v>0</v>
      </c>
      <c r="C46" s="49">
        <f>SUM(C42:C45)</f>
        <v>0</v>
      </c>
      <c r="D46" s="10"/>
      <c r="E46" s="10"/>
      <c r="F46" s="2"/>
      <c r="G46" s="2"/>
      <c r="H46" s="17"/>
      <c r="I46" s="17"/>
    </row>
    <row r="47" spans="1:9" ht="15.75" x14ac:dyDescent="0.25">
      <c r="A47" s="44"/>
      <c r="B47" s="45"/>
      <c r="C47" s="17"/>
      <c r="D47" s="10"/>
      <c r="E47" s="10"/>
      <c r="F47" s="2"/>
      <c r="G47" s="2"/>
      <c r="H47" s="17"/>
      <c r="I47" s="17"/>
    </row>
    <row r="48" spans="1:9" ht="15.75" x14ac:dyDescent="0.25">
      <c r="A48" s="381" t="s">
        <v>67</v>
      </c>
      <c r="B48" s="382"/>
      <c r="C48" s="17"/>
      <c r="D48" s="10"/>
      <c r="E48" s="10"/>
      <c r="F48" s="2"/>
      <c r="G48" s="2"/>
      <c r="H48" s="17"/>
      <c r="I48" s="17"/>
    </row>
    <row r="49" spans="1:9" ht="15.75" x14ac:dyDescent="0.25">
      <c r="A49" s="19">
        <v>2020</v>
      </c>
      <c r="B49" s="66"/>
      <c r="C49" s="17"/>
      <c r="D49" s="10"/>
      <c r="E49" s="10"/>
      <c r="F49" s="2"/>
      <c r="G49" s="2"/>
      <c r="H49" s="17"/>
      <c r="I49" s="17"/>
    </row>
    <row r="50" spans="1:9" ht="15.75" x14ac:dyDescent="0.25">
      <c r="A50" s="19">
        <v>2021</v>
      </c>
      <c r="B50" s="66"/>
      <c r="C50" s="17"/>
      <c r="D50" s="10"/>
      <c r="E50" s="10"/>
      <c r="F50" s="2"/>
      <c r="G50" s="2"/>
      <c r="H50" s="17"/>
      <c r="I50" s="17"/>
    </row>
    <row r="51" spans="1:9" ht="15.75" x14ac:dyDescent="0.25">
      <c r="A51" s="19">
        <v>2022</v>
      </c>
      <c r="B51" s="66"/>
      <c r="C51" s="17"/>
      <c r="D51" s="10"/>
      <c r="E51" s="10"/>
      <c r="F51" s="2"/>
      <c r="G51" s="2"/>
      <c r="H51" s="17"/>
      <c r="I51" s="17"/>
    </row>
    <row r="52" spans="1:9" ht="15.75" x14ac:dyDescent="0.25">
      <c r="A52" s="19">
        <v>2023</v>
      </c>
      <c r="B52" s="66"/>
      <c r="C52" s="17"/>
      <c r="D52" s="10"/>
      <c r="E52" s="10"/>
      <c r="F52" s="2"/>
      <c r="G52" s="2"/>
      <c r="H52" s="17"/>
      <c r="I52" s="17"/>
    </row>
    <row r="53" spans="1:9" ht="15.75" x14ac:dyDescent="0.25">
      <c r="A53" s="10"/>
      <c r="B53" s="10"/>
      <c r="C53" s="10"/>
      <c r="D53" s="10"/>
      <c r="E53" s="10"/>
      <c r="F53" s="2"/>
      <c r="G53" s="2"/>
      <c r="H53" s="17"/>
      <c r="I53" s="17"/>
    </row>
    <row r="54" spans="1:9" ht="15.75" x14ac:dyDescent="0.25">
      <c r="A54" s="17"/>
      <c r="B54" s="17"/>
      <c r="C54" s="17"/>
      <c r="D54" s="17"/>
      <c r="E54" s="17"/>
      <c r="F54" s="17"/>
      <c r="G54" s="17"/>
      <c r="H54" s="17"/>
      <c r="I54" s="17"/>
    </row>
    <row r="55" spans="1:9" ht="15.75" x14ac:dyDescent="0.25">
      <c r="A55" s="17"/>
      <c r="B55" s="17"/>
      <c r="C55" s="17"/>
      <c r="D55" s="17"/>
      <c r="E55" s="17"/>
      <c r="F55" s="17"/>
      <c r="G55" s="17"/>
      <c r="H55" s="17"/>
      <c r="I55" s="17"/>
    </row>
    <row r="56" spans="1:9" ht="15.75" x14ac:dyDescent="0.25">
      <c r="A56" s="80" t="s">
        <v>96</v>
      </c>
      <c r="B56" s="17"/>
      <c r="C56" s="28" t="s">
        <v>38</v>
      </c>
      <c r="D56" s="353" t="s">
        <v>39</v>
      </c>
      <c r="E56" s="353"/>
      <c r="F56" s="353"/>
      <c r="G56" s="353"/>
      <c r="H56" s="17"/>
      <c r="I56" s="17"/>
    </row>
    <row r="57" spans="1:9" ht="15.75" x14ac:dyDescent="0.25">
      <c r="A57" s="17"/>
      <c r="B57" s="17"/>
      <c r="C57" s="17"/>
      <c r="D57" s="353" t="s">
        <v>40</v>
      </c>
      <c r="E57" s="353"/>
      <c r="F57" s="353"/>
      <c r="G57" s="353"/>
      <c r="H57" s="17"/>
      <c r="I57" s="17"/>
    </row>
    <row r="58" spans="1:9" ht="15.75" x14ac:dyDescent="0.25">
      <c r="A58" s="17"/>
      <c r="B58" s="17"/>
      <c r="C58" s="17"/>
      <c r="D58" s="28" t="s">
        <v>37</v>
      </c>
      <c r="E58" s="17"/>
      <c r="F58" s="17"/>
      <c r="G58" s="17"/>
      <c r="H58" s="17"/>
      <c r="I58" s="17"/>
    </row>
    <row r="59" spans="1:9" ht="15.75" x14ac:dyDescent="0.25">
      <c r="A59" s="17"/>
      <c r="B59" s="17"/>
      <c r="C59" s="17"/>
      <c r="D59" s="17"/>
      <c r="E59" s="17"/>
      <c r="F59" s="17"/>
      <c r="G59" s="17"/>
      <c r="H59" s="17"/>
      <c r="I59" s="17"/>
    </row>
    <row r="60" spans="1:9" ht="15.75" x14ac:dyDescent="0.25">
      <c r="A60" s="17"/>
      <c r="B60" s="17"/>
      <c r="C60" s="17"/>
      <c r="D60" s="17"/>
      <c r="E60" s="17"/>
      <c r="F60" s="17"/>
      <c r="G60" s="17"/>
      <c r="H60" s="17"/>
      <c r="I60" s="17"/>
    </row>
    <row r="61" spans="1:9" ht="15.75" x14ac:dyDescent="0.25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15.75" x14ac:dyDescent="0.25">
      <c r="A62" s="17"/>
      <c r="B62" s="17"/>
      <c r="C62" s="17"/>
      <c r="D62" s="17"/>
      <c r="E62" s="17"/>
      <c r="F62" s="17"/>
      <c r="G62" s="17"/>
      <c r="H62" s="17"/>
      <c r="I62" s="17"/>
    </row>
    <row r="63" spans="1:9" ht="15.75" x14ac:dyDescent="0.25">
      <c r="A63" s="17"/>
      <c r="B63" s="17"/>
      <c r="C63" s="17"/>
      <c r="D63" s="17"/>
      <c r="E63" s="17"/>
      <c r="F63" s="17"/>
      <c r="G63" s="17"/>
      <c r="H63" s="17"/>
      <c r="I63" s="17"/>
    </row>
    <row r="64" spans="1:9" ht="15.75" x14ac:dyDescent="0.25">
      <c r="A64" s="17"/>
      <c r="B64" s="17"/>
      <c r="C64" s="17"/>
      <c r="D64" s="17"/>
      <c r="E64" s="17"/>
      <c r="F64" s="17"/>
      <c r="G64" s="17"/>
      <c r="H64" s="17"/>
      <c r="I64" s="17"/>
    </row>
    <row r="65" spans="1:9" ht="15.75" x14ac:dyDescent="0.25">
      <c r="A65" s="17"/>
      <c r="B65" s="17"/>
      <c r="C65" s="17"/>
      <c r="D65" s="17"/>
      <c r="E65" s="17"/>
      <c r="F65" s="17"/>
      <c r="G65" s="17"/>
      <c r="H65" s="17"/>
      <c r="I65" s="17"/>
    </row>
    <row r="66" spans="1:9" ht="15.75" x14ac:dyDescent="0.25">
      <c r="A66" s="17"/>
      <c r="B66" s="17"/>
      <c r="C66" s="17"/>
      <c r="D66" s="17"/>
      <c r="E66" s="17"/>
      <c r="F66" s="17"/>
      <c r="G66" s="17"/>
      <c r="H66" s="17"/>
      <c r="I66" s="17"/>
    </row>
    <row r="67" spans="1:9" ht="15.75" x14ac:dyDescent="0.25">
      <c r="A67" s="17"/>
      <c r="B67" s="17"/>
      <c r="C67" s="17"/>
      <c r="D67" s="17"/>
      <c r="E67" s="17"/>
      <c r="F67" s="17"/>
      <c r="G67" s="17"/>
      <c r="H67" s="17"/>
      <c r="I67" s="17"/>
    </row>
    <row r="68" spans="1:9" ht="15.75" x14ac:dyDescent="0.25">
      <c r="A68" s="17"/>
      <c r="B68" s="17"/>
      <c r="C68" s="17"/>
      <c r="D68" s="17"/>
      <c r="E68" s="17"/>
      <c r="F68" s="17"/>
      <c r="G68" s="17"/>
      <c r="H68" s="17"/>
      <c r="I68" s="17"/>
    </row>
    <row r="69" spans="1:9" ht="15.75" x14ac:dyDescent="0.25">
      <c r="A69" s="17"/>
      <c r="B69" s="17"/>
      <c r="C69" s="17"/>
      <c r="D69" s="17"/>
      <c r="E69" s="17"/>
      <c r="F69" s="17"/>
      <c r="G69" s="17"/>
      <c r="H69" s="17"/>
      <c r="I69" s="17"/>
    </row>
    <row r="70" spans="1:9" ht="15.75" x14ac:dyDescent="0.25">
      <c r="A70" s="17"/>
      <c r="B70" s="17"/>
      <c r="C70" s="17"/>
      <c r="D70" s="17"/>
      <c r="E70" s="17"/>
      <c r="F70" s="17"/>
      <c r="G70" s="17"/>
      <c r="H70" s="17"/>
      <c r="I70" s="17"/>
    </row>
    <row r="71" spans="1:9" ht="15.75" x14ac:dyDescent="0.25">
      <c r="A71" s="17"/>
      <c r="B71" s="17"/>
      <c r="C71" s="17"/>
      <c r="D71" s="17"/>
      <c r="E71" s="17"/>
      <c r="F71" s="17"/>
      <c r="G71" s="17"/>
      <c r="H71" s="17"/>
      <c r="I71" s="17"/>
    </row>
    <row r="72" spans="1:9" ht="15.75" x14ac:dyDescent="0.25">
      <c r="A72" s="17"/>
      <c r="B72" s="17"/>
      <c r="C72" s="17"/>
      <c r="D72" s="17"/>
      <c r="E72" s="17"/>
      <c r="F72" s="17"/>
      <c r="G72" s="17"/>
      <c r="H72" s="17"/>
      <c r="I72" s="17"/>
    </row>
    <row r="73" spans="1:9" ht="15.75" x14ac:dyDescent="0.25">
      <c r="A73" s="17"/>
      <c r="B73" s="17"/>
      <c r="C73" s="17"/>
      <c r="D73" s="17"/>
      <c r="E73" s="17"/>
      <c r="F73" s="17"/>
      <c r="G73" s="17"/>
      <c r="H73" s="17"/>
      <c r="I73" s="17"/>
    </row>
    <row r="74" spans="1:9" ht="15.75" x14ac:dyDescent="0.25">
      <c r="A74" s="17"/>
      <c r="B74" s="17"/>
      <c r="C74" s="17"/>
      <c r="D74" s="17"/>
      <c r="E74" s="17"/>
      <c r="F74" s="17"/>
      <c r="G74" s="17"/>
      <c r="H74" s="17"/>
      <c r="I74" s="17"/>
    </row>
    <row r="75" spans="1:9" ht="15.75" x14ac:dyDescent="0.25">
      <c r="A75" s="17"/>
      <c r="B75" s="17"/>
      <c r="C75" s="17"/>
      <c r="D75" s="17"/>
      <c r="E75" s="17"/>
      <c r="F75" s="17"/>
      <c r="G75" s="17"/>
      <c r="H75" s="17"/>
      <c r="I75" s="17"/>
    </row>
    <row r="76" spans="1:9" ht="15.75" x14ac:dyDescent="0.25">
      <c r="A76" s="17"/>
      <c r="B76" s="17"/>
      <c r="C76" s="17"/>
      <c r="D76" s="17"/>
      <c r="E76" s="17"/>
      <c r="F76" s="17"/>
      <c r="G76" s="17"/>
      <c r="H76" s="17"/>
      <c r="I76" s="17"/>
    </row>
    <row r="77" spans="1:9" ht="15.75" x14ac:dyDescent="0.25">
      <c r="A77" s="17"/>
      <c r="B77" s="17"/>
      <c r="C77" s="17"/>
      <c r="D77" s="17"/>
      <c r="E77" s="17"/>
      <c r="F77" s="17"/>
      <c r="G77" s="17"/>
      <c r="H77" s="17"/>
      <c r="I77" s="17"/>
    </row>
    <row r="78" spans="1:9" ht="15.75" x14ac:dyDescent="0.25">
      <c r="A78" s="17"/>
      <c r="B78" s="17"/>
      <c r="C78" s="17"/>
      <c r="D78" s="17"/>
      <c r="E78" s="17"/>
      <c r="F78" s="17"/>
      <c r="G78" s="17"/>
      <c r="H78" s="17"/>
      <c r="I78" s="17"/>
    </row>
  </sheetData>
  <protectedRanges>
    <protectedRange password="8152" sqref="A25:A38" name="Tartomány2"/>
    <protectedRange password="8152" sqref="A14:A21" name="Tartomány1"/>
  </protectedRanges>
  <mergeCells count="17">
    <mergeCell ref="A48:B48"/>
    <mergeCell ref="D56:E56"/>
    <mergeCell ref="F56:G56"/>
    <mergeCell ref="D57:E57"/>
    <mergeCell ref="F57:G57"/>
    <mergeCell ref="A40:C40"/>
    <mergeCell ref="A1:E1"/>
    <mergeCell ref="A2:E2"/>
    <mergeCell ref="B4:C4"/>
    <mergeCell ref="B5:C5"/>
    <mergeCell ref="A7:C7"/>
    <mergeCell ref="A8:B8"/>
    <mergeCell ref="A9:B9"/>
    <mergeCell ref="A10:B10"/>
    <mergeCell ref="A11:B11"/>
    <mergeCell ref="A13:E13"/>
    <mergeCell ref="A24:D2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D22" sqref="D22"/>
    </sheetView>
  </sheetViews>
  <sheetFormatPr defaultColWidth="9.28515625" defaultRowHeight="15.75" x14ac:dyDescent="0.25"/>
  <cols>
    <col min="1" max="1" width="32.42578125" style="17" customWidth="1"/>
    <col min="2" max="3" width="31.7109375" style="17" customWidth="1"/>
    <col min="4" max="6" width="17.7109375" style="17" customWidth="1"/>
    <col min="7" max="7" width="15.7109375" style="17" customWidth="1"/>
    <col min="8" max="8" width="9.28515625" style="17" customWidth="1"/>
    <col min="9" max="16384" width="9.28515625" style="17"/>
  </cols>
  <sheetData>
    <row r="1" spans="1:7" customFormat="1" ht="21" x14ac:dyDescent="0.25">
      <c r="A1" s="316" t="s">
        <v>1</v>
      </c>
      <c r="B1" s="316"/>
      <c r="C1" s="316"/>
      <c r="D1" s="316"/>
      <c r="E1" s="316"/>
      <c r="F1" s="316"/>
      <c r="G1" s="316"/>
    </row>
    <row r="2" spans="1:7" customFormat="1" ht="21" x14ac:dyDescent="0.25">
      <c r="A2" s="316" t="s">
        <v>2</v>
      </c>
      <c r="B2" s="316"/>
      <c r="C2" s="316"/>
      <c r="D2" s="316"/>
      <c r="E2" s="316"/>
      <c r="F2" s="316"/>
      <c r="G2" s="316"/>
    </row>
    <row r="3" spans="1:7" ht="16.5" thickBot="1" x14ac:dyDescent="0.3">
      <c r="B3" s="2"/>
      <c r="C3" s="2"/>
      <c r="E3" s="2"/>
      <c r="F3" s="2"/>
      <c r="G3" s="2"/>
    </row>
    <row r="4" spans="1:7" ht="17.25" thickTop="1" thickBot="1" x14ac:dyDescent="0.3">
      <c r="A4" s="4" t="s">
        <v>72</v>
      </c>
      <c r="B4" s="354" t="s">
        <v>90</v>
      </c>
      <c r="C4" s="355"/>
      <c r="E4" s="2"/>
      <c r="F4" s="2"/>
      <c r="G4" s="2"/>
    </row>
    <row r="5" spans="1:7" ht="16.5" thickBot="1" x14ac:dyDescent="0.3">
      <c r="A5" s="5" t="s">
        <v>6</v>
      </c>
      <c r="B5" s="405" t="s">
        <v>91</v>
      </c>
      <c r="C5" s="406"/>
      <c r="E5" s="2"/>
      <c r="F5" s="2"/>
      <c r="G5" s="2"/>
    </row>
    <row r="6" spans="1:7" ht="17.25" thickTop="1" thickBot="1" x14ac:dyDescent="0.3">
      <c r="A6" s="3"/>
      <c r="B6" s="3"/>
      <c r="C6" s="2"/>
      <c r="D6" s="2"/>
      <c r="E6" s="2"/>
      <c r="F6" s="2"/>
      <c r="G6" s="2"/>
    </row>
    <row r="7" spans="1:7" ht="17.25" thickTop="1" thickBot="1" x14ac:dyDescent="0.3">
      <c r="A7" s="358" t="s">
        <v>8</v>
      </c>
      <c r="B7" s="359"/>
      <c r="C7" s="359"/>
      <c r="D7" s="359"/>
      <c r="E7" s="359"/>
      <c r="F7" s="359"/>
      <c r="G7" s="360"/>
    </row>
    <row r="8" spans="1:7" ht="36.75" customHeight="1" thickTop="1" x14ac:dyDescent="0.25">
      <c r="A8" s="6" t="s">
        <v>9</v>
      </c>
      <c r="B8" s="6" t="s">
        <v>10</v>
      </c>
      <c r="C8" s="6" t="s">
        <v>11</v>
      </c>
      <c r="D8" s="35" t="s">
        <v>12</v>
      </c>
      <c r="E8" s="35" t="s">
        <v>13</v>
      </c>
      <c r="F8" s="35" t="s">
        <v>14</v>
      </c>
      <c r="G8" s="36" t="s">
        <v>15</v>
      </c>
    </row>
    <row r="9" spans="1:7" ht="67.5" customHeight="1" x14ac:dyDescent="0.25">
      <c r="A9" s="29"/>
      <c r="B9" s="30" t="s">
        <v>26</v>
      </c>
      <c r="C9" s="30" t="s">
        <v>51</v>
      </c>
      <c r="D9" s="81"/>
      <c r="E9" s="81"/>
      <c r="F9" s="31"/>
      <c r="G9" s="81"/>
    </row>
    <row r="10" spans="1:7" ht="85.5" customHeight="1" x14ac:dyDescent="0.25">
      <c r="A10" s="29"/>
      <c r="B10" s="30"/>
      <c r="C10" s="30" t="s">
        <v>21</v>
      </c>
      <c r="D10" s="81"/>
      <c r="E10" s="81"/>
      <c r="F10" s="31"/>
      <c r="G10" s="81"/>
    </row>
    <row r="11" spans="1:7" ht="63" customHeight="1" x14ac:dyDescent="0.25">
      <c r="A11" s="29"/>
      <c r="B11" s="30" t="s">
        <v>56</v>
      </c>
      <c r="C11" s="30" t="s">
        <v>30</v>
      </c>
      <c r="D11" s="81"/>
      <c r="E11" s="81"/>
      <c r="F11" s="31"/>
      <c r="G11" s="81"/>
    </row>
    <row r="12" spans="1:7" ht="54" customHeight="1" x14ac:dyDescent="0.25">
      <c r="A12" s="29"/>
      <c r="B12" s="30"/>
      <c r="C12" s="30" t="s">
        <v>24</v>
      </c>
      <c r="D12" s="81"/>
      <c r="E12" s="81"/>
      <c r="F12" s="31"/>
      <c r="G12" s="81"/>
    </row>
    <row r="13" spans="1:7" ht="27" customHeight="1" x14ac:dyDescent="0.25">
      <c r="A13" s="29"/>
      <c r="B13" s="30"/>
      <c r="C13" s="30" t="s">
        <v>18</v>
      </c>
      <c r="D13" s="81"/>
      <c r="E13" s="81"/>
      <c r="F13" s="31"/>
      <c r="G13" s="81"/>
    </row>
    <row r="14" spans="1:7" ht="27" customHeight="1" x14ac:dyDescent="0.25">
      <c r="A14" s="29"/>
      <c r="B14" s="30"/>
      <c r="C14" s="30" t="s">
        <v>52</v>
      </c>
      <c r="D14" s="81"/>
      <c r="E14" s="81"/>
      <c r="F14" s="31"/>
      <c r="G14" s="81"/>
    </row>
    <row r="15" spans="1:7" ht="27" customHeight="1" x14ac:dyDescent="0.25">
      <c r="A15" s="29"/>
      <c r="B15" s="30"/>
      <c r="C15" s="30"/>
      <c r="D15" s="81"/>
      <c r="E15" s="81"/>
      <c r="F15" s="31"/>
      <c r="G15" s="81"/>
    </row>
    <row r="16" spans="1:7" ht="27" customHeight="1" x14ac:dyDescent="0.25">
      <c r="A16" s="29"/>
      <c r="B16" s="30"/>
      <c r="C16" s="30"/>
      <c r="D16" s="81"/>
      <c r="E16" s="81"/>
      <c r="F16" s="31"/>
      <c r="G16" s="81"/>
    </row>
    <row r="17" spans="1:7" ht="27" customHeight="1" x14ac:dyDescent="0.25">
      <c r="A17" s="29"/>
      <c r="B17" s="30"/>
      <c r="C17" s="30"/>
      <c r="D17" s="81"/>
      <c r="E17" s="81"/>
      <c r="F17" s="31"/>
      <c r="G17" s="81"/>
    </row>
    <row r="18" spans="1:7" ht="27" customHeight="1" x14ac:dyDescent="0.25">
      <c r="A18" s="29"/>
      <c r="B18" s="30"/>
      <c r="C18" s="30"/>
      <c r="D18" s="81"/>
      <c r="E18" s="81"/>
      <c r="F18" s="31"/>
      <c r="G18" s="81"/>
    </row>
    <row r="19" spans="1:7" ht="27" customHeight="1" x14ac:dyDescent="0.25">
      <c r="A19" s="29"/>
      <c r="B19" s="30"/>
      <c r="C19" s="30"/>
      <c r="D19" s="81"/>
      <c r="E19" s="81"/>
      <c r="F19" s="31"/>
      <c r="G19" s="81"/>
    </row>
    <row r="20" spans="1:7" x14ac:dyDescent="0.25">
      <c r="A20" s="32"/>
      <c r="B20" s="33"/>
      <c r="C20" s="6" t="s">
        <v>35</v>
      </c>
      <c r="D20" s="34"/>
      <c r="E20" s="34"/>
      <c r="F20" s="31"/>
      <c r="G20" s="53" t="e">
        <f>D20/F20</f>
        <v>#DIV/0!</v>
      </c>
    </row>
    <row r="23" spans="1:7" ht="38.25" customHeight="1" x14ac:dyDescent="0.25">
      <c r="A23" s="82" t="s">
        <v>36</v>
      </c>
      <c r="B23" s="83" t="s">
        <v>97</v>
      </c>
      <c r="C23" s="83" t="s">
        <v>98</v>
      </c>
      <c r="D23" s="28" t="s">
        <v>37</v>
      </c>
      <c r="E23" s="28" t="s">
        <v>38</v>
      </c>
      <c r="F23" s="353" t="s">
        <v>39</v>
      </c>
      <c r="G23" s="353"/>
    </row>
    <row r="24" spans="1:7" x14ac:dyDescent="0.25">
      <c r="F24" s="353" t="s">
        <v>40</v>
      </c>
      <c r="G24" s="353"/>
    </row>
    <row r="25" spans="1:7" x14ac:dyDescent="0.25">
      <c r="F25" s="10"/>
    </row>
    <row r="27" spans="1:7" x14ac:dyDescent="0.25">
      <c r="A27" s="82" t="s">
        <v>36</v>
      </c>
      <c r="B27" s="83" t="s">
        <v>97</v>
      </c>
      <c r="C27" s="83" t="s">
        <v>98</v>
      </c>
      <c r="D27" s="28" t="s">
        <v>37</v>
      </c>
      <c r="E27" s="28" t="s">
        <v>38</v>
      </c>
      <c r="F27" s="353" t="s">
        <v>39</v>
      </c>
      <c r="G27" s="353"/>
    </row>
    <row r="28" spans="1:7" x14ac:dyDescent="0.25">
      <c r="F28" s="353" t="s">
        <v>40</v>
      </c>
      <c r="G28" s="353"/>
    </row>
  </sheetData>
  <mergeCells count="9">
    <mergeCell ref="F24:G24"/>
    <mergeCell ref="F27:G27"/>
    <mergeCell ref="F28:G28"/>
    <mergeCell ref="A1:G1"/>
    <mergeCell ref="A2:G2"/>
    <mergeCell ref="B4:C4"/>
    <mergeCell ref="B5:C5"/>
    <mergeCell ref="A7:G7"/>
    <mergeCell ref="F23:G2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ErrorMessage="1" error="Kérjük, hogy a listáról kiválasztható elemek közül válasszon!">
          <x14:formula1>
            <xm:f>'Tagi_1 összesítő'!$A$18:$A$23</xm:f>
          </x14:formula1>
          <xm:sqref>C9:C19</xm:sqref>
        </x14:dataValidation>
        <x14:dataValidation type="list" allowBlank="1" showErrorMessage="1" error="Kérjük, a listából válasszon!">
          <x14:formula1>
            <xm:f>'Tagi_1 összesítő'!$A$29:$A$38</xm:f>
          </x14:formula1>
          <xm:sqref>B9:B19</xm:sqref>
        </x14:dataValidation>
        <x14:dataValidation type="list" showInputMessage="1" showErrorMessage="1">
          <x14:formula1>
            <xm:f>segédtábla!$A$1:$A$8</xm:f>
          </x14:formula1>
          <xm:sqref>A9:A19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J29" sqref="J29"/>
    </sheetView>
  </sheetViews>
  <sheetFormatPr defaultRowHeight="15" x14ac:dyDescent="0.25"/>
  <cols>
    <col min="1" max="1" width="28" bestFit="1" customWidth="1"/>
  </cols>
  <sheetData>
    <row r="1" spans="1:1" x14ac:dyDescent="0.25">
      <c r="A1" s="51" t="s">
        <v>99</v>
      </c>
    </row>
    <row r="2" spans="1:1" x14ac:dyDescent="0.25">
      <c r="A2" s="51" t="s">
        <v>100</v>
      </c>
    </row>
    <row r="3" spans="1:1" x14ac:dyDescent="0.25">
      <c r="A3" s="51" t="s">
        <v>101</v>
      </c>
    </row>
    <row r="4" spans="1:1" x14ac:dyDescent="0.25">
      <c r="A4" s="51" t="s">
        <v>102</v>
      </c>
    </row>
    <row r="5" spans="1:1" x14ac:dyDescent="0.25">
      <c r="A5" s="51" t="s">
        <v>103</v>
      </c>
    </row>
    <row r="6" spans="1:1" x14ac:dyDescent="0.25">
      <c r="A6" s="51" t="s">
        <v>104</v>
      </c>
    </row>
    <row r="7" spans="1:1" x14ac:dyDescent="0.25">
      <c r="A7" s="51" t="s">
        <v>105</v>
      </c>
    </row>
    <row r="8" spans="1:1" x14ac:dyDescent="0.25">
      <c r="A8" s="52" t="str">
        <f>'Tagi_1 összesítő'!A23</f>
        <v>Nem állami támogatás</v>
      </c>
    </row>
  </sheetData>
  <sheetProtection password="8152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opLeftCell="A40" zoomScaleNormal="100" zoomScaleSheetLayoutView="115" workbookViewId="0">
      <selection activeCell="A58" sqref="A58"/>
    </sheetView>
  </sheetViews>
  <sheetFormatPr defaultColWidth="8.7109375" defaultRowHeight="15" x14ac:dyDescent="0.25"/>
  <cols>
    <col min="1" max="1" width="50.7109375" style="95" customWidth="1"/>
    <col min="2" max="3" width="20.7109375" style="95" customWidth="1"/>
    <col min="4" max="4" width="26.42578125" style="95" customWidth="1"/>
    <col min="5" max="5" width="22.7109375" style="95" customWidth="1"/>
    <col min="6" max="16384" width="8.7109375" style="95"/>
  </cols>
  <sheetData>
    <row r="1" spans="1:9" ht="21" x14ac:dyDescent="0.25">
      <c r="A1" s="316" t="s">
        <v>0</v>
      </c>
      <c r="B1" s="316"/>
      <c r="C1" s="316"/>
      <c r="D1" s="316"/>
      <c r="E1" s="316"/>
    </row>
    <row r="3" spans="1:9" ht="21" x14ac:dyDescent="0.25">
      <c r="A3" s="316" t="s">
        <v>1</v>
      </c>
      <c r="B3" s="316"/>
      <c r="C3" s="316"/>
      <c r="D3" s="316"/>
      <c r="E3" s="316"/>
      <c r="F3" s="87"/>
      <c r="G3" s="87"/>
    </row>
    <row r="4" spans="1:9" ht="21" x14ac:dyDescent="0.25">
      <c r="A4" s="316" t="s">
        <v>41</v>
      </c>
      <c r="B4" s="316"/>
      <c r="C4" s="316"/>
      <c r="D4" s="316"/>
      <c r="E4" s="316"/>
      <c r="F4" s="87"/>
      <c r="G4" s="87"/>
    </row>
    <row r="5" spans="1:9" ht="16.5" thickBot="1" x14ac:dyDescent="0.3">
      <c r="A5" s="1"/>
      <c r="B5" s="2"/>
      <c r="C5" s="2"/>
      <c r="D5" s="1"/>
      <c r="E5" s="2"/>
      <c r="F5" s="89"/>
      <c r="G5" s="89"/>
    </row>
    <row r="6" spans="1:9" ht="15.75" x14ac:dyDescent="0.25">
      <c r="A6" s="107" t="s">
        <v>3</v>
      </c>
      <c r="B6" s="324" t="str">
        <f>+'Tagi_1 részletező'!B6:D6</f>
        <v>2020-3.1.4-ZFR-EKM-2020-00012</v>
      </c>
      <c r="C6" s="324"/>
      <c r="D6" s="325"/>
      <c r="E6" s="2"/>
      <c r="F6" s="89"/>
      <c r="G6" s="89"/>
      <c r="H6" s="83"/>
      <c r="I6" s="83"/>
    </row>
    <row r="7" spans="1:9" ht="15.75" x14ac:dyDescent="0.25">
      <c r="A7" s="108" t="s">
        <v>5</v>
      </c>
      <c r="B7" s="317" t="str">
        <f>+'Tagi_1 részletező'!B7:D7</f>
        <v>Z6210047</v>
      </c>
      <c r="C7" s="318"/>
      <c r="D7" s="319"/>
      <c r="E7" s="2"/>
      <c r="F7" s="89"/>
      <c r="G7" s="89"/>
      <c r="H7" s="83"/>
      <c r="I7" s="83"/>
    </row>
    <row r="8" spans="1:9" ht="16.5" thickBot="1" x14ac:dyDescent="0.3">
      <c r="A8" s="132" t="s">
        <v>6</v>
      </c>
      <c r="B8" s="326" t="str">
        <f>+'Tagi_1 részletező'!B8:D8</f>
        <v xml:space="preserve">EVIN Erzsébetvárosi Ingatlangazdálkodási Nonprofit Zrt. </v>
      </c>
      <c r="C8" s="326"/>
      <c r="D8" s="327"/>
      <c r="E8" s="2"/>
      <c r="F8" s="89"/>
      <c r="G8" s="89"/>
      <c r="H8" s="83"/>
      <c r="I8" s="83"/>
    </row>
    <row r="9" spans="1:9" ht="18.75" customHeight="1" thickBot="1" x14ac:dyDescent="0.3">
      <c r="A9" s="2"/>
      <c r="B9"/>
      <c r="C9"/>
      <c r="D9"/>
      <c r="E9" s="2"/>
      <c r="F9" s="89"/>
      <c r="G9" s="89"/>
      <c r="H9" s="83"/>
      <c r="I9" s="83"/>
    </row>
    <row r="10" spans="1:9" ht="18.75" customHeight="1" thickBot="1" x14ac:dyDescent="0.3">
      <c r="A10" s="336" t="s">
        <v>42</v>
      </c>
      <c r="B10" s="337"/>
      <c r="C10" s="338"/>
      <c r="D10" s="17"/>
      <c r="E10" s="2"/>
      <c r="F10" s="89"/>
      <c r="G10" s="89"/>
      <c r="H10" s="83"/>
      <c r="I10" s="83"/>
    </row>
    <row r="11" spans="1:9" ht="18.75" customHeight="1" x14ac:dyDescent="0.25">
      <c r="A11" s="339" t="s">
        <v>43</v>
      </c>
      <c r="B11" s="340"/>
      <c r="C11" s="187">
        <f>SUM(C18:C23)</f>
        <v>27744032</v>
      </c>
      <c r="D11" s="17"/>
      <c r="E11" s="2"/>
      <c r="F11" s="89"/>
      <c r="G11" s="89"/>
      <c r="H11" s="83"/>
      <c r="I11" s="83"/>
    </row>
    <row r="12" spans="1:9" ht="15.75" x14ac:dyDescent="0.25">
      <c r="A12" s="341" t="s">
        <v>44</v>
      </c>
      <c r="B12" s="342"/>
      <c r="C12" s="188">
        <f>SUM(B18:B23)</f>
        <v>56272098</v>
      </c>
      <c r="D12" s="2"/>
      <c r="E12" s="2"/>
      <c r="F12" s="89"/>
      <c r="G12" s="89"/>
      <c r="H12" s="83"/>
      <c r="I12" s="83"/>
    </row>
    <row r="13" spans="1:9" ht="19.5" customHeight="1" x14ac:dyDescent="0.25">
      <c r="A13" s="341" t="s">
        <v>45</v>
      </c>
      <c r="B13" s="342"/>
      <c r="C13" s="188">
        <f>SUM(D18:D23)</f>
        <v>84016130</v>
      </c>
      <c r="D13" s="2"/>
      <c r="E13" s="2"/>
      <c r="F13" s="89"/>
      <c r="G13" s="89"/>
      <c r="H13" s="83"/>
      <c r="I13" s="83"/>
    </row>
    <row r="14" spans="1:9" ht="16.5" thickBot="1" x14ac:dyDescent="0.3">
      <c r="A14" s="343" t="s">
        <v>46</v>
      </c>
      <c r="B14" s="344"/>
      <c r="C14" s="189">
        <f>C12/C13</f>
        <v>0.66977731537979668</v>
      </c>
      <c r="D14" s="17"/>
      <c r="E14" s="2"/>
      <c r="F14" s="89"/>
      <c r="G14" s="89"/>
      <c r="H14" s="83"/>
      <c r="I14" s="83"/>
    </row>
    <row r="15" spans="1:9" ht="16.5" thickBot="1" x14ac:dyDescent="0.3">
      <c r="A15" s="17"/>
      <c r="B15" s="17"/>
      <c r="C15" s="17"/>
      <c r="D15" s="17"/>
      <c r="E15" s="2"/>
      <c r="F15" s="89"/>
      <c r="G15" s="89"/>
      <c r="H15" s="83"/>
      <c r="I15" s="83"/>
    </row>
    <row r="16" spans="1:9" ht="16.5" thickBot="1" x14ac:dyDescent="0.3">
      <c r="A16" s="333" t="s">
        <v>47</v>
      </c>
      <c r="B16" s="334"/>
      <c r="C16" s="334"/>
      <c r="D16" s="334"/>
      <c r="E16" s="335"/>
      <c r="F16" s="89"/>
      <c r="G16" s="89"/>
      <c r="H16" s="83"/>
      <c r="I16" s="83"/>
    </row>
    <row r="17" spans="1:9" ht="44.25" customHeight="1" x14ac:dyDescent="0.25">
      <c r="A17" s="191" t="s">
        <v>48</v>
      </c>
      <c r="B17" s="110" t="s">
        <v>12</v>
      </c>
      <c r="C17" s="111" t="s">
        <v>13</v>
      </c>
      <c r="D17" s="111" t="s">
        <v>49</v>
      </c>
      <c r="E17" s="112" t="s">
        <v>50</v>
      </c>
      <c r="F17" s="89"/>
      <c r="G17" s="89"/>
      <c r="H17" s="83"/>
      <c r="I17" s="83"/>
    </row>
    <row r="18" spans="1:9" ht="34.5" customHeight="1" x14ac:dyDescent="0.25">
      <c r="A18" s="192" t="s">
        <v>51</v>
      </c>
      <c r="B18" s="97">
        <f>SUMIF('Tagi_1 részletező'!$C$12:$C$23,A18,'Tagi_1 részletező'!$D$12:$D$23)</f>
        <v>0</v>
      </c>
      <c r="C18" s="97">
        <f>SUMIF('Tagi_1 részletező'!$C$12:$C$23,A18,'Tagi_1 részletező'!$E$12:$E$23)</f>
        <v>0</v>
      </c>
      <c r="D18" s="97">
        <f>SUM(B18:C18)</f>
        <v>0</v>
      </c>
      <c r="E18" s="175">
        <v>0</v>
      </c>
      <c r="F18" s="89"/>
      <c r="G18" s="89"/>
      <c r="H18" s="83"/>
      <c r="I18" s="83"/>
    </row>
    <row r="19" spans="1:9" ht="34.5" customHeight="1" x14ac:dyDescent="0.25">
      <c r="A19" s="192" t="s">
        <v>21</v>
      </c>
      <c r="B19" s="97">
        <f>SUMIF('Tagi_1 részletező'!$C$12:$C$23,A19,'Tagi_1 részletező'!$D$12:$D$23)</f>
        <v>4000000</v>
      </c>
      <c r="C19" s="97">
        <f>SUMIF('Tagi_1 részletező'!$C$12:$C$23,A19,'Tagi_1 részletező'!$E$12:$E$23)</f>
        <v>6000000</v>
      </c>
      <c r="D19" s="97">
        <f>SUM(B19:C19)</f>
        <v>10000000</v>
      </c>
      <c r="E19" s="175">
        <f t="shared" ref="E19:E22" si="0">B19/D19</f>
        <v>0.4</v>
      </c>
      <c r="F19" s="89"/>
      <c r="G19" s="89"/>
      <c r="H19" s="83"/>
      <c r="I19" s="83"/>
    </row>
    <row r="20" spans="1:9" ht="34.5" customHeight="1" x14ac:dyDescent="0.25">
      <c r="A20" s="192" t="s">
        <v>30</v>
      </c>
      <c r="B20" s="97">
        <f>SUMIF('Tagi_1 részletező'!$C$12:$C$23,A20,'Tagi_1 részletező'!$D$12:$D$23)</f>
        <v>0</v>
      </c>
      <c r="C20" s="97">
        <f>SUMIF('Tagi_1 részletező'!$C$12:$C$23,A20,'Tagi_1 részletező'!$E$12:$E$23)</f>
        <v>0</v>
      </c>
      <c r="D20" s="97">
        <f t="shared" ref="D20:D23" si="1">SUM(B20:C20)</f>
        <v>0</v>
      </c>
      <c r="E20" s="175" t="e">
        <f t="shared" si="0"/>
        <v>#DIV/0!</v>
      </c>
      <c r="F20" s="89"/>
      <c r="G20" s="89"/>
      <c r="H20" s="83"/>
      <c r="I20" s="83"/>
    </row>
    <row r="21" spans="1:9" ht="34.5" customHeight="1" x14ac:dyDescent="0.25">
      <c r="A21" s="192" t="s">
        <v>24</v>
      </c>
      <c r="B21" s="97">
        <f>SUMIF('Tagi_1 részletező'!$C$12:$C$23,A21,'Tagi_1 részletező'!$D$12:$D$23)</f>
        <v>45792098</v>
      </c>
      <c r="C21" s="97">
        <f>SUMIF('Tagi_1 részletező'!$C$12:$C$23,A21,'Tagi_1 részletező'!$E$12:$E$23)</f>
        <v>15264032</v>
      </c>
      <c r="D21" s="97">
        <f t="shared" si="1"/>
        <v>61056130</v>
      </c>
      <c r="E21" s="175">
        <f t="shared" si="0"/>
        <v>0.75000000818918588</v>
      </c>
      <c r="F21" s="89"/>
      <c r="G21" s="89"/>
      <c r="H21" s="83"/>
      <c r="I21" s="83"/>
    </row>
    <row r="22" spans="1:9" ht="34.5" customHeight="1" x14ac:dyDescent="0.25">
      <c r="A22" s="192" t="s">
        <v>18</v>
      </c>
      <c r="B22" s="97">
        <f>SUMIF('Tagi_1 részletező'!$C$12:$C$23,A22,'Tagi_1 részletező'!$D$12:$D$23)</f>
        <v>6480000</v>
      </c>
      <c r="C22" s="97">
        <f>SUMIF('Tagi_1 részletező'!$C$12:$C$23,A22,'Tagi_1 részletező'!$E$12:$E$23)</f>
        <v>6480000</v>
      </c>
      <c r="D22" s="97">
        <f t="shared" si="1"/>
        <v>12960000</v>
      </c>
      <c r="E22" s="175">
        <f t="shared" si="0"/>
        <v>0.5</v>
      </c>
      <c r="F22" s="89"/>
      <c r="G22" s="89"/>
      <c r="H22" s="83"/>
      <c r="I22" s="83"/>
    </row>
    <row r="23" spans="1:9" ht="34.5" customHeight="1" thickBot="1" x14ac:dyDescent="0.3">
      <c r="A23" s="194" t="s">
        <v>52</v>
      </c>
      <c r="B23" s="195">
        <f>SUMIF('Tagi_1 részletező'!$C$12:$C$23,A23,'Tagi_1 részletező'!$D$12:$D$23)</f>
        <v>0</v>
      </c>
      <c r="C23" s="195">
        <f>SUMIF('Tagi_1 részletező'!$C$12:$C$23,A23,'Tagi_1 részletező'!$E$12:$E$23)</f>
        <v>0</v>
      </c>
      <c r="D23" s="195">
        <f t="shared" si="1"/>
        <v>0</v>
      </c>
      <c r="E23" s="175">
        <v>0</v>
      </c>
      <c r="F23" s="89"/>
      <c r="G23" s="89"/>
      <c r="H23" s="83"/>
      <c r="I23" s="83"/>
    </row>
    <row r="24" spans="1:9" ht="16.5" thickBot="1" x14ac:dyDescent="0.3">
      <c r="A24" s="197" t="s">
        <v>35</v>
      </c>
      <c r="B24" s="198">
        <f>SUM(B18:B23)</f>
        <v>56272098</v>
      </c>
      <c r="C24" s="198">
        <f t="shared" ref="C24:D24" si="2">SUM(C18:C23)</f>
        <v>27744032</v>
      </c>
      <c r="D24" s="198">
        <f t="shared" si="2"/>
        <v>84016130</v>
      </c>
      <c r="E24" s="199">
        <f>B24/D24</f>
        <v>0.66977731537979668</v>
      </c>
      <c r="F24" s="89"/>
      <c r="G24" s="89"/>
      <c r="H24" s="83"/>
      <c r="I24" s="83"/>
    </row>
    <row r="25" spans="1:9" ht="15.75" x14ac:dyDescent="0.25">
      <c r="A25" s="23"/>
      <c r="B25" s="24"/>
      <c r="C25" s="24"/>
      <c r="D25" s="24"/>
      <c r="E25" s="25"/>
      <c r="F25" s="89"/>
      <c r="G25" s="89"/>
      <c r="H25" s="83"/>
      <c r="I25" s="83"/>
    </row>
    <row r="26" spans="1:9" ht="16.5" thickBot="1" x14ac:dyDescent="0.3">
      <c r="A26" s="23"/>
      <c r="B26" s="24"/>
      <c r="C26" s="24"/>
      <c r="D26" s="24"/>
      <c r="E26" s="25"/>
      <c r="F26" s="89"/>
      <c r="G26" s="89"/>
      <c r="H26" s="83"/>
      <c r="I26" s="83"/>
    </row>
    <row r="27" spans="1:9" ht="16.5" thickBot="1" x14ac:dyDescent="0.3">
      <c r="A27" s="333" t="s">
        <v>53</v>
      </c>
      <c r="B27" s="334"/>
      <c r="C27" s="334"/>
      <c r="D27" s="335"/>
      <c r="E27" s="25"/>
      <c r="F27" s="89"/>
      <c r="G27" s="89"/>
      <c r="H27" s="83"/>
      <c r="I27" s="83"/>
    </row>
    <row r="28" spans="1:9" ht="32.25" thickBot="1" x14ac:dyDescent="0.3">
      <c r="A28" s="157" t="s">
        <v>10</v>
      </c>
      <c r="B28" s="158" t="s">
        <v>12</v>
      </c>
      <c r="C28" s="159" t="s">
        <v>13</v>
      </c>
      <c r="D28" s="160" t="s">
        <v>49</v>
      </c>
      <c r="E28" s="10"/>
      <c r="F28" s="89"/>
      <c r="G28" s="89"/>
      <c r="H28" s="83"/>
      <c r="I28" s="83"/>
    </row>
    <row r="29" spans="1:9" ht="25.5" customHeight="1" x14ac:dyDescent="0.25">
      <c r="A29" s="126" t="s">
        <v>54</v>
      </c>
      <c r="B29" s="150">
        <f>SUMIF('Tagi_1 részletező'!$B$12:$B$23,A29,'Tagi_1 részletező'!$D$12:$D$23)</f>
        <v>0</v>
      </c>
      <c r="C29" s="150">
        <f>SUMIF('Tagi_1 részletező'!$B$12:$B$23,A29,'Tagi_1 részletező'!$E$12:$E$23)</f>
        <v>0</v>
      </c>
      <c r="D29" s="151">
        <f>SUM(B29:C29)</f>
        <v>0</v>
      </c>
      <c r="E29" s="10"/>
      <c r="F29" s="89"/>
      <c r="G29" s="89"/>
      <c r="H29" s="83"/>
      <c r="I29" s="83"/>
    </row>
    <row r="30" spans="1:9" ht="25.5" customHeight="1" x14ac:dyDescent="0.25">
      <c r="A30" s="113" t="s">
        <v>23</v>
      </c>
      <c r="B30" s="102">
        <f>SUMIF('Tagi_1 részletező'!$B$12:$B$23,A30,'Tagi_1 részletező'!$D$12:$D$23)</f>
        <v>40017098</v>
      </c>
      <c r="C30" s="102">
        <f>SUMIF('Tagi_1 részletező'!$B$12:$B$23,A30,'Tagi_1 részletező'!$E$12:$E$23)</f>
        <v>13339032</v>
      </c>
      <c r="D30" s="152">
        <f t="shared" ref="D30:D38" si="3">SUM(B30:C30)</f>
        <v>53356130</v>
      </c>
      <c r="E30" s="10"/>
      <c r="F30" s="89"/>
      <c r="G30" s="89"/>
      <c r="H30" s="83"/>
      <c r="I30" s="83"/>
    </row>
    <row r="31" spans="1:9" ht="25.5" customHeight="1" x14ac:dyDescent="0.25">
      <c r="A31" s="113" t="s">
        <v>26</v>
      </c>
      <c r="B31" s="102">
        <f>SUMIF('Tagi_1 részletező'!$B$12:$B$23,A31,'Tagi_1 részletező'!$D$12:$D$23)</f>
        <v>5775000</v>
      </c>
      <c r="C31" s="102">
        <f>SUMIF('Tagi_1 részletező'!$B$12:$B$23,A31,'Tagi_1 részletező'!$E$12:$E$23)</f>
        <v>1925000</v>
      </c>
      <c r="D31" s="152">
        <f t="shared" si="3"/>
        <v>7700000</v>
      </c>
      <c r="E31" s="10"/>
      <c r="F31" s="89"/>
      <c r="G31" s="89"/>
      <c r="H31" s="83"/>
      <c r="I31" s="83"/>
    </row>
    <row r="32" spans="1:9" ht="25.5" customHeight="1" x14ac:dyDescent="0.25">
      <c r="A32" s="113" t="s">
        <v>55</v>
      </c>
      <c r="B32" s="102">
        <f>SUMIF('Tagi_1 részletező'!$B$12:$B$23,A32,'Tagi_1 részletező'!$D$12:$D$23)</f>
        <v>0</v>
      </c>
      <c r="C32" s="102">
        <f>SUMIF('Tagi_1 részletező'!$B$12:$B$23,A32,'Tagi_1 részletező'!$E$12:$E$23)</f>
        <v>0</v>
      </c>
      <c r="D32" s="152">
        <f t="shared" si="3"/>
        <v>0</v>
      </c>
      <c r="E32" s="10"/>
      <c r="F32" s="89"/>
      <c r="G32" s="89"/>
      <c r="H32" s="83"/>
      <c r="I32" s="83"/>
    </row>
    <row r="33" spans="1:9" ht="25.5" customHeight="1" x14ac:dyDescent="0.25">
      <c r="A33" s="113" t="s">
        <v>56</v>
      </c>
      <c r="B33" s="102">
        <f>SUMIF('Tagi_1 részletező'!$B$12:$B$23,A33,'Tagi_1 részletező'!$D$12:$D$23)</f>
        <v>0</v>
      </c>
      <c r="C33" s="102">
        <f>SUMIF('Tagi_1 részletező'!$B$12:$B$23,A33,'Tagi_1 részletező'!$E$12:$E$23)</f>
        <v>0</v>
      </c>
      <c r="D33" s="152">
        <f t="shared" si="3"/>
        <v>0</v>
      </c>
      <c r="E33" s="10"/>
      <c r="F33" s="89"/>
      <c r="G33" s="89"/>
      <c r="H33" s="83"/>
      <c r="I33" s="83"/>
    </row>
    <row r="34" spans="1:9" ht="25.5" customHeight="1" x14ac:dyDescent="0.25">
      <c r="A34" s="153" t="s">
        <v>57</v>
      </c>
      <c r="B34" s="103">
        <f>SUMIF('Tagi_1 részletező'!$B$12:$B$23,A34,'Tagi_1 részletező'!$D$12:$D$23)</f>
        <v>0</v>
      </c>
      <c r="C34" s="103">
        <f>SUMIF('Tagi_1 részletező'!$B$12:$B$23,A34,'Tagi_1 részletező'!$E$12:$E$23)</f>
        <v>0</v>
      </c>
      <c r="D34" s="152">
        <f t="shared" si="3"/>
        <v>0</v>
      </c>
      <c r="E34" s="10"/>
      <c r="F34" s="89"/>
      <c r="G34" s="89"/>
      <c r="H34" s="83"/>
      <c r="I34" s="83"/>
    </row>
    <row r="35" spans="1:9" ht="25.5" customHeight="1" x14ac:dyDescent="0.25">
      <c r="A35" s="153" t="s">
        <v>58</v>
      </c>
      <c r="B35" s="102">
        <f>SUMIF('Tagi_1 részletező'!$B$12:$B$23,A35,'Tagi_1 részletező'!$D$12:$D$23)</f>
        <v>0</v>
      </c>
      <c r="C35" s="102">
        <f>SUMIF('Tagi_1 részletező'!$B$12:$B$23,A35,'Tagi_1 részletező'!$E$12:$E$23)</f>
        <v>0</v>
      </c>
      <c r="D35" s="152">
        <f t="shared" si="3"/>
        <v>0</v>
      </c>
      <c r="E35" s="10"/>
      <c r="F35" s="89"/>
      <c r="G35" s="89"/>
      <c r="H35" s="83"/>
      <c r="I35" s="83"/>
    </row>
    <row r="36" spans="1:9" ht="25.5" customHeight="1" x14ac:dyDescent="0.25">
      <c r="A36" s="113" t="s">
        <v>17</v>
      </c>
      <c r="B36" s="102">
        <f>SUMIF('Tagi_1 részletező'!$B$12:$B$23,A36,'Tagi_1 részletező'!$D$12:$D$23)</f>
        <v>9887180</v>
      </c>
      <c r="C36" s="102">
        <f>SUMIF('Tagi_1 részletező'!$B$12:$B$23,A36,'Tagi_1 részletező'!$E$12:$E$23)</f>
        <v>11887179</v>
      </c>
      <c r="D36" s="152">
        <f t="shared" si="3"/>
        <v>21774359</v>
      </c>
      <c r="E36" s="10"/>
      <c r="F36" s="89"/>
      <c r="G36" s="89"/>
      <c r="H36" s="83"/>
      <c r="I36" s="83"/>
    </row>
    <row r="37" spans="1:9" ht="25.5" customHeight="1" x14ac:dyDescent="0.25">
      <c r="A37" s="113" t="s">
        <v>59</v>
      </c>
      <c r="B37" s="102">
        <f>SUMIF('Tagi_1 részletező'!$B$12:$B$23,A37,'Tagi_1 részletező'!$D$12:$D$23)</f>
        <v>0</v>
      </c>
      <c r="C37" s="102">
        <f>SUMIF('Tagi_1 részletező'!$B$12:$B$23,A37,'Tagi_1 részletező'!$E$12:$E$23)</f>
        <v>0</v>
      </c>
      <c r="D37" s="152">
        <f t="shared" si="3"/>
        <v>0</v>
      </c>
      <c r="E37" s="10"/>
      <c r="F37" s="89"/>
      <c r="G37" s="89"/>
      <c r="H37" s="83"/>
      <c r="I37" s="83"/>
    </row>
    <row r="38" spans="1:9" ht="25.5" customHeight="1" thickBot="1" x14ac:dyDescent="0.3">
      <c r="A38" s="115" t="s">
        <v>34</v>
      </c>
      <c r="B38" s="201">
        <f>SUMIF('Tagi_1 részletező'!$B$12:$B$23,A38,'Tagi_1 részletező'!$D$12:$D$23)</f>
        <v>592820</v>
      </c>
      <c r="C38" s="201">
        <f>SUMIF('Tagi_1 részletező'!$B$12:$B$23,A38,'Tagi_1 részletező'!$E$12:$E$23)</f>
        <v>592821</v>
      </c>
      <c r="D38" s="202">
        <f t="shared" si="3"/>
        <v>1185641</v>
      </c>
      <c r="E38" s="10"/>
      <c r="F38" s="89"/>
      <c r="G38" s="89"/>
      <c r="H38" s="83"/>
      <c r="I38" s="83"/>
    </row>
    <row r="39" spans="1:9" ht="25.5" customHeight="1" x14ac:dyDescent="0.25">
      <c r="A39" s="145" t="s">
        <v>60</v>
      </c>
      <c r="B39" s="120">
        <f>SUM(B29:B32)</f>
        <v>45792098</v>
      </c>
      <c r="C39" s="120">
        <f>SUM(C29:C32)</f>
        <v>15264032</v>
      </c>
      <c r="D39" s="121">
        <f>SUM(D29:D32)</f>
        <v>61056130</v>
      </c>
      <c r="E39" s="10"/>
      <c r="F39" s="89"/>
      <c r="G39" s="89"/>
      <c r="H39" s="83"/>
      <c r="I39" s="83"/>
    </row>
    <row r="40" spans="1:9" ht="15.75" x14ac:dyDescent="0.25">
      <c r="A40" s="146" t="s">
        <v>61</v>
      </c>
      <c r="B40" s="118">
        <f>SUM(B33:B38)</f>
        <v>10480000</v>
      </c>
      <c r="C40" s="118">
        <f t="shared" ref="C40:D40" si="4">SUM(C33:C38)</f>
        <v>12480000</v>
      </c>
      <c r="D40" s="123">
        <f t="shared" si="4"/>
        <v>22960000</v>
      </c>
      <c r="E40" s="10"/>
      <c r="F40" s="89"/>
      <c r="G40" s="89"/>
      <c r="H40" s="83"/>
      <c r="I40" s="83"/>
    </row>
    <row r="41" spans="1:9" ht="16.5" thickBot="1" x14ac:dyDescent="0.3">
      <c r="A41" s="147" t="s">
        <v>62</v>
      </c>
      <c r="B41" s="193">
        <f>SUM(B39:B40)</f>
        <v>56272098</v>
      </c>
      <c r="C41" s="193">
        <f t="shared" ref="C41:D41" si="5">SUM(C39:C40)</f>
        <v>27744032</v>
      </c>
      <c r="D41" s="200">
        <f t="shared" si="5"/>
        <v>84016130</v>
      </c>
      <c r="E41" s="10"/>
      <c r="F41" s="89"/>
      <c r="G41" s="89"/>
      <c r="H41" s="83"/>
      <c r="I41" s="83"/>
    </row>
    <row r="42" spans="1:9" ht="16.5" thickBot="1" x14ac:dyDescent="0.3">
      <c r="A42" s="94"/>
      <c r="B42" s="17"/>
      <c r="C42" s="17"/>
      <c r="D42" s="17"/>
      <c r="E42" s="10"/>
      <c r="F42" s="89"/>
      <c r="G42" s="89"/>
      <c r="H42" s="83"/>
      <c r="I42" s="83"/>
    </row>
    <row r="43" spans="1:9" ht="16.5" thickBot="1" x14ac:dyDescent="0.3">
      <c r="A43" s="328" t="s">
        <v>63</v>
      </c>
      <c r="B43" s="329"/>
      <c r="C43" s="330"/>
      <c r="D43" s="10"/>
      <c r="E43" s="10"/>
      <c r="F43" s="89"/>
      <c r="G43" s="89"/>
      <c r="H43" s="83"/>
      <c r="I43" s="83"/>
    </row>
    <row r="44" spans="1:9" ht="63.75" thickBot="1" x14ac:dyDescent="0.3">
      <c r="A44" s="284" t="s">
        <v>64</v>
      </c>
      <c r="B44" s="285" t="s">
        <v>65</v>
      </c>
      <c r="C44" s="286" t="s">
        <v>66</v>
      </c>
      <c r="D44" s="10"/>
      <c r="E44" s="10"/>
      <c r="F44" s="89"/>
      <c r="G44" s="89"/>
      <c r="H44" s="83"/>
      <c r="I44" s="83"/>
    </row>
    <row r="45" spans="1:9" ht="15.75" x14ac:dyDescent="0.25">
      <c r="A45" s="287" t="s">
        <v>111</v>
      </c>
      <c r="B45" s="127">
        <v>814737</v>
      </c>
      <c r="C45" s="128">
        <v>1620000</v>
      </c>
      <c r="D45" s="10"/>
      <c r="E45" s="25"/>
      <c r="F45" s="215"/>
      <c r="G45" s="89"/>
      <c r="H45" s="83"/>
      <c r="I45" s="83"/>
    </row>
    <row r="46" spans="1:9" ht="15.75" x14ac:dyDescent="0.25">
      <c r="A46" s="288" t="s">
        <v>112</v>
      </c>
      <c r="B46" s="93">
        <v>3710775</v>
      </c>
      <c r="C46" s="93">
        <v>49024888</v>
      </c>
      <c r="D46" s="253" t="s">
        <v>116</v>
      </c>
      <c r="E46" s="25"/>
      <c r="F46" s="89"/>
      <c r="G46" s="89"/>
      <c r="H46" s="83"/>
      <c r="I46" s="83"/>
    </row>
    <row r="47" spans="1:9" ht="15.75" x14ac:dyDescent="0.25">
      <c r="A47" s="288" t="s">
        <v>113</v>
      </c>
      <c r="B47" s="93">
        <v>51746586</v>
      </c>
      <c r="C47" s="114">
        <v>0</v>
      </c>
      <c r="D47" s="104"/>
      <c r="E47" s="224"/>
      <c r="F47" s="89"/>
      <c r="G47" s="89"/>
      <c r="H47" s="83"/>
      <c r="I47" s="83"/>
    </row>
    <row r="48" spans="1:9" ht="15.75" x14ac:dyDescent="0.25">
      <c r="A48" s="288"/>
      <c r="B48" s="93"/>
      <c r="C48" s="114"/>
      <c r="D48" s="10"/>
      <c r="E48" s="10"/>
      <c r="F48" s="89"/>
      <c r="G48" s="89"/>
      <c r="H48" s="83"/>
      <c r="I48" s="83"/>
    </row>
    <row r="49" spans="1:9" ht="16.5" thickBot="1" x14ac:dyDescent="0.3">
      <c r="A49" s="289" t="s">
        <v>35</v>
      </c>
      <c r="B49" s="116">
        <f>SUM(B45:B48)</f>
        <v>56272098</v>
      </c>
      <c r="C49" s="117">
        <f>SUM(C45:C48)</f>
        <v>50644888</v>
      </c>
      <c r="D49" s="104"/>
      <c r="E49" s="10"/>
      <c r="F49" s="89"/>
      <c r="G49" s="89"/>
      <c r="H49" s="83"/>
      <c r="I49" s="83"/>
    </row>
    <row r="50" spans="1:9" ht="16.5" thickBot="1" x14ac:dyDescent="0.3">
      <c r="A50" s="290"/>
      <c r="B50" s="24"/>
      <c r="C50" s="291"/>
      <c r="D50" s="104"/>
      <c r="E50" s="10"/>
      <c r="F50" s="89"/>
      <c r="G50" s="89"/>
      <c r="H50" s="83"/>
      <c r="I50" s="83"/>
    </row>
    <row r="51" spans="1:9" ht="16.5" thickBot="1" x14ac:dyDescent="0.3">
      <c r="A51" s="331" t="s">
        <v>67</v>
      </c>
      <c r="B51" s="332"/>
      <c r="C51" s="24"/>
      <c r="D51" s="104"/>
      <c r="E51" s="10"/>
      <c r="F51" s="89"/>
      <c r="G51" s="89"/>
      <c r="H51" s="83"/>
      <c r="I51" s="83"/>
    </row>
    <row r="52" spans="1:9" ht="15.75" x14ac:dyDescent="0.25">
      <c r="A52" s="287">
        <v>2020</v>
      </c>
      <c r="B52" s="128">
        <v>0</v>
      </c>
      <c r="C52" s="292"/>
      <c r="D52" s="10"/>
      <c r="E52" s="10"/>
      <c r="F52" s="89"/>
      <c r="G52" s="89"/>
      <c r="H52" s="83"/>
      <c r="I52" s="83"/>
    </row>
    <row r="53" spans="1:9" ht="15.75" x14ac:dyDescent="0.25">
      <c r="A53" s="293">
        <v>2021</v>
      </c>
      <c r="B53" s="114">
        <v>814767</v>
      </c>
      <c r="C53" s="292"/>
      <c r="D53" s="10"/>
      <c r="E53" s="10"/>
      <c r="F53" s="89"/>
      <c r="G53" s="89"/>
      <c r="H53" s="83"/>
      <c r="I53" s="83"/>
    </row>
    <row r="54" spans="1:9" ht="15.75" x14ac:dyDescent="0.25">
      <c r="A54" s="293">
        <v>2022</v>
      </c>
      <c r="B54" s="114">
        <v>3710775</v>
      </c>
      <c r="C54" s="24"/>
      <c r="D54" s="10"/>
      <c r="E54" s="10"/>
      <c r="F54" s="89"/>
      <c r="G54" s="89"/>
      <c r="H54" s="83"/>
      <c r="I54" s="83"/>
    </row>
    <row r="55" spans="1:9" ht="16.5" thickBot="1" x14ac:dyDescent="0.3">
      <c r="A55" s="294">
        <v>2023</v>
      </c>
      <c r="B55" s="117">
        <v>51746586</v>
      </c>
      <c r="C55" s="24"/>
      <c r="D55" s="10"/>
      <c r="E55" s="10"/>
      <c r="F55" s="89"/>
      <c r="G55" s="89"/>
      <c r="H55" s="83"/>
      <c r="I55" s="83"/>
    </row>
    <row r="56" spans="1:9" ht="15.75" x14ac:dyDescent="0.25">
      <c r="A56" s="295"/>
      <c r="B56" s="296"/>
      <c r="C56" s="296"/>
      <c r="D56" s="90"/>
      <c r="E56" s="90"/>
      <c r="F56" s="89"/>
      <c r="G56" s="89"/>
      <c r="H56" s="83"/>
      <c r="I56" s="83"/>
    </row>
    <row r="57" spans="1:9" ht="15.75" x14ac:dyDescent="0.25">
      <c r="A57" s="83"/>
      <c r="B57" s="83"/>
      <c r="C57" s="83"/>
      <c r="D57" s="83"/>
      <c r="E57" s="83"/>
      <c r="F57" s="83"/>
      <c r="G57" s="83"/>
      <c r="H57" s="83"/>
      <c r="I57" s="83"/>
    </row>
    <row r="58" spans="1:9" ht="15.75" x14ac:dyDescent="0.25">
      <c r="A58" s="80" t="s">
        <v>119</v>
      </c>
      <c r="B58" s="83"/>
      <c r="C58" s="82" t="s">
        <v>38</v>
      </c>
      <c r="D58" s="320" t="s">
        <v>39</v>
      </c>
      <c r="E58" s="320"/>
      <c r="F58" s="320"/>
      <c r="G58" s="320"/>
      <c r="H58" s="83"/>
      <c r="I58" s="83"/>
    </row>
    <row r="59" spans="1:9" ht="15.75" x14ac:dyDescent="0.25">
      <c r="A59" s="83"/>
      <c r="B59" s="83"/>
      <c r="C59" s="83"/>
      <c r="D59" s="320" t="s">
        <v>40</v>
      </c>
      <c r="E59" s="320"/>
      <c r="F59" s="320"/>
      <c r="G59" s="320"/>
      <c r="H59" s="83"/>
      <c r="I59" s="83"/>
    </row>
    <row r="60" spans="1:9" ht="15.75" x14ac:dyDescent="0.25">
      <c r="A60" s="83"/>
      <c r="B60" s="83"/>
      <c r="C60" s="83"/>
      <c r="D60" s="82" t="s">
        <v>37</v>
      </c>
      <c r="E60" s="83"/>
      <c r="F60" s="83"/>
      <c r="G60" s="83"/>
      <c r="H60" s="83"/>
      <c r="I60" s="83"/>
    </row>
    <row r="61" spans="1:9" ht="15.75" x14ac:dyDescent="0.25">
      <c r="A61" s="83"/>
      <c r="B61" s="83"/>
      <c r="C61" s="83"/>
      <c r="D61" s="83"/>
      <c r="E61" s="83"/>
      <c r="F61" s="83"/>
      <c r="G61" s="83"/>
      <c r="H61" s="83"/>
      <c r="I61" s="83"/>
    </row>
    <row r="62" spans="1:9" ht="15.75" x14ac:dyDescent="0.25">
      <c r="A62" s="83"/>
      <c r="B62" s="83"/>
      <c r="C62" s="83"/>
      <c r="D62" s="83"/>
      <c r="E62" s="83"/>
      <c r="F62" s="83"/>
      <c r="G62" s="83"/>
      <c r="H62" s="83"/>
      <c r="I62" s="83"/>
    </row>
    <row r="63" spans="1:9" ht="15.75" x14ac:dyDescent="0.25">
      <c r="A63" s="83"/>
      <c r="B63" s="83"/>
      <c r="C63" s="83"/>
      <c r="D63" s="83"/>
      <c r="E63" s="83"/>
      <c r="F63" s="83"/>
      <c r="G63" s="83"/>
      <c r="H63" s="83"/>
      <c r="I63" s="83"/>
    </row>
    <row r="64" spans="1:9" ht="15.75" x14ac:dyDescent="0.25">
      <c r="A64" s="83"/>
      <c r="B64" s="83"/>
      <c r="C64" s="83"/>
      <c r="D64" s="83"/>
      <c r="E64" s="83"/>
      <c r="F64" s="83"/>
      <c r="G64" s="83"/>
      <c r="H64" s="83"/>
      <c r="I64" s="83"/>
    </row>
    <row r="65" spans="1:9" ht="15.75" x14ac:dyDescent="0.25">
      <c r="A65" s="83"/>
      <c r="B65" s="83"/>
      <c r="C65" s="83"/>
      <c r="D65" s="83"/>
      <c r="E65" s="83"/>
      <c r="F65" s="83"/>
      <c r="G65" s="83"/>
      <c r="H65" s="83"/>
      <c r="I65" s="83"/>
    </row>
    <row r="66" spans="1:9" ht="15.75" x14ac:dyDescent="0.25">
      <c r="A66" s="83"/>
      <c r="B66" s="83"/>
      <c r="C66" s="83"/>
      <c r="D66" s="83"/>
      <c r="E66" s="83"/>
      <c r="F66" s="83"/>
      <c r="G66" s="83"/>
      <c r="H66" s="83"/>
      <c r="I66" s="83"/>
    </row>
    <row r="67" spans="1:9" ht="15.75" x14ac:dyDescent="0.25">
      <c r="A67" s="83"/>
      <c r="B67" s="83"/>
      <c r="C67" s="83"/>
      <c r="D67" s="83"/>
      <c r="E67" s="83"/>
      <c r="F67" s="83"/>
      <c r="G67" s="83"/>
      <c r="H67" s="83"/>
      <c r="I67" s="83"/>
    </row>
    <row r="68" spans="1:9" ht="15.75" x14ac:dyDescent="0.25">
      <c r="A68" s="83"/>
      <c r="B68" s="83"/>
      <c r="C68" s="83"/>
      <c r="D68" s="83"/>
      <c r="E68" s="83"/>
      <c r="F68" s="83"/>
      <c r="G68" s="83"/>
      <c r="H68" s="83"/>
      <c r="I68" s="83"/>
    </row>
    <row r="69" spans="1:9" ht="15.75" x14ac:dyDescent="0.25">
      <c r="A69" s="83"/>
      <c r="B69" s="83"/>
      <c r="C69" s="83"/>
      <c r="D69" s="83"/>
      <c r="E69" s="83"/>
      <c r="F69" s="83"/>
      <c r="G69" s="83"/>
      <c r="H69" s="83"/>
      <c r="I69" s="83"/>
    </row>
    <row r="70" spans="1:9" ht="15.75" x14ac:dyDescent="0.25">
      <c r="A70" s="83"/>
      <c r="B70" s="83"/>
      <c r="C70" s="83"/>
      <c r="D70" s="83"/>
      <c r="E70" s="83"/>
      <c r="F70" s="83"/>
      <c r="G70" s="83"/>
      <c r="H70" s="83"/>
      <c r="I70" s="83"/>
    </row>
    <row r="71" spans="1:9" ht="15.75" x14ac:dyDescent="0.25">
      <c r="A71" s="83"/>
      <c r="B71" s="83"/>
      <c r="C71" s="83"/>
      <c r="D71" s="83"/>
      <c r="E71" s="83"/>
      <c r="F71" s="83"/>
      <c r="G71" s="83"/>
      <c r="H71" s="83"/>
      <c r="I71" s="83"/>
    </row>
    <row r="72" spans="1:9" ht="15.75" x14ac:dyDescent="0.25">
      <c r="A72" s="83"/>
      <c r="B72" s="83"/>
      <c r="C72" s="83"/>
      <c r="D72" s="83"/>
      <c r="E72" s="83"/>
      <c r="F72" s="83"/>
      <c r="G72" s="83"/>
      <c r="H72" s="83"/>
      <c r="I72" s="83"/>
    </row>
    <row r="73" spans="1:9" ht="15.75" x14ac:dyDescent="0.25">
      <c r="A73" s="83"/>
      <c r="B73" s="83"/>
      <c r="C73" s="83"/>
      <c r="D73" s="83"/>
      <c r="E73" s="83"/>
      <c r="F73" s="83"/>
      <c r="G73" s="83"/>
      <c r="H73" s="83"/>
      <c r="I73" s="83"/>
    </row>
    <row r="74" spans="1:9" ht="15.75" x14ac:dyDescent="0.25">
      <c r="A74" s="83"/>
      <c r="B74" s="83"/>
      <c r="C74" s="83"/>
      <c r="D74" s="83"/>
      <c r="E74" s="83"/>
      <c r="F74" s="83"/>
      <c r="G74" s="83"/>
      <c r="H74" s="83"/>
      <c r="I74" s="83"/>
    </row>
    <row r="75" spans="1:9" ht="15.75" x14ac:dyDescent="0.25">
      <c r="A75" s="83"/>
      <c r="B75" s="83"/>
      <c r="C75" s="83"/>
      <c r="D75" s="83"/>
      <c r="E75" s="83"/>
      <c r="F75" s="83"/>
      <c r="G75" s="83"/>
      <c r="H75" s="83"/>
      <c r="I75" s="83"/>
    </row>
    <row r="76" spans="1:9" ht="15.75" x14ac:dyDescent="0.25">
      <c r="A76" s="83"/>
      <c r="B76" s="83"/>
      <c r="C76" s="83"/>
      <c r="D76" s="83"/>
      <c r="E76" s="83"/>
      <c r="F76" s="83"/>
      <c r="G76" s="83"/>
      <c r="H76" s="83"/>
      <c r="I76" s="83"/>
    </row>
    <row r="77" spans="1:9" ht="15.75" x14ac:dyDescent="0.25">
      <c r="A77" s="83"/>
      <c r="B77" s="83"/>
      <c r="C77" s="83"/>
      <c r="D77" s="83"/>
      <c r="E77" s="83"/>
      <c r="F77" s="83"/>
      <c r="G77" s="83"/>
      <c r="H77" s="83"/>
      <c r="I77" s="83"/>
    </row>
    <row r="78" spans="1:9" ht="15.75" x14ac:dyDescent="0.25">
      <c r="A78" s="83"/>
      <c r="B78" s="83"/>
      <c r="C78" s="83"/>
      <c r="D78" s="83"/>
      <c r="E78" s="83"/>
      <c r="F78" s="83"/>
      <c r="G78" s="83"/>
      <c r="H78" s="83"/>
      <c r="I78" s="83"/>
    </row>
    <row r="79" spans="1:9" ht="15.75" x14ac:dyDescent="0.25">
      <c r="A79" s="83"/>
      <c r="B79" s="83"/>
      <c r="C79" s="83"/>
      <c r="D79" s="83"/>
      <c r="E79" s="83"/>
      <c r="F79" s="83"/>
      <c r="G79" s="83"/>
      <c r="H79" s="83"/>
      <c r="I79" s="83"/>
    </row>
    <row r="80" spans="1:9" ht="15.75" x14ac:dyDescent="0.25">
      <c r="A80" s="83"/>
      <c r="B80" s="83"/>
      <c r="C80" s="83"/>
      <c r="D80" s="83"/>
      <c r="E80" s="83"/>
      <c r="F80" s="83"/>
      <c r="G80" s="83"/>
      <c r="H80" s="83"/>
      <c r="I80" s="83"/>
    </row>
  </sheetData>
  <protectedRanges>
    <protectedRange password="8152" sqref="A28:A41" name="Tartomány2"/>
    <protectedRange password="8152" sqref="A17:A24" name="Tartomány1"/>
  </protectedRanges>
  <mergeCells count="19">
    <mergeCell ref="F59:G59"/>
    <mergeCell ref="B6:D6"/>
    <mergeCell ref="B8:D8"/>
    <mergeCell ref="A3:E3"/>
    <mergeCell ref="F58:G58"/>
    <mergeCell ref="A27:D27"/>
    <mergeCell ref="A10:C10"/>
    <mergeCell ref="A11:B11"/>
    <mergeCell ref="A12:B12"/>
    <mergeCell ref="A13:B13"/>
    <mergeCell ref="A14:B14"/>
    <mergeCell ref="A16:E16"/>
    <mergeCell ref="A4:E4"/>
    <mergeCell ref="D58:E58"/>
    <mergeCell ref="A1:E1"/>
    <mergeCell ref="B7:D7"/>
    <mergeCell ref="D59:E59"/>
    <mergeCell ref="A43:C43"/>
    <mergeCell ref="A51:B51"/>
  </mergeCells>
  <pageMargins left="0.70866141732283472" right="0.70866141732283472" top="0.74803149606299213" bottom="0.74803149606299213" header="0.31496062992125984" footer="0.31496062992125984"/>
  <pageSetup paperSize="9" scale="57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opLeftCell="A8" zoomScaleNormal="100" workbookViewId="0">
      <selection activeCell="B23" sqref="B23"/>
    </sheetView>
  </sheetViews>
  <sheetFormatPr defaultColWidth="9.28515625" defaultRowHeight="15.75" x14ac:dyDescent="0.25"/>
  <cols>
    <col min="1" max="1" width="32.42578125" style="83" customWidth="1"/>
    <col min="2" max="3" width="31.7109375" style="83" customWidth="1"/>
    <col min="4" max="6" width="17.7109375" style="83" customWidth="1"/>
    <col min="7" max="7" width="15.7109375" style="83" customWidth="1"/>
    <col min="8" max="8" width="9.28515625" style="83" customWidth="1"/>
    <col min="9" max="16384" width="9.28515625" style="83"/>
  </cols>
  <sheetData>
    <row r="1" spans="1:8" ht="21" x14ac:dyDescent="0.25">
      <c r="A1" s="316" t="s">
        <v>0</v>
      </c>
      <c r="B1" s="316"/>
      <c r="C1" s="316"/>
      <c r="D1" s="316"/>
      <c r="E1" s="316"/>
      <c r="F1" s="316"/>
      <c r="G1" s="316"/>
      <c r="H1" s="220"/>
    </row>
    <row r="3" spans="1:8" s="95" customFormat="1" ht="21" x14ac:dyDescent="0.25">
      <c r="A3" s="316" t="s">
        <v>1</v>
      </c>
      <c r="B3" s="316"/>
      <c r="C3" s="316"/>
      <c r="D3" s="316"/>
      <c r="E3" s="316"/>
      <c r="F3" s="316"/>
      <c r="G3" s="316"/>
    </row>
    <row r="4" spans="1:8" s="95" customFormat="1" ht="21" x14ac:dyDescent="0.25">
      <c r="A4" s="316" t="s">
        <v>2</v>
      </c>
      <c r="B4" s="316"/>
      <c r="C4" s="316"/>
      <c r="D4" s="316"/>
      <c r="E4" s="316"/>
      <c r="F4" s="316"/>
      <c r="G4" s="316"/>
    </row>
    <row r="5" spans="1:8" ht="16.5" thickBot="1" x14ac:dyDescent="0.3">
      <c r="A5" s="17"/>
      <c r="B5" s="2"/>
      <c r="C5" s="2"/>
      <c r="D5" s="17"/>
      <c r="E5" s="2"/>
      <c r="F5" s="2"/>
      <c r="G5" s="2"/>
    </row>
    <row r="6" spans="1:8" x14ac:dyDescent="0.25">
      <c r="A6" s="107" t="s">
        <v>3</v>
      </c>
      <c r="B6" s="324" t="str">
        <f>+'Tagi_1 részletező'!B6:D6</f>
        <v>2020-3.1.4-ZFR-EKM-2020-00012</v>
      </c>
      <c r="C6" s="324"/>
      <c r="D6" s="325"/>
      <c r="E6" s="2"/>
      <c r="F6" s="2"/>
      <c r="G6" s="2"/>
    </row>
    <row r="7" spans="1:8" x14ac:dyDescent="0.25">
      <c r="A7" s="108" t="s">
        <v>5</v>
      </c>
      <c r="B7" s="317" t="s">
        <v>109</v>
      </c>
      <c r="C7" s="318"/>
      <c r="D7" s="319"/>
      <c r="E7" s="2"/>
      <c r="F7" s="2"/>
      <c r="G7" s="2"/>
    </row>
    <row r="8" spans="1:8" ht="16.5" thickBot="1" x14ac:dyDescent="0.3">
      <c r="A8" s="132" t="s">
        <v>6</v>
      </c>
      <c r="B8" s="326" t="s">
        <v>68</v>
      </c>
      <c r="C8" s="326"/>
      <c r="D8" s="327"/>
      <c r="E8" s="2"/>
      <c r="F8" s="2"/>
      <c r="G8" s="2"/>
    </row>
    <row r="9" spans="1:8" ht="16.5" thickBot="1" x14ac:dyDescent="0.3">
      <c r="A9" s="3"/>
      <c r="B9" s="3"/>
      <c r="C9" s="2"/>
      <c r="D9" s="2"/>
      <c r="E9" s="2"/>
      <c r="F9" s="2"/>
      <c r="G9" s="2"/>
    </row>
    <row r="10" spans="1:8" ht="16.5" thickBot="1" x14ac:dyDescent="0.3">
      <c r="A10" s="321" t="s">
        <v>8</v>
      </c>
      <c r="B10" s="322"/>
      <c r="C10" s="322"/>
      <c r="D10" s="322"/>
      <c r="E10" s="322"/>
      <c r="F10" s="322"/>
      <c r="G10" s="323"/>
    </row>
    <row r="11" spans="1:8" ht="36.75" customHeight="1" x14ac:dyDescent="0.25">
      <c r="A11" s="170" t="s">
        <v>9</v>
      </c>
      <c r="B11" s="171" t="s">
        <v>10</v>
      </c>
      <c r="C11" s="171" t="s">
        <v>11</v>
      </c>
      <c r="D11" s="172" t="s">
        <v>12</v>
      </c>
      <c r="E11" s="172" t="s">
        <v>13</v>
      </c>
      <c r="F11" s="172" t="s">
        <v>14</v>
      </c>
      <c r="G11" s="173" t="s">
        <v>15</v>
      </c>
    </row>
    <row r="12" spans="1:8" ht="22.9" customHeight="1" x14ac:dyDescent="0.25">
      <c r="A12" s="235" t="s">
        <v>69</v>
      </c>
      <c r="B12" s="236" t="s">
        <v>23</v>
      </c>
      <c r="C12" s="236" t="s">
        <v>24</v>
      </c>
      <c r="D12" s="219">
        <v>8958750</v>
      </c>
      <c r="E12" s="219">
        <v>2986250</v>
      </c>
      <c r="F12" s="219">
        <v>11945000</v>
      </c>
      <c r="G12" s="234">
        <v>0.75</v>
      </c>
    </row>
    <row r="13" spans="1:8" ht="25.15" customHeight="1" x14ac:dyDescent="0.25">
      <c r="A13" s="235" t="s">
        <v>29</v>
      </c>
      <c r="B13" s="236" t="s">
        <v>23</v>
      </c>
      <c r="C13" s="236" t="s">
        <v>30</v>
      </c>
      <c r="D13" s="219">
        <v>5815193</v>
      </c>
      <c r="E13" s="219">
        <v>7107457</v>
      </c>
      <c r="F13" s="219">
        <v>12922650</v>
      </c>
      <c r="G13" s="234">
        <v>0.45</v>
      </c>
    </row>
    <row r="14" spans="1:8" ht="28.15" customHeight="1" x14ac:dyDescent="0.25">
      <c r="A14" s="235" t="s">
        <v>28</v>
      </c>
      <c r="B14" s="236" t="s">
        <v>23</v>
      </c>
      <c r="C14" s="236" t="s">
        <v>24</v>
      </c>
      <c r="D14" s="219">
        <v>5250000</v>
      </c>
      <c r="E14" s="219">
        <v>1750000</v>
      </c>
      <c r="F14" s="219">
        <v>7000000</v>
      </c>
      <c r="G14" s="234">
        <v>0.75</v>
      </c>
    </row>
    <row r="15" spans="1:8" ht="28.15" customHeight="1" x14ac:dyDescent="0.25">
      <c r="A15" s="243" t="s">
        <v>70</v>
      </c>
      <c r="B15" s="238" t="s">
        <v>23</v>
      </c>
      <c r="C15" s="238" t="s">
        <v>24</v>
      </c>
      <c r="D15" s="239">
        <v>4576738</v>
      </c>
      <c r="E15" s="239">
        <v>1525579</v>
      </c>
      <c r="F15" s="239">
        <v>6102317</v>
      </c>
      <c r="G15" s="240">
        <v>0.75</v>
      </c>
    </row>
    <row r="16" spans="1:8" ht="28.15" customHeight="1" x14ac:dyDescent="0.25">
      <c r="A16" s="237" t="s">
        <v>27</v>
      </c>
      <c r="B16" s="238" t="s">
        <v>23</v>
      </c>
      <c r="C16" s="238" t="s">
        <v>24</v>
      </c>
      <c r="D16" s="239">
        <v>22500000</v>
      </c>
      <c r="E16" s="239">
        <v>7500000</v>
      </c>
      <c r="F16" s="239">
        <v>30000000</v>
      </c>
      <c r="G16" s="240">
        <v>0.75</v>
      </c>
    </row>
    <row r="17" spans="1:7" ht="28.15" customHeight="1" x14ac:dyDescent="0.25">
      <c r="A17" s="237" t="s">
        <v>29</v>
      </c>
      <c r="B17" s="238" t="s">
        <v>23</v>
      </c>
      <c r="C17" s="238" t="s">
        <v>30</v>
      </c>
      <c r="D17" s="239">
        <v>10384808</v>
      </c>
      <c r="E17" s="239">
        <v>12692542</v>
      </c>
      <c r="F17" s="239">
        <v>23077350</v>
      </c>
      <c r="G17" s="240">
        <v>0.45</v>
      </c>
    </row>
    <row r="18" spans="1:7" ht="23.65" customHeight="1" thickBot="1" x14ac:dyDescent="0.3">
      <c r="A18" s="176"/>
      <c r="B18" s="177"/>
      <c r="C18" s="177"/>
      <c r="D18" s="178"/>
      <c r="E18" s="178"/>
      <c r="F18" s="178"/>
      <c r="G18" s="179"/>
    </row>
    <row r="19" spans="1:7" ht="16.5" thickBot="1" x14ac:dyDescent="0.3">
      <c r="A19" s="17"/>
      <c r="B19" s="169"/>
      <c r="C19" s="180" t="s">
        <v>35</v>
      </c>
      <c r="D19" s="181">
        <f>SUM(D12:D18)</f>
        <v>57485489</v>
      </c>
      <c r="E19" s="181">
        <f>SUM(E12:E18)</f>
        <v>33561828</v>
      </c>
      <c r="F19" s="182">
        <f t="shared" ref="F19" si="0">SUM(D19:E19)</f>
        <v>91047317</v>
      </c>
      <c r="G19" s="183">
        <f>D19/F19</f>
        <v>0.63138037335026576</v>
      </c>
    </row>
    <row r="21" spans="1:7" x14ac:dyDescent="0.25">
      <c r="D21" s="220"/>
    </row>
    <row r="22" spans="1:7" ht="38.25" customHeight="1" x14ac:dyDescent="0.25">
      <c r="A22" s="82" t="s">
        <v>36</v>
      </c>
      <c r="B22" s="83" t="s">
        <v>118</v>
      </c>
      <c r="D22" s="82" t="s">
        <v>37</v>
      </c>
      <c r="E22" s="82" t="s">
        <v>38</v>
      </c>
      <c r="F22" s="320" t="s">
        <v>39</v>
      </c>
      <c r="G22" s="320"/>
    </row>
    <row r="23" spans="1:7" x14ac:dyDescent="0.25">
      <c r="F23" s="320" t="s">
        <v>40</v>
      </c>
      <c r="G23" s="320"/>
    </row>
    <row r="24" spans="1:7" x14ac:dyDescent="0.25">
      <c r="F24" s="90"/>
    </row>
    <row r="26" spans="1:7" x14ac:dyDescent="0.25">
      <c r="A26" s="82"/>
      <c r="D26" s="82"/>
      <c r="E26" s="82"/>
      <c r="F26" s="320"/>
      <c r="G26" s="320"/>
    </row>
    <row r="27" spans="1:7" x14ac:dyDescent="0.25">
      <c r="F27" s="320"/>
      <c r="G27" s="320"/>
    </row>
  </sheetData>
  <mergeCells count="11">
    <mergeCell ref="A1:G1"/>
    <mergeCell ref="B6:D6"/>
    <mergeCell ref="F23:G23"/>
    <mergeCell ref="F26:G26"/>
    <mergeCell ref="F27:G27"/>
    <mergeCell ref="A3:G3"/>
    <mergeCell ref="A4:G4"/>
    <mergeCell ref="A10:G10"/>
    <mergeCell ref="F22:G22"/>
    <mergeCell ref="B7:D7"/>
    <mergeCell ref="B8:D8"/>
  </mergeCells>
  <pageMargins left="0.7" right="0.7" top="0.75" bottom="0.75" header="0.3" footer="0.3"/>
  <pageSetup paperSize="9" scale="51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>
          <x14:formula1>
            <xm:f>segédtábla!$A$1:$A$8</xm:f>
          </x14:formula1>
          <xm:sqref>A12:A18</xm:sqref>
        </x14:dataValidation>
        <x14:dataValidation type="list" allowBlank="1" showErrorMessage="1" error="Kérjük, a listából válasszon!">
          <x14:formula1>
            <xm:f>'Tagi_1 összesítő'!$A$29:$A$38</xm:f>
          </x14:formula1>
          <xm:sqref>B12:B18</xm:sqref>
        </x14:dataValidation>
        <x14:dataValidation type="list" showErrorMessage="1" error="Kérjük, hogy a listáról kiválasztható elemek közül válasszon!">
          <x14:formula1>
            <xm:f>'Tagi_1 összesítő'!$A$18:$A$23</xm:f>
          </x14:formula1>
          <xm:sqref>C12:C18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opLeftCell="A39" zoomScaleNormal="100" workbookViewId="0">
      <selection activeCell="A60" sqref="A60"/>
    </sheetView>
  </sheetViews>
  <sheetFormatPr defaultColWidth="8.7109375" defaultRowHeight="15" x14ac:dyDescent="0.25"/>
  <cols>
    <col min="1" max="1" width="50.7109375" style="95" customWidth="1"/>
    <col min="2" max="4" width="20.7109375" style="95" customWidth="1"/>
    <col min="5" max="5" width="15.7109375" style="95" customWidth="1"/>
    <col min="6" max="16384" width="8.7109375" style="95"/>
  </cols>
  <sheetData>
    <row r="1" spans="1:9" ht="21" x14ac:dyDescent="0.25">
      <c r="A1" s="316" t="s">
        <v>0</v>
      </c>
      <c r="B1" s="316"/>
      <c r="C1" s="316"/>
      <c r="D1" s="316"/>
      <c r="E1" s="316"/>
    </row>
    <row r="3" spans="1:9" ht="21" x14ac:dyDescent="0.25">
      <c r="A3" s="316" t="s">
        <v>1</v>
      </c>
      <c r="B3" s="316"/>
      <c r="C3" s="316"/>
      <c r="D3" s="316"/>
      <c r="E3" s="316"/>
      <c r="F3" s="7"/>
      <c r="G3" s="7"/>
    </row>
    <row r="4" spans="1:9" ht="21" x14ac:dyDescent="0.25">
      <c r="A4" s="316" t="s">
        <v>71</v>
      </c>
      <c r="B4" s="316"/>
      <c r="C4" s="316"/>
      <c r="D4" s="316"/>
      <c r="E4" s="316"/>
      <c r="F4" s="7"/>
      <c r="G4" s="7"/>
    </row>
    <row r="5" spans="1:9" ht="16.5" thickBot="1" x14ac:dyDescent="0.3">
      <c r="A5" s="1"/>
      <c r="B5" s="2"/>
      <c r="C5" s="2"/>
      <c r="D5" s="1"/>
      <c r="E5" s="2"/>
      <c r="F5" s="2"/>
      <c r="G5" s="2"/>
    </row>
    <row r="6" spans="1:9" ht="15.75" x14ac:dyDescent="0.25">
      <c r="A6" s="107" t="s">
        <v>3</v>
      </c>
      <c r="B6" s="324" t="str">
        <f>+'Tagi_2 részletező'!B6:D6</f>
        <v>2020-3.1.4-ZFR-EKM-2020-00012</v>
      </c>
      <c r="C6" s="324"/>
      <c r="D6" s="325"/>
      <c r="E6" s="2"/>
      <c r="F6" s="2"/>
      <c r="G6" s="2"/>
    </row>
    <row r="7" spans="1:9" ht="15.75" x14ac:dyDescent="0.25">
      <c r="A7" s="108" t="s">
        <v>5</v>
      </c>
      <c r="B7" s="317" t="str">
        <f>+'Tagi_2 részletező'!B7:D7</f>
        <v>Z6210048</v>
      </c>
      <c r="C7" s="318"/>
      <c r="D7" s="319"/>
      <c r="E7" s="2"/>
      <c r="F7" s="2"/>
      <c r="G7" s="2"/>
      <c r="H7" s="83"/>
      <c r="I7" s="83"/>
    </row>
    <row r="8" spans="1:9" ht="16.5" thickBot="1" x14ac:dyDescent="0.3">
      <c r="A8" s="132" t="s">
        <v>6</v>
      </c>
      <c r="B8" s="326" t="str">
        <f>+'Tagi_2 részletező'!B8:D8</f>
        <v>Erzsébetvárosi Piacüzemeltetési Korlátolt Felelősségű Társaság</v>
      </c>
      <c r="C8" s="326"/>
      <c r="D8" s="327"/>
      <c r="E8" s="2"/>
      <c r="F8" s="2"/>
      <c r="G8" s="2"/>
      <c r="H8" s="83"/>
      <c r="I8" s="83"/>
    </row>
    <row r="9" spans="1:9" ht="18.75" customHeight="1" thickBot="1" x14ac:dyDescent="0.3">
      <c r="A9" s="2"/>
      <c r="B9" s="2"/>
      <c r="C9" s="2"/>
      <c r="D9" s="17"/>
      <c r="E9" s="2"/>
      <c r="F9" s="2"/>
      <c r="G9" s="2"/>
      <c r="H9" s="83"/>
      <c r="I9" s="83"/>
    </row>
    <row r="10" spans="1:9" ht="18.75" customHeight="1" x14ac:dyDescent="0.25">
      <c r="A10" s="347" t="s">
        <v>42</v>
      </c>
      <c r="B10" s="348"/>
      <c r="C10" s="349"/>
      <c r="D10" s="17"/>
      <c r="E10" s="2"/>
      <c r="F10" s="2"/>
      <c r="G10" s="2"/>
      <c r="H10" s="83"/>
      <c r="I10" s="83"/>
    </row>
    <row r="11" spans="1:9" ht="18.75" customHeight="1" x14ac:dyDescent="0.25">
      <c r="A11" s="341" t="s">
        <v>43</v>
      </c>
      <c r="B11" s="342"/>
      <c r="C11" s="133">
        <f>SUM(C18:C23)</f>
        <v>33561828</v>
      </c>
      <c r="D11" s="17"/>
      <c r="E11" s="2"/>
      <c r="F11" s="2"/>
      <c r="G11" s="2"/>
      <c r="H11" s="83"/>
      <c r="I11" s="83"/>
    </row>
    <row r="12" spans="1:9" ht="15.75" x14ac:dyDescent="0.25">
      <c r="A12" s="341" t="s">
        <v>44</v>
      </c>
      <c r="B12" s="342"/>
      <c r="C12" s="133">
        <f>SUM(B18:B23)</f>
        <v>57485489</v>
      </c>
      <c r="D12" s="2"/>
      <c r="E12" s="2"/>
      <c r="F12" s="2"/>
      <c r="G12" s="2"/>
      <c r="H12" s="83"/>
      <c r="I12" s="83"/>
    </row>
    <row r="13" spans="1:9" ht="19.5" customHeight="1" x14ac:dyDescent="0.25">
      <c r="A13" s="341" t="s">
        <v>45</v>
      </c>
      <c r="B13" s="342"/>
      <c r="C13" s="133">
        <f>SUM(D18:D23)</f>
        <v>91047317</v>
      </c>
      <c r="D13" s="2"/>
      <c r="E13" s="2"/>
      <c r="F13" s="2"/>
      <c r="G13" s="2"/>
      <c r="H13" s="83"/>
      <c r="I13" s="83"/>
    </row>
    <row r="14" spans="1:9" ht="16.5" thickBot="1" x14ac:dyDescent="0.3">
      <c r="A14" s="343" t="s">
        <v>46</v>
      </c>
      <c r="B14" s="344"/>
      <c r="C14" s="134">
        <f>C12/C13</f>
        <v>0.63138037335026576</v>
      </c>
      <c r="D14" s="17"/>
      <c r="E14" s="2"/>
      <c r="F14" s="2"/>
      <c r="G14" s="2"/>
      <c r="H14" s="83"/>
      <c r="I14" s="83"/>
    </row>
    <row r="15" spans="1:9" ht="16.5" thickBot="1" x14ac:dyDescent="0.3">
      <c r="A15" s="17"/>
      <c r="B15" s="17"/>
      <c r="C15" s="17"/>
      <c r="D15" s="17"/>
      <c r="E15" s="2"/>
      <c r="F15" s="2"/>
      <c r="G15" s="2"/>
      <c r="H15" s="83"/>
      <c r="I15" s="83"/>
    </row>
    <row r="16" spans="1:9" ht="16.5" thickBot="1" x14ac:dyDescent="0.3">
      <c r="A16" s="350" t="s">
        <v>47</v>
      </c>
      <c r="B16" s="351"/>
      <c r="C16" s="351"/>
      <c r="D16" s="351"/>
      <c r="E16" s="352"/>
      <c r="F16" s="2"/>
      <c r="G16" s="2"/>
      <c r="H16" s="83"/>
      <c r="I16" s="83"/>
    </row>
    <row r="17" spans="1:9" ht="44.25" customHeight="1" thickTop="1" thickBot="1" x14ac:dyDescent="0.3">
      <c r="A17" s="135" t="s">
        <v>48</v>
      </c>
      <c r="B17" s="38" t="s">
        <v>12</v>
      </c>
      <c r="C17" s="39" t="s">
        <v>13</v>
      </c>
      <c r="D17" s="39" t="s">
        <v>49</v>
      </c>
      <c r="E17" s="136" t="s">
        <v>50</v>
      </c>
      <c r="F17" s="2"/>
      <c r="G17" s="2"/>
      <c r="H17" s="83"/>
      <c r="I17" s="83"/>
    </row>
    <row r="18" spans="1:9" ht="34.5" customHeight="1" thickTop="1" x14ac:dyDescent="0.25">
      <c r="A18" s="137" t="s">
        <v>51</v>
      </c>
      <c r="B18" s="86">
        <f>SUMIF('Tagi_2 részletező'!$C$12:$C$18,A18,'Tagi_2 részletező'!$D$12:$D$18)</f>
        <v>0</v>
      </c>
      <c r="C18" s="86">
        <f>SUMIF('Tagi_2 részletező'!$C$12:$C$18,A18,'Tagi_2 részletező'!$E$12:$E$18)</f>
        <v>0</v>
      </c>
      <c r="D18" s="86">
        <f>SUM(B18:C18)</f>
        <v>0</v>
      </c>
      <c r="E18" s="138">
        <v>0</v>
      </c>
      <c r="F18" s="2"/>
      <c r="G18" s="2"/>
      <c r="H18" s="83"/>
      <c r="I18" s="83"/>
    </row>
    <row r="19" spans="1:9" ht="34.5" customHeight="1" x14ac:dyDescent="0.25">
      <c r="A19" s="139" t="s">
        <v>21</v>
      </c>
      <c r="B19" s="96">
        <f>SUMIF('Tagi_2 részletező'!$C$12:$C$18,A19,'Tagi_2 részletező'!$D$12:$D$18)</f>
        <v>0</v>
      </c>
      <c r="C19" s="97">
        <f>SUMIF('Tagi_2 részletező'!$C$12:$C$18,A19,'Tagi_2 részletező'!$E$12:$E$18)</f>
        <v>0</v>
      </c>
      <c r="D19" s="86">
        <f>SUM(B19:C19)</f>
        <v>0</v>
      </c>
      <c r="E19" s="138">
        <v>0</v>
      </c>
      <c r="F19" s="2"/>
      <c r="G19" s="2"/>
      <c r="H19" s="83"/>
      <c r="I19" s="83"/>
    </row>
    <row r="20" spans="1:9" ht="34.5" customHeight="1" x14ac:dyDescent="0.25">
      <c r="A20" s="139" t="s">
        <v>30</v>
      </c>
      <c r="B20" s="96">
        <f>SUMIF('Tagi_2 részletező'!$C$12:$C$18,A20,'Tagi_2 részletező'!$D$12:$D$18)</f>
        <v>16200001</v>
      </c>
      <c r="C20" s="97">
        <f>SUMIF('Tagi_2 részletező'!$C$12:$C$18,A20,'Tagi_2 részletező'!$E$12:$E$18)</f>
        <v>19799999</v>
      </c>
      <c r="D20" s="86">
        <f t="shared" ref="D20:D23" si="0">SUM(B20:C20)</f>
        <v>36000000</v>
      </c>
      <c r="E20" s="138">
        <f t="shared" ref="E20" si="1">+B20/D20</f>
        <v>0.45000002777777776</v>
      </c>
      <c r="F20" s="2"/>
      <c r="G20" s="2"/>
      <c r="H20" s="83"/>
      <c r="I20" s="83"/>
    </row>
    <row r="21" spans="1:9" ht="34.5" customHeight="1" x14ac:dyDescent="0.25">
      <c r="A21" s="139" t="s">
        <v>24</v>
      </c>
      <c r="B21" s="96">
        <f>SUMIF('Tagi_2 részletező'!$C$12:$C$18,A21,'Tagi_2 részletező'!$D$12:$D$18)</f>
        <v>41285488</v>
      </c>
      <c r="C21" s="97">
        <f>SUMIF('Tagi_2 részletező'!$C$12:$C$18,A21,'Tagi_2 részletező'!$E$12:$E$18)</f>
        <v>13761829</v>
      </c>
      <c r="D21" s="86">
        <f t="shared" si="0"/>
        <v>55047317</v>
      </c>
      <c r="E21" s="138">
        <f>+B21/D21</f>
        <v>0.75000000454154736</v>
      </c>
      <c r="F21" s="2"/>
      <c r="G21" s="2"/>
      <c r="H21" s="83"/>
      <c r="I21" s="83"/>
    </row>
    <row r="22" spans="1:9" ht="34.5" customHeight="1" x14ac:dyDescent="0.25">
      <c r="A22" s="139" t="s">
        <v>18</v>
      </c>
      <c r="B22" s="98">
        <f>SUMIF('Tagi_2 részletező'!$C$12:$C$18,A22,'Tagi_2 részletező'!$D$12:$D$18)</f>
        <v>0</v>
      </c>
      <c r="C22" s="99">
        <f>SUMIF('Tagi_2 részletező'!$C$12:$C$18,A22,'Tagi_2 részletező'!$E$12:$E$18)</f>
        <v>0</v>
      </c>
      <c r="D22" s="86">
        <f t="shared" si="0"/>
        <v>0</v>
      </c>
      <c r="E22" s="138">
        <v>0</v>
      </c>
      <c r="F22" s="2"/>
      <c r="G22" s="2"/>
      <c r="H22" s="83"/>
      <c r="I22" s="83"/>
    </row>
    <row r="23" spans="1:9" ht="34.5" customHeight="1" thickBot="1" x14ac:dyDescent="0.3">
      <c r="A23" s="140" t="s">
        <v>52</v>
      </c>
      <c r="B23" s="100">
        <f>SUMIF('Tagi_2 részletező'!$C$12:$C$18,A23,'Tagi_2 részletező'!$D$12:$D$18)</f>
        <v>0</v>
      </c>
      <c r="C23" s="101">
        <f>SUMIF('Tagi_2 részletező'!$C$12:$C$18,A23,'Tagi_2 részletező'!$E$12:$E$18)</f>
        <v>0</v>
      </c>
      <c r="D23" s="101">
        <f t="shared" si="0"/>
        <v>0</v>
      </c>
      <c r="E23" s="138">
        <v>0</v>
      </c>
      <c r="F23" s="2"/>
      <c r="G23" s="2"/>
      <c r="H23" s="83"/>
      <c r="I23" s="83"/>
    </row>
    <row r="24" spans="1:9" ht="17.25" thickTop="1" thickBot="1" x14ac:dyDescent="0.3">
      <c r="A24" s="141" t="s">
        <v>35</v>
      </c>
      <c r="B24" s="142">
        <f>SUM(B18:B23)</f>
        <v>57485489</v>
      </c>
      <c r="C24" s="142">
        <f t="shared" ref="C24:D24" si="2">SUM(C18:C23)</f>
        <v>33561828</v>
      </c>
      <c r="D24" s="142">
        <f t="shared" si="2"/>
        <v>91047317</v>
      </c>
      <c r="E24" s="143">
        <f>B24/D24</f>
        <v>0.63138037335026576</v>
      </c>
      <c r="F24" s="2"/>
      <c r="G24" s="2"/>
      <c r="H24" s="83"/>
      <c r="I24" s="83"/>
    </row>
    <row r="25" spans="1:9" ht="15.75" x14ac:dyDescent="0.25">
      <c r="A25" s="23"/>
      <c r="B25" s="24"/>
      <c r="C25" s="24"/>
      <c r="D25" s="24"/>
      <c r="E25" s="25"/>
      <c r="F25" s="2"/>
      <c r="G25" s="2"/>
      <c r="H25" s="83"/>
      <c r="I25" s="83"/>
    </row>
    <row r="26" spans="1:9" ht="16.5" thickBot="1" x14ac:dyDescent="0.3">
      <c r="A26" s="23"/>
      <c r="B26" s="24"/>
      <c r="C26" s="24"/>
      <c r="D26" s="24"/>
      <c r="E26" s="25"/>
      <c r="F26" s="2"/>
      <c r="G26" s="2"/>
      <c r="H26" s="83"/>
      <c r="I26" s="83"/>
    </row>
    <row r="27" spans="1:9" ht="16.5" thickBot="1" x14ac:dyDescent="0.3">
      <c r="A27" s="333" t="s">
        <v>53</v>
      </c>
      <c r="B27" s="334"/>
      <c r="C27" s="334"/>
      <c r="D27" s="335"/>
      <c r="E27" s="25"/>
      <c r="F27" s="2"/>
      <c r="G27" s="2"/>
      <c r="H27" s="83"/>
      <c r="I27" s="83"/>
    </row>
    <row r="28" spans="1:9" ht="32.25" thickBot="1" x14ac:dyDescent="0.3">
      <c r="A28" s="157" t="s">
        <v>10</v>
      </c>
      <c r="B28" s="158" t="s">
        <v>12</v>
      </c>
      <c r="C28" s="159" t="s">
        <v>13</v>
      </c>
      <c r="D28" s="160" t="s">
        <v>49</v>
      </c>
      <c r="E28" s="10"/>
      <c r="F28" s="2"/>
      <c r="G28" s="2"/>
      <c r="H28" s="83"/>
      <c r="I28" s="83"/>
    </row>
    <row r="29" spans="1:9" ht="25.5" customHeight="1" x14ac:dyDescent="0.25">
      <c r="A29" s="126" t="s">
        <v>54</v>
      </c>
      <c r="B29" s="150">
        <f>SUMIF('Tagi_2 részletező'!$B$12:$B$18,A29,'Tagi_2 részletező'!$D$12:$D$18)</f>
        <v>0</v>
      </c>
      <c r="C29" s="150">
        <f>SUMIF('Tagi_2 részletező'!$B$12:$B$18,A29,'Tagi_2 részletező'!$E$12:$E$18)</f>
        <v>0</v>
      </c>
      <c r="D29" s="151">
        <f>SUM(B29:C29)</f>
        <v>0</v>
      </c>
      <c r="E29" s="10"/>
      <c r="F29" s="2"/>
      <c r="G29" s="2"/>
      <c r="H29" s="83"/>
      <c r="I29" s="83"/>
    </row>
    <row r="30" spans="1:9" ht="25.5" customHeight="1" x14ac:dyDescent="0.25">
      <c r="A30" s="113" t="s">
        <v>23</v>
      </c>
      <c r="B30" s="102">
        <f>SUMIF('Tagi_2 részletező'!$B$12:$B$18,A30,'Tagi_2 részletező'!$D$12:$D$18)</f>
        <v>57485489</v>
      </c>
      <c r="C30" s="102">
        <f>SUMIF('Tagi_2 részletező'!$B$12:$B$18,A30,'Tagi_2 részletező'!$E$12:$E$18)</f>
        <v>33561828</v>
      </c>
      <c r="D30" s="152">
        <f t="shared" ref="D30:D38" si="3">SUM(B30:C30)</f>
        <v>91047317</v>
      </c>
      <c r="E30" s="10"/>
      <c r="F30" s="2"/>
      <c r="G30" s="2"/>
      <c r="H30" s="83"/>
      <c r="I30" s="83"/>
    </row>
    <row r="31" spans="1:9" ht="25.5" customHeight="1" x14ac:dyDescent="0.25">
      <c r="A31" s="113" t="s">
        <v>26</v>
      </c>
      <c r="B31" s="102">
        <f>SUMIF('Tagi_2 részletező'!$B$12:$B$18,A31,'Tagi_2 részletező'!$D$12:$D$18)</f>
        <v>0</v>
      </c>
      <c r="C31" s="102">
        <f>SUMIF('Tagi_2 részletező'!$B$12:$B$18,A31,'Tagi_2 részletező'!$E$12:$E$18)</f>
        <v>0</v>
      </c>
      <c r="D31" s="152">
        <f t="shared" si="3"/>
        <v>0</v>
      </c>
      <c r="E31" s="10"/>
      <c r="F31" s="2"/>
      <c r="G31" s="2"/>
      <c r="H31" s="83"/>
      <c r="I31" s="83"/>
    </row>
    <row r="32" spans="1:9" ht="25.5" customHeight="1" x14ac:dyDescent="0.25">
      <c r="A32" s="113" t="s">
        <v>55</v>
      </c>
      <c r="B32" s="102">
        <f>SUMIF('Tagi_2 részletező'!$B$12:$B$18,A32,'Tagi_2 részletező'!$D$12:$D$18)</f>
        <v>0</v>
      </c>
      <c r="C32" s="102">
        <f>SUMIF('Tagi_2 részletező'!$B$12:$B$18,A32,'Tagi_2 részletező'!$E$12:$E$18)</f>
        <v>0</v>
      </c>
      <c r="D32" s="152">
        <f t="shared" si="3"/>
        <v>0</v>
      </c>
      <c r="E32" s="10"/>
      <c r="F32" s="2"/>
      <c r="G32" s="2"/>
      <c r="H32" s="83"/>
      <c r="I32" s="83"/>
    </row>
    <row r="33" spans="1:9" ht="25.5" customHeight="1" x14ac:dyDescent="0.25">
      <c r="A33" s="113" t="s">
        <v>56</v>
      </c>
      <c r="B33" s="102">
        <f>SUMIF('Tagi_2 részletező'!$B$12:$B$18,A33,'Tagi_2 részletező'!$D$12:$D$18)</f>
        <v>0</v>
      </c>
      <c r="C33" s="102">
        <f>SUMIF('Tagi_2 részletező'!$B$12:$B$18,A33,'Tagi_2 részletező'!$E$12:$E$18)</f>
        <v>0</v>
      </c>
      <c r="D33" s="152">
        <f t="shared" si="3"/>
        <v>0</v>
      </c>
      <c r="E33" s="10"/>
      <c r="F33" s="2"/>
      <c r="G33" s="2"/>
      <c r="H33" s="83"/>
      <c r="I33" s="83"/>
    </row>
    <row r="34" spans="1:9" ht="25.5" customHeight="1" x14ac:dyDescent="0.25">
      <c r="A34" s="153" t="s">
        <v>57</v>
      </c>
      <c r="B34" s="103">
        <f>SUMIF('Tagi_2 részletező'!$B$12:$B$18,A34,'Tagi_2 részletező'!$D$12:$D$18)</f>
        <v>0</v>
      </c>
      <c r="C34" s="103">
        <f>SUMIF('Tagi_2 részletező'!$B$12:$B$18,A34,'Tagi_2 részletező'!$E$12:$E$18)</f>
        <v>0</v>
      </c>
      <c r="D34" s="152">
        <f t="shared" si="3"/>
        <v>0</v>
      </c>
      <c r="E34" s="10"/>
      <c r="F34" s="2"/>
      <c r="G34" s="2"/>
      <c r="H34" s="83"/>
      <c r="I34" s="83"/>
    </row>
    <row r="35" spans="1:9" ht="25.5" customHeight="1" x14ac:dyDescent="0.25">
      <c r="A35" s="153" t="s">
        <v>58</v>
      </c>
      <c r="B35" s="102">
        <f>SUMIF('Tagi_2 részletező'!$B$12:$B$18,A35,'Tagi_2 részletező'!$D$12:$D$18)</f>
        <v>0</v>
      </c>
      <c r="C35" s="102">
        <f>SUMIF('Tagi_2 részletező'!$B$12:$B$18,A35,'Tagi_2 részletező'!$E$12:$E$18)</f>
        <v>0</v>
      </c>
      <c r="D35" s="152">
        <f t="shared" si="3"/>
        <v>0</v>
      </c>
      <c r="E35" s="10"/>
      <c r="F35" s="2"/>
      <c r="G35" s="2"/>
      <c r="H35" s="83"/>
      <c r="I35" s="83"/>
    </row>
    <row r="36" spans="1:9" ht="25.5" customHeight="1" x14ac:dyDescent="0.25">
      <c r="A36" s="113" t="s">
        <v>17</v>
      </c>
      <c r="B36" s="102">
        <f>SUMIF('Tagi_2 részletező'!$B$12:$B$18,A36,'Tagi_2 részletező'!$D$12:$D$18)</f>
        <v>0</v>
      </c>
      <c r="C36" s="102">
        <f>SUMIF('Tagi_2 részletező'!$B$12:$B$18,A36,'Tagi_2 részletező'!$E$12:$E$18)</f>
        <v>0</v>
      </c>
      <c r="D36" s="152">
        <f t="shared" si="3"/>
        <v>0</v>
      </c>
      <c r="E36" s="10"/>
      <c r="F36" s="2"/>
      <c r="G36" s="2"/>
      <c r="H36" s="83"/>
      <c r="I36" s="83"/>
    </row>
    <row r="37" spans="1:9" ht="25.5" customHeight="1" x14ac:dyDescent="0.25">
      <c r="A37" s="113" t="s">
        <v>59</v>
      </c>
      <c r="B37" s="102">
        <f>SUMIF('Tagi_2 részletező'!$B$12:$B$18,A37,'Tagi_2 részletező'!$D$12:$D$18)</f>
        <v>0</v>
      </c>
      <c r="C37" s="102">
        <f>SUMIF('Tagi_2 részletező'!$B$12:$B$18,A37,'Tagi_2 részletező'!$E$12:$E$18)</f>
        <v>0</v>
      </c>
      <c r="D37" s="152">
        <f t="shared" si="3"/>
        <v>0</v>
      </c>
      <c r="E37" s="10"/>
      <c r="F37" s="2"/>
      <c r="G37" s="2"/>
      <c r="H37" s="83"/>
      <c r="I37" s="83"/>
    </row>
    <row r="38" spans="1:9" ht="25.5" customHeight="1" thickBot="1" x14ac:dyDescent="0.3">
      <c r="A38" s="154" t="s">
        <v>34</v>
      </c>
      <c r="B38" s="144">
        <f>SUMIF('Tagi_2 részletező'!$B$12:$B$18,A38,'Tagi_2 részletező'!$D$12:$D$18)</f>
        <v>0</v>
      </c>
      <c r="C38" s="144">
        <f>SUMIF('Tagi_2 részletező'!$B$12:$B$18,A38,'Tagi_2 részletező'!$E$12:$E$18)</f>
        <v>0</v>
      </c>
      <c r="D38" s="155">
        <f t="shared" si="3"/>
        <v>0</v>
      </c>
      <c r="E38" s="10"/>
      <c r="F38" s="2"/>
      <c r="G38" s="2"/>
      <c r="H38" s="83"/>
      <c r="I38" s="83"/>
    </row>
    <row r="39" spans="1:9" ht="25.5" customHeight="1" x14ac:dyDescent="0.25">
      <c r="A39" s="145" t="s">
        <v>60</v>
      </c>
      <c r="B39" s="120">
        <f>SUM(B29:B32)</f>
        <v>57485489</v>
      </c>
      <c r="C39" s="120">
        <f>SUM(C29:C32)</f>
        <v>33561828</v>
      </c>
      <c r="D39" s="121">
        <f>SUM(D29:D32)</f>
        <v>91047317</v>
      </c>
      <c r="E39" s="10"/>
      <c r="F39" s="2"/>
      <c r="G39" s="2"/>
      <c r="H39" s="83"/>
      <c r="I39" s="83"/>
    </row>
    <row r="40" spans="1:9" ht="15.75" x14ac:dyDescent="0.25">
      <c r="A40" s="146" t="s">
        <v>61</v>
      </c>
      <c r="B40" s="118">
        <f>SUM(B33:B38)</f>
        <v>0</v>
      </c>
      <c r="C40" s="118">
        <f t="shared" ref="C40:D40" si="4">SUM(C33:C38)</f>
        <v>0</v>
      </c>
      <c r="D40" s="123">
        <f t="shared" si="4"/>
        <v>0</v>
      </c>
      <c r="E40" s="10"/>
      <c r="F40" s="2"/>
      <c r="G40" s="2"/>
      <c r="H40" s="83"/>
      <c r="I40" s="83"/>
    </row>
    <row r="41" spans="1:9" ht="16.5" thickBot="1" x14ac:dyDescent="0.3">
      <c r="A41" s="147" t="s">
        <v>62</v>
      </c>
      <c r="B41" s="148">
        <f>SUM(B39:B40)</f>
        <v>57485489</v>
      </c>
      <c r="C41" s="148">
        <f t="shared" ref="C41:D41" si="5">SUM(C39:C40)</f>
        <v>33561828</v>
      </c>
      <c r="D41" s="149">
        <f t="shared" si="5"/>
        <v>91047317</v>
      </c>
      <c r="E41" s="10"/>
      <c r="F41" s="2"/>
      <c r="G41" s="2"/>
      <c r="H41" s="83"/>
      <c r="I41" s="83"/>
    </row>
    <row r="42" spans="1:9" ht="16.5" thickBot="1" x14ac:dyDescent="0.3">
      <c r="A42" s="94"/>
      <c r="B42" s="17"/>
      <c r="C42" s="17"/>
      <c r="D42" s="17"/>
      <c r="E42" s="10"/>
      <c r="F42" s="2"/>
      <c r="G42" s="2"/>
      <c r="H42" s="83"/>
      <c r="I42" s="83"/>
    </row>
    <row r="43" spans="1:9" ht="16.5" thickBot="1" x14ac:dyDescent="0.3">
      <c r="A43" s="333" t="s">
        <v>63</v>
      </c>
      <c r="B43" s="334"/>
      <c r="C43" s="335"/>
      <c r="D43" s="10"/>
      <c r="E43" s="10"/>
      <c r="F43" s="2"/>
      <c r="G43" s="2"/>
      <c r="H43" s="83"/>
      <c r="I43" s="83"/>
    </row>
    <row r="44" spans="1:9" ht="63.75" thickBot="1" x14ac:dyDescent="0.3">
      <c r="A44" s="156" t="s">
        <v>64</v>
      </c>
      <c r="B44" s="165" t="s">
        <v>65</v>
      </c>
      <c r="C44" s="166" t="s">
        <v>66</v>
      </c>
      <c r="D44" s="10"/>
      <c r="E44" s="10"/>
      <c r="F44" s="2"/>
      <c r="G44" s="2"/>
      <c r="H44" s="83"/>
      <c r="I44" s="83"/>
    </row>
    <row r="45" spans="1:9" ht="15.75" x14ac:dyDescent="0.25">
      <c r="A45" s="203" t="s">
        <v>111</v>
      </c>
      <c r="B45" s="225">
        <v>0</v>
      </c>
      <c r="C45" s="226">
        <v>0</v>
      </c>
      <c r="D45" s="10"/>
      <c r="E45" s="10"/>
      <c r="F45" s="2"/>
      <c r="G45" s="2"/>
      <c r="H45" s="83"/>
      <c r="I45" s="83"/>
    </row>
    <row r="46" spans="1:9" ht="15.75" x14ac:dyDescent="0.25">
      <c r="A46" s="163" t="s">
        <v>112</v>
      </c>
      <c r="B46" s="219">
        <v>38700001</v>
      </c>
      <c r="C46" s="227">
        <v>3370112</v>
      </c>
      <c r="D46" s="253" t="s">
        <v>117</v>
      </c>
      <c r="E46" s="214"/>
      <c r="F46" s="2"/>
      <c r="G46" s="2"/>
      <c r="H46" s="83"/>
      <c r="I46" s="83"/>
    </row>
    <row r="47" spans="1:9" ht="15.75" x14ac:dyDescent="0.25">
      <c r="A47" s="163" t="s">
        <v>113</v>
      </c>
      <c r="B47" s="219">
        <v>18785488</v>
      </c>
      <c r="C47" s="227">
        <v>48366828</v>
      </c>
      <c r="D47" s="10"/>
      <c r="E47" s="224"/>
      <c r="F47" s="2"/>
      <c r="G47" s="2"/>
      <c r="H47" s="83"/>
      <c r="I47" s="83"/>
    </row>
    <row r="48" spans="1:9" ht="15.75" x14ac:dyDescent="0.25">
      <c r="A48" s="163" t="s">
        <v>115</v>
      </c>
      <c r="B48" s="219"/>
      <c r="C48" s="227"/>
      <c r="D48" s="10"/>
      <c r="E48" s="10"/>
      <c r="F48" s="2"/>
      <c r="G48" s="2"/>
      <c r="H48" s="83"/>
      <c r="I48" s="83"/>
    </row>
    <row r="49" spans="1:9" ht="16.5" thickBot="1" x14ac:dyDescent="0.3">
      <c r="A49" s="48" t="s">
        <v>35</v>
      </c>
      <c r="B49" s="228">
        <f>SUM(B45:B48)</f>
        <v>57485489</v>
      </c>
      <c r="C49" s="229">
        <f>SUM(C45:C48)</f>
        <v>51736940</v>
      </c>
      <c r="D49" s="105"/>
      <c r="E49" s="10"/>
      <c r="F49" s="2"/>
      <c r="G49" s="2"/>
      <c r="H49" s="83"/>
      <c r="I49" s="83"/>
    </row>
    <row r="50" spans="1:9" ht="16.5" thickBot="1" x14ac:dyDescent="0.3">
      <c r="A50" s="167"/>
      <c r="B50" s="168"/>
      <c r="C50" s="17"/>
      <c r="D50" s="105"/>
      <c r="E50" s="10"/>
      <c r="F50" s="2"/>
      <c r="G50" s="2"/>
      <c r="H50" s="83"/>
      <c r="I50" s="83"/>
    </row>
    <row r="51" spans="1:9" ht="16.5" thickBot="1" x14ac:dyDescent="0.3">
      <c r="A51" s="345" t="s">
        <v>67</v>
      </c>
      <c r="B51" s="346"/>
      <c r="C51" s="17"/>
      <c r="D51" s="10"/>
      <c r="E51" s="10"/>
      <c r="F51" s="2"/>
      <c r="G51" s="2"/>
      <c r="H51" s="83"/>
      <c r="I51" s="83"/>
    </row>
    <row r="52" spans="1:9" ht="15.75" x14ac:dyDescent="0.25">
      <c r="A52" s="210">
        <v>2020</v>
      </c>
      <c r="B52" s="164">
        <v>0</v>
      </c>
      <c r="C52" s="17"/>
      <c r="D52" s="10"/>
      <c r="E52" s="10"/>
      <c r="F52" s="2"/>
      <c r="G52" s="2"/>
      <c r="H52" s="83"/>
      <c r="I52" s="83"/>
    </row>
    <row r="53" spans="1:9" ht="15.75" x14ac:dyDescent="0.25">
      <c r="A53" s="161">
        <v>2021</v>
      </c>
      <c r="B53" s="162">
        <v>0</v>
      </c>
      <c r="C53" s="17"/>
      <c r="D53" s="10"/>
      <c r="E53" s="10"/>
      <c r="F53" s="2"/>
      <c r="G53" s="2"/>
      <c r="H53" s="83"/>
      <c r="I53" s="83"/>
    </row>
    <row r="54" spans="1:9" ht="15.75" x14ac:dyDescent="0.25">
      <c r="A54" s="161">
        <v>2022</v>
      </c>
      <c r="B54" s="162">
        <v>0</v>
      </c>
      <c r="C54" s="17"/>
      <c r="D54" s="10"/>
      <c r="E54" s="10"/>
      <c r="F54" s="2"/>
      <c r="G54" s="2"/>
      <c r="H54" s="83"/>
      <c r="I54" s="83"/>
    </row>
    <row r="55" spans="1:9" ht="16.5" thickBot="1" x14ac:dyDescent="0.3">
      <c r="A55" s="204">
        <v>2023</v>
      </c>
      <c r="B55" s="211">
        <v>57485489</v>
      </c>
      <c r="C55" s="17"/>
      <c r="D55" s="10"/>
      <c r="E55" s="10"/>
      <c r="F55" s="2"/>
      <c r="G55" s="2"/>
      <c r="H55" s="83"/>
      <c r="I55" s="83"/>
    </row>
    <row r="56" spans="1:9" ht="15.75" x14ac:dyDescent="0.25">
      <c r="A56" s="90"/>
      <c r="B56" s="282"/>
      <c r="C56" s="90"/>
      <c r="D56" s="90"/>
      <c r="E56" s="90"/>
      <c r="F56" s="89"/>
      <c r="G56" s="89"/>
      <c r="H56" s="83"/>
      <c r="I56" s="83"/>
    </row>
    <row r="57" spans="1:9" ht="15.75" x14ac:dyDescent="0.25">
      <c r="A57" s="83"/>
      <c r="B57" s="83"/>
      <c r="C57" s="83"/>
      <c r="D57" s="83"/>
      <c r="E57" s="83"/>
      <c r="F57" s="83"/>
      <c r="G57" s="83"/>
      <c r="H57" s="83"/>
      <c r="I57" s="83"/>
    </row>
    <row r="58" spans="1:9" ht="15.75" x14ac:dyDescent="0.25">
      <c r="A58" s="83"/>
      <c r="B58" s="83"/>
      <c r="C58" s="83"/>
      <c r="D58" s="83"/>
      <c r="E58" s="83"/>
      <c r="F58" s="83"/>
      <c r="G58" s="83"/>
      <c r="H58" s="83"/>
      <c r="I58" s="83"/>
    </row>
    <row r="59" spans="1:9" ht="15.75" x14ac:dyDescent="0.25">
      <c r="A59" s="80" t="s">
        <v>119</v>
      </c>
      <c r="B59" s="83"/>
      <c r="C59" s="82" t="s">
        <v>38</v>
      </c>
      <c r="D59" s="320" t="s">
        <v>39</v>
      </c>
      <c r="E59" s="320"/>
      <c r="F59" s="320"/>
      <c r="G59" s="320"/>
      <c r="H59" s="83"/>
      <c r="I59" s="83"/>
    </row>
    <row r="60" spans="1:9" ht="15.75" x14ac:dyDescent="0.25">
      <c r="A60" s="83"/>
      <c r="B60" s="83"/>
      <c r="C60" s="83"/>
      <c r="D60" s="320" t="s">
        <v>40</v>
      </c>
      <c r="E60" s="320"/>
      <c r="F60" s="320"/>
      <c r="G60" s="320"/>
      <c r="H60" s="83"/>
      <c r="I60" s="83"/>
    </row>
    <row r="61" spans="1:9" ht="15.75" x14ac:dyDescent="0.25">
      <c r="A61" s="83"/>
      <c r="B61" s="83"/>
      <c r="C61" s="83"/>
      <c r="D61" s="82" t="s">
        <v>37</v>
      </c>
      <c r="E61" s="83"/>
      <c r="F61" s="83"/>
      <c r="G61" s="83"/>
      <c r="H61" s="83"/>
      <c r="I61" s="83"/>
    </row>
    <row r="62" spans="1:9" ht="15.75" x14ac:dyDescent="0.25">
      <c r="A62" s="83"/>
      <c r="B62" s="83"/>
      <c r="C62" s="83"/>
      <c r="D62" s="83"/>
      <c r="E62" s="83"/>
      <c r="F62" s="83"/>
      <c r="G62" s="83"/>
      <c r="H62" s="83"/>
      <c r="I62" s="83"/>
    </row>
    <row r="63" spans="1:9" ht="15.75" x14ac:dyDescent="0.25">
      <c r="A63" s="83"/>
      <c r="B63" s="83"/>
      <c r="C63" s="83"/>
      <c r="D63" s="83"/>
      <c r="E63" s="83"/>
      <c r="F63" s="83"/>
      <c r="G63" s="83"/>
      <c r="H63" s="83"/>
      <c r="I63" s="83"/>
    </row>
    <row r="64" spans="1:9" ht="15.75" x14ac:dyDescent="0.25">
      <c r="A64" s="83"/>
      <c r="B64" s="83"/>
      <c r="C64" s="83"/>
      <c r="D64" s="83"/>
      <c r="E64" s="83"/>
      <c r="F64" s="83"/>
      <c r="G64" s="83"/>
      <c r="H64" s="83"/>
      <c r="I64" s="83"/>
    </row>
    <row r="65" spans="1:9" ht="15.75" x14ac:dyDescent="0.25">
      <c r="A65" s="83"/>
      <c r="B65" s="83"/>
      <c r="C65" s="83"/>
      <c r="D65" s="83"/>
      <c r="E65" s="83"/>
      <c r="F65" s="83"/>
      <c r="G65" s="83"/>
      <c r="H65" s="83"/>
      <c r="I65" s="83"/>
    </row>
    <row r="66" spans="1:9" ht="15.75" x14ac:dyDescent="0.25">
      <c r="A66" s="83"/>
      <c r="B66" s="83"/>
      <c r="C66" s="83"/>
      <c r="D66" s="83"/>
      <c r="E66" s="83"/>
      <c r="F66" s="83"/>
      <c r="G66" s="83"/>
      <c r="H66" s="83"/>
      <c r="I66" s="83"/>
    </row>
    <row r="67" spans="1:9" ht="15.75" x14ac:dyDescent="0.25">
      <c r="A67" s="83"/>
      <c r="B67" s="83"/>
      <c r="C67" s="83"/>
      <c r="D67" s="83"/>
      <c r="E67" s="83"/>
      <c r="F67" s="83"/>
      <c r="G67" s="83"/>
      <c r="H67" s="83"/>
      <c r="I67" s="83"/>
    </row>
    <row r="68" spans="1:9" ht="15.75" x14ac:dyDescent="0.25">
      <c r="A68" s="83"/>
      <c r="B68" s="83"/>
      <c r="C68" s="83"/>
      <c r="D68" s="83"/>
      <c r="E68" s="83"/>
      <c r="F68" s="83"/>
      <c r="G68" s="83"/>
      <c r="H68" s="83"/>
      <c r="I68" s="83"/>
    </row>
    <row r="69" spans="1:9" ht="15.75" x14ac:dyDescent="0.25">
      <c r="A69" s="83"/>
      <c r="B69" s="83"/>
      <c r="C69" s="83"/>
      <c r="D69" s="83"/>
      <c r="E69" s="83"/>
      <c r="F69" s="83"/>
      <c r="G69" s="83"/>
      <c r="H69" s="83"/>
      <c r="I69" s="83"/>
    </row>
    <row r="70" spans="1:9" ht="15.75" x14ac:dyDescent="0.25">
      <c r="A70" s="83"/>
      <c r="B70" s="83"/>
      <c r="C70" s="83"/>
      <c r="D70" s="83"/>
      <c r="E70" s="83"/>
      <c r="F70" s="83"/>
      <c r="G70" s="83"/>
      <c r="H70" s="83"/>
      <c r="I70" s="83"/>
    </row>
    <row r="71" spans="1:9" ht="15.75" x14ac:dyDescent="0.25">
      <c r="A71" s="83"/>
      <c r="B71" s="83"/>
      <c r="C71" s="83"/>
      <c r="D71" s="83"/>
      <c r="E71" s="83"/>
      <c r="F71" s="83"/>
      <c r="G71" s="83"/>
      <c r="H71" s="83"/>
      <c r="I71" s="83"/>
    </row>
    <row r="72" spans="1:9" ht="15.75" x14ac:dyDescent="0.25">
      <c r="A72" s="83"/>
      <c r="B72" s="83"/>
      <c r="C72" s="83"/>
      <c r="D72" s="83"/>
      <c r="E72" s="83"/>
      <c r="F72" s="83"/>
      <c r="G72" s="83"/>
      <c r="H72" s="83"/>
      <c r="I72" s="83"/>
    </row>
    <row r="73" spans="1:9" ht="15.75" x14ac:dyDescent="0.25">
      <c r="A73" s="83"/>
      <c r="B73" s="83"/>
      <c r="C73" s="83"/>
      <c r="D73" s="83"/>
      <c r="E73" s="83"/>
      <c r="F73" s="83"/>
      <c r="G73" s="83"/>
      <c r="H73" s="83"/>
      <c r="I73" s="83"/>
    </row>
    <row r="74" spans="1:9" ht="15.75" x14ac:dyDescent="0.25">
      <c r="A74" s="83"/>
      <c r="B74" s="83"/>
      <c r="C74" s="83"/>
      <c r="D74" s="83"/>
      <c r="E74" s="83"/>
      <c r="F74" s="83"/>
      <c r="G74" s="83"/>
      <c r="H74" s="83"/>
      <c r="I74" s="83"/>
    </row>
    <row r="75" spans="1:9" ht="15.75" x14ac:dyDescent="0.25">
      <c r="A75" s="83"/>
      <c r="B75" s="83"/>
      <c r="C75" s="83"/>
      <c r="D75" s="83"/>
      <c r="E75" s="83"/>
      <c r="F75" s="83"/>
      <c r="G75" s="83"/>
      <c r="H75" s="83"/>
      <c r="I75" s="83"/>
    </row>
    <row r="76" spans="1:9" ht="15.75" x14ac:dyDescent="0.25">
      <c r="A76" s="83"/>
      <c r="B76" s="83"/>
      <c r="C76" s="83"/>
      <c r="D76" s="83"/>
      <c r="E76" s="83"/>
      <c r="F76" s="83"/>
      <c r="G76" s="83"/>
      <c r="H76" s="83"/>
      <c r="I76" s="83"/>
    </row>
    <row r="77" spans="1:9" ht="15.75" x14ac:dyDescent="0.25">
      <c r="A77" s="83"/>
      <c r="B77" s="83"/>
      <c r="C77" s="83"/>
      <c r="D77" s="83"/>
      <c r="E77" s="83"/>
      <c r="F77" s="83"/>
      <c r="G77" s="83"/>
      <c r="H77" s="83"/>
      <c r="I77" s="83"/>
    </row>
    <row r="78" spans="1:9" ht="15.75" x14ac:dyDescent="0.25">
      <c r="A78" s="83"/>
      <c r="B78" s="83"/>
      <c r="C78" s="83"/>
      <c r="D78" s="83"/>
      <c r="E78" s="83"/>
      <c r="F78" s="83"/>
      <c r="G78" s="83"/>
      <c r="H78" s="83"/>
      <c r="I78" s="83"/>
    </row>
    <row r="79" spans="1:9" ht="15.75" x14ac:dyDescent="0.25">
      <c r="A79" s="83"/>
      <c r="B79" s="83"/>
      <c r="C79" s="83"/>
      <c r="D79" s="83"/>
      <c r="E79" s="83"/>
      <c r="F79" s="83"/>
      <c r="G79" s="83"/>
      <c r="H79" s="83"/>
      <c r="I79" s="83"/>
    </row>
    <row r="80" spans="1:9" ht="15.75" x14ac:dyDescent="0.25">
      <c r="A80" s="83"/>
      <c r="B80" s="83"/>
      <c r="C80" s="83"/>
      <c r="D80" s="83"/>
      <c r="E80" s="83"/>
      <c r="F80" s="83"/>
      <c r="G80" s="83"/>
      <c r="H80" s="83"/>
      <c r="I80" s="83"/>
    </row>
    <row r="81" spans="1:9" ht="15.75" x14ac:dyDescent="0.25">
      <c r="A81" s="83"/>
      <c r="B81" s="83"/>
      <c r="C81" s="83"/>
      <c r="D81" s="83"/>
      <c r="E81" s="83"/>
      <c r="F81" s="83"/>
      <c r="G81" s="83"/>
      <c r="H81" s="83"/>
      <c r="I81" s="83"/>
    </row>
  </sheetData>
  <protectedRanges>
    <protectedRange password="8152" sqref="A28:A41" name="Tartomány2"/>
    <protectedRange password="8152" sqref="A17:A24" name="Tartomány1"/>
  </protectedRanges>
  <mergeCells count="19">
    <mergeCell ref="D59:E59"/>
    <mergeCell ref="F59:G59"/>
    <mergeCell ref="D60:E60"/>
    <mergeCell ref="F60:G60"/>
    <mergeCell ref="A43:C43"/>
    <mergeCell ref="B8:D8"/>
    <mergeCell ref="B7:D7"/>
    <mergeCell ref="B6:D6"/>
    <mergeCell ref="A1:E1"/>
    <mergeCell ref="A51:B51"/>
    <mergeCell ref="A3:E3"/>
    <mergeCell ref="A4:E4"/>
    <mergeCell ref="A10:C10"/>
    <mergeCell ref="A11:B11"/>
    <mergeCell ref="A12:B12"/>
    <mergeCell ref="A13:B13"/>
    <mergeCell ref="A14:B14"/>
    <mergeCell ref="A16:E16"/>
    <mergeCell ref="A27:D27"/>
  </mergeCells>
  <pageMargins left="0.7" right="0.7" top="0.75" bottom="0.75" header="0.3" footer="0.3"/>
  <pageSetup paperSize="9" scale="5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11" workbookViewId="0">
      <selection activeCell="B21" sqref="B21"/>
    </sheetView>
  </sheetViews>
  <sheetFormatPr defaultColWidth="9.28515625" defaultRowHeight="15.75" x14ac:dyDescent="0.25"/>
  <cols>
    <col min="1" max="1" width="32.42578125" style="17" customWidth="1"/>
    <col min="2" max="3" width="31.7109375" style="17" customWidth="1"/>
    <col min="4" max="6" width="17.7109375" style="17" customWidth="1"/>
    <col min="7" max="7" width="15.7109375" style="17" customWidth="1"/>
    <col min="8" max="8" width="9.28515625" style="17" customWidth="1"/>
    <col min="9" max="16384" width="9.28515625" style="17"/>
  </cols>
  <sheetData>
    <row r="1" spans="1:8" customFormat="1" ht="21" x14ac:dyDescent="0.25">
      <c r="A1" s="316" t="s">
        <v>1</v>
      </c>
      <c r="B1" s="316"/>
      <c r="C1" s="316"/>
      <c r="D1" s="316"/>
      <c r="E1" s="316"/>
      <c r="F1" s="316"/>
      <c r="G1" s="316"/>
      <c r="H1" s="251"/>
    </row>
    <row r="2" spans="1:8" customFormat="1" ht="21" x14ac:dyDescent="0.25">
      <c r="A2" s="316" t="s">
        <v>2</v>
      </c>
      <c r="B2" s="316"/>
      <c r="C2" s="316"/>
      <c r="D2" s="316"/>
      <c r="E2" s="316"/>
      <c r="F2" s="316"/>
      <c r="G2" s="316"/>
    </row>
    <row r="3" spans="1:8" ht="16.5" thickBot="1" x14ac:dyDescent="0.3">
      <c r="B3" s="2"/>
      <c r="C3" s="2"/>
      <c r="E3" s="2"/>
      <c r="F3" s="2"/>
      <c r="G3" s="2"/>
    </row>
    <row r="4" spans="1:8" ht="17.25" thickTop="1" thickBot="1" x14ac:dyDescent="0.3">
      <c r="A4" s="4" t="s">
        <v>72</v>
      </c>
      <c r="B4" s="354" t="s">
        <v>4</v>
      </c>
      <c r="C4" s="355"/>
      <c r="E4" s="2"/>
      <c r="F4" s="2"/>
      <c r="G4" s="2"/>
    </row>
    <row r="5" spans="1:8" ht="16.5" thickBot="1" x14ac:dyDescent="0.3">
      <c r="A5" s="5" t="s">
        <v>6</v>
      </c>
      <c r="B5" s="356" t="s">
        <v>73</v>
      </c>
      <c r="C5" s="357"/>
      <c r="E5" s="2"/>
      <c r="F5" s="2"/>
      <c r="G5" s="2"/>
    </row>
    <row r="6" spans="1:8" ht="17.25" thickTop="1" thickBot="1" x14ac:dyDescent="0.3">
      <c r="A6" s="108" t="s">
        <v>5</v>
      </c>
      <c r="B6" s="361" t="s">
        <v>110</v>
      </c>
      <c r="C6" s="362"/>
      <c r="D6" s="2"/>
      <c r="E6" s="2"/>
      <c r="F6" s="2"/>
      <c r="G6" s="2"/>
    </row>
    <row r="7" spans="1:8" ht="17.25" thickTop="1" thickBot="1" x14ac:dyDescent="0.3">
      <c r="A7" s="358" t="s">
        <v>8</v>
      </c>
      <c r="B7" s="359"/>
      <c r="C7" s="359"/>
      <c r="D7" s="359"/>
      <c r="E7" s="359"/>
      <c r="F7" s="359"/>
      <c r="G7" s="360"/>
    </row>
    <row r="8" spans="1:8" ht="36.75" customHeight="1" thickTop="1" x14ac:dyDescent="0.25">
      <c r="A8" s="6" t="s">
        <v>9</v>
      </c>
      <c r="B8" s="6" t="s">
        <v>10</v>
      </c>
      <c r="C8" s="6" t="s">
        <v>11</v>
      </c>
      <c r="D8" s="35" t="s">
        <v>12</v>
      </c>
      <c r="E8" s="35" t="s">
        <v>13</v>
      </c>
      <c r="F8" s="35" t="s">
        <v>14</v>
      </c>
      <c r="G8" s="36" t="s">
        <v>15</v>
      </c>
    </row>
    <row r="9" spans="1:8" ht="67.5" customHeight="1" x14ac:dyDescent="0.25">
      <c r="A9" s="235" t="s">
        <v>74</v>
      </c>
      <c r="B9" s="236" t="s">
        <v>17</v>
      </c>
      <c r="C9" s="236" t="s">
        <v>21</v>
      </c>
      <c r="D9" s="219">
        <v>2057142</v>
      </c>
      <c r="E9" s="219">
        <v>0</v>
      </c>
      <c r="F9" s="219">
        <v>2057142</v>
      </c>
      <c r="G9" s="234">
        <v>1</v>
      </c>
    </row>
    <row r="10" spans="1:8" ht="85.5" customHeight="1" x14ac:dyDescent="0.25">
      <c r="A10" s="235" t="s">
        <v>75</v>
      </c>
      <c r="B10" s="236" t="s">
        <v>17</v>
      </c>
      <c r="C10" s="236" t="s">
        <v>21</v>
      </c>
      <c r="D10" s="219">
        <v>10440000</v>
      </c>
      <c r="E10" s="219">
        <v>0</v>
      </c>
      <c r="F10" s="219">
        <v>10440000</v>
      </c>
      <c r="G10" s="234">
        <v>1</v>
      </c>
    </row>
    <row r="11" spans="1:8" ht="63" customHeight="1" x14ac:dyDescent="0.25">
      <c r="A11" s="235" t="s">
        <v>76</v>
      </c>
      <c r="B11" s="236" t="s">
        <v>23</v>
      </c>
      <c r="C11" s="236" t="s">
        <v>51</v>
      </c>
      <c r="D11" s="219">
        <v>40000000</v>
      </c>
      <c r="E11" s="219">
        <v>0</v>
      </c>
      <c r="F11" s="219">
        <v>40000000</v>
      </c>
      <c r="G11" s="234">
        <v>1</v>
      </c>
    </row>
    <row r="12" spans="1:8" ht="54" customHeight="1" x14ac:dyDescent="0.25">
      <c r="A12" s="235" t="s">
        <v>74</v>
      </c>
      <c r="B12" s="236" t="s">
        <v>34</v>
      </c>
      <c r="C12" s="236" t="s">
        <v>21</v>
      </c>
      <c r="D12" s="244">
        <v>349714</v>
      </c>
      <c r="E12" s="244">
        <v>0</v>
      </c>
      <c r="F12" s="244">
        <v>349714</v>
      </c>
      <c r="G12" s="234">
        <v>1</v>
      </c>
    </row>
    <row r="13" spans="1:8" ht="27" customHeight="1" x14ac:dyDescent="0.25">
      <c r="A13" s="235" t="s">
        <v>75</v>
      </c>
      <c r="B13" s="236" t="s">
        <v>34</v>
      </c>
      <c r="C13" s="236" t="s">
        <v>21</v>
      </c>
      <c r="D13" s="244">
        <v>1774800</v>
      </c>
      <c r="E13" s="244">
        <v>0</v>
      </c>
      <c r="F13" s="244">
        <v>1774800</v>
      </c>
      <c r="G13" s="234">
        <v>1</v>
      </c>
    </row>
    <row r="14" spans="1:8" ht="27" customHeight="1" x14ac:dyDescent="0.25">
      <c r="A14" s="245" t="s">
        <v>74</v>
      </c>
      <c r="B14" s="236" t="s">
        <v>57</v>
      </c>
      <c r="C14" s="236" t="s">
        <v>21</v>
      </c>
      <c r="D14" s="219">
        <v>5378344</v>
      </c>
      <c r="E14" s="219">
        <v>0</v>
      </c>
      <c r="F14" s="219">
        <v>5378344</v>
      </c>
      <c r="G14" s="234">
        <v>1</v>
      </c>
    </row>
    <row r="15" spans="1:8" ht="27" customHeight="1" x14ac:dyDescent="0.25">
      <c r="A15" s="245" t="s">
        <v>77</v>
      </c>
      <c r="B15" s="236" t="s">
        <v>57</v>
      </c>
      <c r="C15" s="236" t="s">
        <v>21</v>
      </c>
      <c r="D15" s="244">
        <v>12000000</v>
      </c>
      <c r="E15" s="244">
        <v>0</v>
      </c>
      <c r="F15" s="244">
        <v>12000000</v>
      </c>
      <c r="G15" s="234">
        <v>1</v>
      </c>
    </row>
    <row r="16" spans="1:8" ht="27" customHeight="1" x14ac:dyDescent="0.25">
      <c r="A16" s="245" t="s">
        <v>106</v>
      </c>
      <c r="B16" s="236" t="s">
        <v>57</v>
      </c>
      <c r="C16" s="236" t="s">
        <v>21</v>
      </c>
      <c r="D16" s="244">
        <v>4000000</v>
      </c>
      <c r="E16" s="244">
        <v>0</v>
      </c>
      <c r="F16" s="244">
        <v>4000000</v>
      </c>
      <c r="G16" s="234">
        <v>1</v>
      </c>
    </row>
    <row r="17" spans="1:7" ht="27" customHeight="1" x14ac:dyDescent="0.25">
      <c r="A17" s="29"/>
      <c r="B17" s="30"/>
      <c r="C17" s="30"/>
      <c r="D17" s="81"/>
      <c r="E17" s="81"/>
      <c r="F17" s="31"/>
      <c r="G17" s="81"/>
    </row>
    <row r="18" spans="1:7" x14ac:dyDescent="0.25">
      <c r="A18" s="32"/>
      <c r="B18" s="33"/>
      <c r="C18" s="6" t="s">
        <v>35</v>
      </c>
      <c r="D18" s="34">
        <f>SUM(D9:D17)</f>
        <v>76000000</v>
      </c>
      <c r="E18" s="34">
        <f t="shared" ref="E18" si="0">SUM(E9:E17)</f>
        <v>0</v>
      </c>
      <c r="F18" s="31">
        <f t="shared" ref="F18" si="1">SUM(D18:E18)</f>
        <v>76000000</v>
      </c>
      <c r="G18" s="53">
        <f>D18/F18</f>
        <v>1</v>
      </c>
    </row>
    <row r="19" spans="1:7" x14ac:dyDescent="0.25">
      <c r="D19" s="24"/>
    </row>
    <row r="21" spans="1:7" ht="38.25" customHeight="1" x14ac:dyDescent="0.25">
      <c r="A21" s="82" t="s">
        <v>36</v>
      </c>
      <c r="B21" s="83" t="s">
        <v>118</v>
      </c>
      <c r="C21" s="83"/>
      <c r="D21" s="28" t="s">
        <v>37</v>
      </c>
      <c r="E21" s="28" t="s">
        <v>38</v>
      </c>
      <c r="F21" s="353" t="s">
        <v>39</v>
      </c>
      <c r="G21" s="353"/>
    </row>
    <row r="22" spans="1:7" x14ac:dyDescent="0.25">
      <c r="F22" s="353" t="s">
        <v>40</v>
      </c>
      <c r="G22" s="353"/>
    </row>
    <row r="23" spans="1:7" x14ac:dyDescent="0.25">
      <c r="F23" s="10"/>
    </row>
    <row r="25" spans="1:7" x14ac:dyDescent="0.25">
      <c r="A25" s="82"/>
      <c r="B25" s="83"/>
      <c r="C25" s="83"/>
      <c r="D25" s="28"/>
      <c r="E25" s="28"/>
      <c r="F25" s="353"/>
      <c r="G25" s="353"/>
    </row>
    <row r="26" spans="1:7" x14ac:dyDescent="0.25">
      <c r="F26" s="353"/>
      <c r="G26" s="353"/>
    </row>
  </sheetData>
  <mergeCells count="10">
    <mergeCell ref="F22:G22"/>
    <mergeCell ref="F25:G25"/>
    <mergeCell ref="F26:G26"/>
    <mergeCell ref="A1:G1"/>
    <mergeCell ref="A2:G2"/>
    <mergeCell ref="B4:C4"/>
    <mergeCell ref="B5:C5"/>
    <mergeCell ref="A7:G7"/>
    <mergeCell ref="F21:G21"/>
    <mergeCell ref="B6:C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>
          <x14:formula1>
            <xm:f>segédtábla!$A$1:$A$8</xm:f>
          </x14:formula1>
          <xm:sqref>A9:A13 A17</xm:sqref>
        </x14:dataValidation>
        <x14:dataValidation type="list" showErrorMessage="1" error="Kérjük, hogy a listáról kiválasztható elemek közül válasszon!">
          <x14:formula1>
            <xm:f>'Tagi_1 összesítő'!$A$18:$A$23</xm:f>
          </x14:formula1>
          <xm:sqref>C9:C17</xm:sqref>
        </x14:dataValidation>
        <x14:dataValidation type="list" allowBlank="1" showErrorMessage="1" error="Kérjük, a listából válasszon!">
          <x14:formula1>
            <xm:f>'Tagi_1 összesítő'!$A$29:$A$38</xm:f>
          </x14:formula1>
          <xm:sqref>B9:B17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opLeftCell="A38" workbookViewId="0">
      <selection activeCell="A56" sqref="A56"/>
    </sheetView>
  </sheetViews>
  <sheetFormatPr defaultRowHeight="15" x14ac:dyDescent="0.25"/>
  <cols>
    <col min="1" max="1" width="50.7109375" customWidth="1"/>
    <col min="2" max="3" width="20.7109375" customWidth="1"/>
    <col min="4" max="4" width="28" customWidth="1"/>
    <col min="5" max="5" width="15.7109375" customWidth="1"/>
  </cols>
  <sheetData>
    <row r="1" spans="1:9" ht="21" x14ac:dyDescent="0.25">
      <c r="A1" s="316" t="s">
        <v>1</v>
      </c>
      <c r="B1" s="316"/>
      <c r="C1" s="316"/>
      <c r="D1" s="316"/>
      <c r="E1" s="316"/>
      <c r="F1" s="7"/>
      <c r="G1" s="7"/>
    </row>
    <row r="2" spans="1:9" ht="21" x14ac:dyDescent="0.25">
      <c r="A2" s="316" t="s">
        <v>41</v>
      </c>
      <c r="B2" s="316"/>
      <c r="C2" s="316"/>
      <c r="D2" s="316"/>
      <c r="E2" s="316"/>
      <c r="F2" s="7"/>
      <c r="G2" s="7"/>
    </row>
    <row r="3" spans="1:9" ht="16.5" thickBot="1" x14ac:dyDescent="0.3">
      <c r="A3" s="1"/>
      <c r="B3" s="2"/>
      <c r="C3" s="2"/>
      <c r="D3" s="1"/>
      <c r="E3" s="2"/>
      <c r="F3" s="2"/>
      <c r="G3" s="2"/>
    </row>
    <row r="4" spans="1:9" ht="17.25" thickTop="1" thickBot="1" x14ac:dyDescent="0.3">
      <c r="A4" s="4" t="s">
        <v>72</v>
      </c>
      <c r="B4" s="354" t="s">
        <v>4</v>
      </c>
      <c r="C4" s="355"/>
      <c r="D4" s="17"/>
      <c r="E4" s="2"/>
      <c r="F4" s="2"/>
      <c r="G4" s="2"/>
      <c r="H4" s="17"/>
      <c r="I4" s="17"/>
    </row>
    <row r="5" spans="1:9" ht="16.5" thickBot="1" x14ac:dyDescent="0.3">
      <c r="A5" s="5" t="s">
        <v>6</v>
      </c>
      <c r="B5" s="366" t="s">
        <v>73</v>
      </c>
      <c r="C5" s="367"/>
      <c r="D5" s="17"/>
      <c r="E5" s="2"/>
      <c r="F5" s="2"/>
      <c r="G5" s="2"/>
      <c r="H5" s="17"/>
      <c r="I5" s="17"/>
    </row>
    <row r="6" spans="1:9" ht="18.75" customHeight="1" thickTop="1" thickBot="1" x14ac:dyDescent="0.3">
      <c r="A6" s="108" t="s">
        <v>5</v>
      </c>
      <c r="B6" s="361" t="s">
        <v>110</v>
      </c>
      <c r="C6" s="362"/>
      <c r="D6" s="230"/>
      <c r="E6" s="2"/>
      <c r="F6" s="2"/>
      <c r="G6" s="2"/>
      <c r="H6" s="17"/>
      <c r="I6" s="17"/>
    </row>
    <row r="7" spans="1:9" ht="18.75" customHeight="1" thickBot="1" x14ac:dyDescent="0.3">
      <c r="A7" s="350" t="s">
        <v>42</v>
      </c>
      <c r="B7" s="368"/>
      <c r="C7" s="369"/>
      <c r="D7" s="17"/>
      <c r="E7" s="2"/>
      <c r="F7" s="2"/>
      <c r="G7" s="2"/>
      <c r="H7" s="17"/>
      <c r="I7" s="17"/>
    </row>
    <row r="8" spans="1:9" ht="18.75" customHeight="1" thickTop="1" thickBot="1" x14ac:dyDescent="0.3">
      <c r="A8" s="370" t="s">
        <v>43</v>
      </c>
      <c r="B8" s="370"/>
      <c r="C8" s="275">
        <v>0</v>
      </c>
      <c r="D8" s="17"/>
      <c r="E8" s="2"/>
      <c r="F8" s="2"/>
      <c r="G8" s="2"/>
      <c r="H8" s="17"/>
      <c r="I8" s="17"/>
    </row>
    <row r="9" spans="1:9" ht="16.5" thickBot="1" x14ac:dyDescent="0.3">
      <c r="A9" s="371" t="s">
        <v>44</v>
      </c>
      <c r="B9" s="371"/>
      <c r="C9" s="276">
        <v>76000000</v>
      </c>
      <c r="D9" s="2"/>
      <c r="E9" s="2"/>
      <c r="F9" s="2"/>
      <c r="G9" s="2"/>
      <c r="H9" s="17"/>
      <c r="I9" s="17"/>
    </row>
    <row r="10" spans="1:9" ht="19.5" customHeight="1" thickBot="1" x14ac:dyDescent="0.3">
      <c r="A10" s="371" t="s">
        <v>45</v>
      </c>
      <c r="B10" s="371"/>
      <c r="C10" s="276">
        <v>76000000</v>
      </c>
      <c r="D10" s="2"/>
      <c r="E10" s="2"/>
      <c r="F10" s="2"/>
      <c r="G10" s="2"/>
      <c r="H10" s="17"/>
      <c r="I10" s="17"/>
    </row>
    <row r="11" spans="1:9" ht="16.5" thickBot="1" x14ac:dyDescent="0.3">
      <c r="A11" s="371" t="s">
        <v>46</v>
      </c>
      <c r="B11" s="371"/>
      <c r="C11" s="79">
        <v>1</v>
      </c>
      <c r="D11" s="17"/>
      <c r="E11" s="2"/>
      <c r="F11" s="2"/>
      <c r="G11" s="2"/>
      <c r="H11" s="17"/>
      <c r="I11" s="17"/>
    </row>
    <row r="12" spans="1:9" ht="16.5" thickBot="1" x14ac:dyDescent="0.3">
      <c r="A12" s="17"/>
      <c r="B12" s="17"/>
      <c r="C12" s="17"/>
      <c r="D12" s="17"/>
      <c r="E12" s="2"/>
      <c r="F12" s="2"/>
      <c r="G12" s="2"/>
      <c r="H12" s="17"/>
      <c r="I12" s="17"/>
    </row>
    <row r="13" spans="1:9" ht="17.25" thickTop="1" thickBot="1" x14ac:dyDescent="0.3">
      <c r="A13" s="372" t="s">
        <v>47</v>
      </c>
      <c r="B13" s="373"/>
      <c r="C13" s="373"/>
      <c r="D13" s="373"/>
      <c r="E13" s="373"/>
      <c r="F13" s="2"/>
      <c r="G13" s="2"/>
      <c r="H13" s="17"/>
      <c r="I13" s="17"/>
    </row>
    <row r="14" spans="1:9" ht="44.25" customHeight="1" thickTop="1" thickBot="1" x14ac:dyDescent="0.3">
      <c r="A14" s="43" t="s">
        <v>48</v>
      </c>
      <c r="B14" s="38" t="s">
        <v>12</v>
      </c>
      <c r="C14" s="39" t="s">
        <v>13</v>
      </c>
      <c r="D14" s="39" t="s">
        <v>49</v>
      </c>
      <c r="E14" s="40" t="s">
        <v>50</v>
      </c>
      <c r="F14" s="2"/>
      <c r="G14" s="2"/>
      <c r="H14" s="17"/>
      <c r="I14" s="17"/>
    </row>
    <row r="15" spans="1:9" ht="34.5" customHeight="1" thickTop="1" x14ac:dyDescent="0.25">
      <c r="A15" s="42" t="s">
        <v>51</v>
      </c>
      <c r="B15" s="277">
        <f>SUMIF('Tagi_3 Részletező'!$C$9:$C$17,A15,'Tagi_3 Részletező'!$D$9:$D$17)</f>
        <v>40000000</v>
      </c>
      <c r="C15" s="278">
        <f>SUMIF('Tagi_3 Részletező'!$C$9:$C$17,A15,'Tagi_3 Részletező'!$E$9:$E$17)</f>
        <v>0</v>
      </c>
      <c r="D15" s="270">
        <f>SUM(B15:C15)</f>
        <v>40000000</v>
      </c>
      <c r="E15" s="71">
        <v>1</v>
      </c>
      <c r="F15" s="2"/>
      <c r="G15" s="2"/>
      <c r="H15" s="17"/>
      <c r="I15" s="17"/>
    </row>
    <row r="16" spans="1:9" ht="34.5" customHeight="1" x14ac:dyDescent="0.25">
      <c r="A16" s="8" t="s">
        <v>21</v>
      </c>
      <c r="B16" s="268">
        <f>SUMIF('Tagi_3 Részletező'!$C$9:$C$17,A16,'Tagi_3 Részletező'!$D$9:$D$17)</f>
        <v>36000000</v>
      </c>
      <c r="C16" s="269">
        <f>SUMIF('Tagi_3 Részletező'!$C$9:$C$17,A16,'Tagi_3 Részletező'!$E$9:$E$17)</f>
        <v>0</v>
      </c>
      <c r="D16" s="270">
        <f>SUM(B16:C16)</f>
        <v>36000000</v>
      </c>
      <c r="E16" s="72">
        <v>1</v>
      </c>
      <c r="F16" s="2"/>
      <c r="G16" s="2"/>
      <c r="H16" s="17"/>
      <c r="I16" s="17"/>
    </row>
    <row r="17" spans="1:9" ht="34.5" customHeight="1" x14ac:dyDescent="0.25">
      <c r="A17" s="8" t="s">
        <v>30</v>
      </c>
      <c r="B17" s="268">
        <f>SUMIF('Tagi_3 Részletező'!$C$9:$C$17,A17,'Tagi_3 Részletező'!$D$9:$D$17)</f>
        <v>0</v>
      </c>
      <c r="C17" s="269">
        <f>SUMIF('Tagi_3 Részletező'!$C$9:$C$17,A17,'Tagi_3 Részletező'!$E$9:$E$17)</f>
        <v>0</v>
      </c>
      <c r="D17" s="270">
        <f t="shared" ref="D17:D20" si="0">SUM(B17:C17)</f>
        <v>0</v>
      </c>
      <c r="E17" s="72"/>
      <c r="F17" s="2"/>
      <c r="G17" s="2"/>
      <c r="H17" s="17"/>
      <c r="I17" s="17"/>
    </row>
    <row r="18" spans="1:9" ht="34.5" customHeight="1" x14ac:dyDescent="0.25">
      <c r="A18" s="8" t="s">
        <v>24</v>
      </c>
      <c r="B18" s="268">
        <f>SUMIF('Tagi_3 Részletező'!$C$9:$C$17,A18,'Tagi_3 Részletező'!$D$9:$D$17)</f>
        <v>0</v>
      </c>
      <c r="C18" s="269">
        <f>SUMIF('Tagi_3 Részletező'!$C$9:$C$17,A18,'Tagi_3 Részletező'!$E$9:$E$17)</f>
        <v>0</v>
      </c>
      <c r="D18" s="270">
        <f t="shared" si="0"/>
        <v>0</v>
      </c>
      <c r="E18" s="72"/>
      <c r="F18" s="2"/>
      <c r="G18" s="2"/>
      <c r="H18" s="17"/>
      <c r="I18" s="17"/>
    </row>
    <row r="19" spans="1:9" ht="34.5" customHeight="1" x14ac:dyDescent="0.25">
      <c r="A19" s="8" t="s">
        <v>18</v>
      </c>
      <c r="B19" s="271">
        <f>SUMIF('Tagi_3 Részletező'!$C$9:$C$17,A19,'Tagi_3 Részletező'!$D$9:$D$17)</f>
        <v>0</v>
      </c>
      <c r="C19" s="272">
        <f>SUMIF('Tagi_3 Részletező'!$C$9:$C$17,A19,'Tagi_3 Részletező'!$E$9:$E$17)</f>
        <v>0</v>
      </c>
      <c r="D19" s="270">
        <f t="shared" si="0"/>
        <v>0</v>
      </c>
      <c r="E19" s="73"/>
      <c r="F19" s="2"/>
      <c r="G19" s="2"/>
      <c r="H19" s="17"/>
      <c r="I19" s="17"/>
    </row>
    <row r="20" spans="1:9" ht="34.5" customHeight="1" thickBot="1" x14ac:dyDescent="0.3">
      <c r="A20" s="50" t="s">
        <v>52</v>
      </c>
      <c r="B20" s="273">
        <f>SUMIF('Tagi_3 Részletező'!$C$9:$C$17,A20,'Tagi_3 Részletező'!$D$9:$D$17)</f>
        <v>0</v>
      </c>
      <c r="C20" s="274">
        <f>SUMIF('Tagi_3 Részletező'!$C$9:$C$17,A20,'Tagi_3 Részletező'!$E$9:$E$17)</f>
        <v>0</v>
      </c>
      <c r="D20" s="274">
        <f t="shared" si="0"/>
        <v>0</v>
      </c>
      <c r="E20" s="74"/>
      <c r="F20" s="2"/>
      <c r="G20" s="2"/>
      <c r="H20" s="17"/>
      <c r="I20" s="17"/>
    </row>
    <row r="21" spans="1:9" ht="17.25" thickTop="1" thickBot="1" x14ac:dyDescent="0.3">
      <c r="A21" s="9" t="s">
        <v>35</v>
      </c>
      <c r="B21" s="266">
        <f>SUM(B15:B20)</f>
        <v>76000000</v>
      </c>
      <c r="C21" s="266">
        <f t="shared" ref="C21:D21" si="1">SUM(C15:C20)</f>
        <v>0</v>
      </c>
      <c r="D21" s="266">
        <f t="shared" si="1"/>
        <v>76000000</v>
      </c>
      <c r="E21" s="54">
        <f>B21/D21</f>
        <v>1</v>
      </c>
      <c r="F21" s="2"/>
      <c r="G21" s="2"/>
      <c r="H21" s="17"/>
      <c r="I21" s="17"/>
    </row>
    <row r="22" spans="1:9" ht="16.5" thickTop="1" x14ac:dyDescent="0.25">
      <c r="A22" s="20"/>
      <c r="B22" s="21"/>
      <c r="C22" s="21"/>
      <c r="D22" s="21"/>
      <c r="E22" s="22"/>
      <c r="F22" s="2"/>
      <c r="G22" s="2"/>
      <c r="H22" s="17"/>
      <c r="I22" s="17"/>
    </row>
    <row r="23" spans="1:9" ht="16.5" thickBot="1" x14ac:dyDescent="0.3">
      <c r="A23" s="23"/>
      <c r="B23" s="24"/>
      <c r="C23" s="24"/>
      <c r="D23" s="24"/>
      <c r="E23" s="25"/>
      <c r="F23" s="2"/>
      <c r="G23" s="2"/>
      <c r="H23" s="17"/>
      <c r="I23" s="17"/>
    </row>
    <row r="24" spans="1:9" ht="17.25" thickTop="1" thickBot="1" x14ac:dyDescent="0.3">
      <c r="A24" s="372" t="s">
        <v>53</v>
      </c>
      <c r="B24" s="373"/>
      <c r="C24" s="373"/>
      <c r="D24" s="374"/>
      <c r="E24" s="25"/>
      <c r="F24" s="2"/>
      <c r="G24" s="2"/>
      <c r="H24" s="17"/>
      <c r="I24" s="17"/>
    </row>
    <row r="25" spans="1:9" ht="33" thickTop="1" thickBot="1" x14ac:dyDescent="0.3">
      <c r="A25" s="37" t="s">
        <v>10</v>
      </c>
      <c r="B25" s="38" t="s">
        <v>12</v>
      </c>
      <c r="C25" s="39" t="s">
        <v>13</v>
      </c>
      <c r="D25" s="40" t="s">
        <v>49</v>
      </c>
      <c r="E25" s="10"/>
      <c r="F25" s="2"/>
      <c r="G25" s="2"/>
      <c r="H25" s="17"/>
      <c r="I25" s="17"/>
    </row>
    <row r="26" spans="1:9" ht="25.5" customHeight="1" thickTop="1" x14ac:dyDescent="0.25">
      <c r="A26" s="11" t="s">
        <v>54</v>
      </c>
      <c r="B26" s="279">
        <f>SUMIF('Tagi_3 Részletező'!$B$9:$B$17,A26,'Tagi_3 Részletező'!$D$9:$D$17)</f>
        <v>0</v>
      </c>
      <c r="C26" s="279">
        <f>SUMIF('Tagi_3 Részletező'!$B$9:$B$17,A26,'Tagi_3 Részletező'!$E$9:$E$17)</f>
        <v>0</v>
      </c>
      <c r="D26" s="280">
        <f>SUM(B26:C26)</f>
        <v>0</v>
      </c>
      <c r="E26" s="10"/>
      <c r="F26" s="2"/>
      <c r="G26" s="2"/>
      <c r="H26" s="17"/>
      <c r="I26" s="17"/>
    </row>
    <row r="27" spans="1:9" ht="25.5" customHeight="1" x14ac:dyDescent="0.25">
      <c r="A27" s="12" t="s">
        <v>23</v>
      </c>
      <c r="B27" s="261">
        <f>SUMIF('Tagi_3 Részletező'!$B$9:$B$17,A27,'Tagi_3 Részletező'!$D$9:$D$17)</f>
        <v>40000000</v>
      </c>
      <c r="C27" s="261">
        <f>SUMIF('Tagi_3 Részletező'!$B$9:$B$17,A27,'Tagi_3 Részletező'!$E$9:$E$17)</f>
        <v>0</v>
      </c>
      <c r="D27" s="262">
        <f t="shared" ref="D27:D35" si="2">SUM(B27:C27)</f>
        <v>40000000</v>
      </c>
      <c r="E27" s="10"/>
      <c r="F27" s="2"/>
      <c r="G27" s="2"/>
      <c r="H27" s="17"/>
      <c r="I27" s="17"/>
    </row>
    <row r="28" spans="1:9" ht="25.5" customHeight="1" x14ac:dyDescent="0.25">
      <c r="A28" s="12" t="s">
        <v>26</v>
      </c>
      <c r="B28" s="261">
        <f>SUMIF('Tagi_3 Részletező'!$B$9:$B$17,A28,'Tagi_3 Részletező'!$D$9:$D$17)</f>
        <v>0</v>
      </c>
      <c r="C28" s="261">
        <f>SUMIF('Tagi_3 Részletező'!$B$9:$B$17,A28,'Tagi_3 Részletező'!$E$9:$E$17)</f>
        <v>0</v>
      </c>
      <c r="D28" s="262">
        <f t="shared" si="2"/>
        <v>0</v>
      </c>
      <c r="E28" s="10"/>
      <c r="F28" s="2"/>
      <c r="G28" s="2"/>
      <c r="H28" s="17"/>
      <c r="I28" s="17"/>
    </row>
    <row r="29" spans="1:9" ht="25.5" customHeight="1" x14ac:dyDescent="0.25">
      <c r="A29" s="12" t="s">
        <v>55</v>
      </c>
      <c r="B29" s="261">
        <f>SUMIF('Tagi_3 Részletező'!$B$9:$B$17,A29,'Tagi_3 Részletező'!$D$9:$D$17)</f>
        <v>0</v>
      </c>
      <c r="C29" s="261">
        <f>SUMIF('Tagi_3 Részletező'!$B$9:$B$17,A29,'Tagi_3 Részletező'!$E$9:$E$17)</f>
        <v>0</v>
      </c>
      <c r="D29" s="262">
        <f t="shared" si="2"/>
        <v>0</v>
      </c>
      <c r="E29" s="10"/>
      <c r="F29" s="2"/>
      <c r="G29" s="2"/>
      <c r="H29" s="17"/>
      <c r="I29" s="17"/>
    </row>
    <row r="30" spans="1:9" ht="25.5" customHeight="1" x14ac:dyDescent="0.25">
      <c r="A30" s="12" t="s">
        <v>56</v>
      </c>
      <c r="B30" s="261">
        <f>SUMIF('Tagi_3 Részletező'!$B$9:$B$17,A30,'Tagi_3 Részletező'!$D$9:$D$17)</f>
        <v>0</v>
      </c>
      <c r="C30" s="261">
        <f>SUMIF('Tagi_3 Részletező'!$B$9:$B$17,A30,'Tagi_3 Részletező'!$E$9:$E$17)</f>
        <v>0</v>
      </c>
      <c r="D30" s="262">
        <f t="shared" si="2"/>
        <v>0</v>
      </c>
      <c r="E30" s="10"/>
      <c r="F30" s="2"/>
      <c r="G30" s="2"/>
      <c r="H30" s="17"/>
      <c r="I30" s="17"/>
    </row>
    <row r="31" spans="1:9" ht="25.5" customHeight="1" x14ac:dyDescent="0.25">
      <c r="A31" s="15" t="s">
        <v>57</v>
      </c>
      <c r="B31" s="263">
        <f>SUMIF('Tagi_3 Részletező'!$B$9:$B$17,A31,'Tagi_3 Részletező'!$D$9:$D$17)</f>
        <v>21378344</v>
      </c>
      <c r="C31" s="263">
        <f>SUMIF('Tagi_3 Részletező'!$B$9:$B$17,A31,'Tagi_3 Részletező'!$E$9:$E$17)</f>
        <v>0</v>
      </c>
      <c r="D31" s="262">
        <f t="shared" si="2"/>
        <v>21378344</v>
      </c>
      <c r="E31" s="10"/>
      <c r="F31" s="2"/>
      <c r="G31" s="2"/>
      <c r="H31" s="17"/>
      <c r="I31" s="17"/>
    </row>
    <row r="32" spans="1:9" ht="25.5" customHeight="1" x14ac:dyDescent="0.25">
      <c r="A32" s="15" t="s">
        <v>58</v>
      </c>
      <c r="B32" s="261">
        <f>SUMIF('Tagi_3 Részletező'!$B$9:$B$17,A32,'Tagi_3 Részletező'!$D$9:$D$17)</f>
        <v>0</v>
      </c>
      <c r="C32" s="261">
        <f>SUMIF('Tagi_3 Részletező'!$B$9:$B$17,A32,'Tagi_3 Részletező'!$E$9:$E$17)</f>
        <v>0</v>
      </c>
      <c r="D32" s="262">
        <f t="shared" si="2"/>
        <v>0</v>
      </c>
      <c r="E32" s="10"/>
      <c r="F32" s="2"/>
      <c r="G32" s="2"/>
      <c r="H32" s="17"/>
      <c r="I32" s="17"/>
    </row>
    <row r="33" spans="1:9" ht="25.5" customHeight="1" x14ac:dyDescent="0.25">
      <c r="A33" s="12" t="s">
        <v>17</v>
      </c>
      <c r="B33" s="261">
        <f>SUMIF('Tagi_3 Részletező'!$B$9:$B$17,A33,'Tagi_3 Részletező'!$D$9:$D$17)</f>
        <v>12497142</v>
      </c>
      <c r="C33" s="261">
        <f>SUMIF('Tagi_3 Részletező'!$B$9:$B$17,A33,'Tagi_3 Részletező'!$E$9:$E$17)</f>
        <v>0</v>
      </c>
      <c r="D33" s="262">
        <f t="shared" si="2"/>
        <v>12497142</v>
      </c>
      <c r="E33" s="10"/>
      <c r="F33" s="2"/>
      <c r="G33" s="2"/>
      <c r="H33" s="17"/>
      <c r="I33" s="17"/>
    </row>
    <row r="34" spans="1:9" ht="25.5" customHeight="1" x14ac:dyDescent="0.25">
      <c r="A34" s="12" t="s">
        <v>59</v>
      </c>
      <c r="B34" s="261">
        <f>SUMIF('Tagi_3 Részletező'!$B$9:$B$17,A34,'Tagi_3 Részletező'!$D$9:$D$17)</f>
        <v>0</v>
      </c>
      <c r="C34" s="261">
        <f>SUMIF('Tagi_3 Részletező'!$B$9:$B$17,A34,'Tagi_3 Részletező'!$E$9:$E$17)</f>
        <v>0</v>
      </c>
      <c r="D34" s="262">
        <f t="shared" si="2"/>
        <v>0</v>
      </c>
      <c r="E34" s="10"/>
      <c r="F34" s="2"/>
      <c r="G34" s="2"/>
      <c r="H34" s="17"/>
      <c r="I34" s="17"/>
    </row>
    <row r="35" spans="1:9" ht="25.5" customHeight="1" thickBot="1" x14ac:dyDescent="0.3">
      <c r="A35" s="13" t="s">
        <v>34</v>
      </c>
      <c r="B35" s="261">
        <f>SUMIF('Tagi_3 Részletező'!$B$9:$B$17,A35,'Tagi_3 Részletező'!$D$9:$D$17)</f>
        <v>2124514</v>
      </c>
      <c r="C35" s="261">
        <f>SUMIF('Tagi_3 Részletező'!$B$9:$B$17,A35,'Tagi_3 Részletező'!$E$9:$E$17)</f>
        <v>0</v>
      </c>
      <c r="D35" s="264">
        <f t="shared" si="2"/>
        <v>2124514</v>
      </c>
      <c r="E35" s="10"/>
      <c r="F35" s="2"/>
      <c r="G35" s="2"/>
      <c r="H35" s="17"/>
      <c r="I35" s="17"/>
    </row>
    <row r="36" spans="1:9" ht="25.5" customHeight="1" thickTop="1" thickBot="1" x14ac:dyDescent="0.3">
      <c r="A36" s="41" t="s">
        <v>60</v>
      </c>
      <c r="B36" s="265">
        <f>SUM(B26:B29)</f>
        <v>40000000</v>
      </c>
      <c r="C36" s="265">
        <f>SUM(C26:C29)</f>
        <v>0</v>
      </c>
      <c r="D36" s="265">
        <f>SUM(D26:D29)</f>
        <v>40000000</v>
      </c>
      <c r="E36" s="10"/>
      <c r="F36" s="2"/>
      <c r="G36" s="2"/>
      <c r="H36" s="17"/>
      <c r="I36" s="17"/>
    </row>
    <row r="37" spans="1:9" ht="17.25" thickTop="1" thickBot="1" x14ac:dyDescent="0.3">
      <c r="A37" s="9" t="s">
        <v>61</v>
      </c>
      <c r="B37" s="265">
        <f>SUM(B30:B35)</f>
        <v>36000000</v>
      </c>
      <c r="C37" s="265">
        <f t="shared" ref="C37:D37" si="3">SUM(C30:C35)</f>
        <v>0</v>
      </c>
      <c r="D37" s="265">
        <f t="shared" si="3"/>
        <v>36000000</v>
      </c>
      <c r="E37" s="16"/>
      <c r="F37" s="2"/>
      <c r="G37" s="2"/>
      <c r="H37" s="17"/>
      <c r="I37" s="17"/>
    </row>
    <row r="38" spans="1:9" ht="17.25" thickTop="1" thickBot="1" x14ac:dyDescent="0.3">
      <c r="A38" s="9" t="s">
        <v>62</v>
      </c>
      <c r="B38" s="266">
        <f>SUM(B36:B37)</f>
        <v>76000000</v>
      </c>
      <c r="C38" s="266">
        <f t="shared" ref="C38:D38" si="4">SUM(C36:C37)</f>
        <v>0</v>
      </c>
      <c r="D38" s="266">
        <f t="shared" si="4"/>
        <v>76000000</v>
      </c>
      <c r="E38" s="16"/>
      <c r="F38" s="2"/>
      <c r="G38" s="2"/>
      <c r="H38" s="17"/>
      <c r="I38" s="17"/>
    </row>
    <row r="39" spans="1:9" ht="17.25" thickTop="1" thickBot="1" x14ac:dyDescent="0.3">
      <c r="A39" s="26"/>
      <c r="B39" s="27"/>
      <c r="C39" s="27"/>
      <c r="D39" s="27"/>
      <c r="E39" s="10"/>
      <c r="F39" s="2"/>
      <c r="G39" s="2"/>
      <c r="H39" s="17"/>
      <c r="I39" s="17"/>
    </row>
    <row r="40" spans="1:9" ht="16.5" thickBot="1" x14ac:dyDescent="0.3">
      <c r="A40" s="363" t="s">
        <v>63</v>
      </c>
      <c r="B40" s="364"/>
      <c r="C40" s="365"/>
      <c r="D40" s="10"/>
      <c r="E40" s="10"/>
      <c r="F40" s="2"/>
      <c r="G40" s="2"/>
      <c r="H40" s="17"/>
      <c r="I40" s="17"/>
    </row>
    <row r="41" spans="1:9" ht="64.5" thickTop="1" thickBot="1" x14ac:dyDescent="0.3">
      <c r="A41" s="297" t="s">
        <v>64</v>
      </c>
      <c r="B41" s="298" t="s">
        <v>65</v>
      </c>
      <c r="C41" s="299" t="s">
        <v>66</v>
      </c>
      <c r="D41" s="10"/>
      <c r="E41" s="10"/>
      <c r="F41" s="2"/>
      <c r="G41" s="2"/>
      <c r="H41" s="17"/>
      <c r="I41" s="17"/>
    </row>
    <row r="42" spans="1:9" ht="15.75" x14ac:dyDescent="0.25">
      <c r="A42" s="287" t="s">
        <v>111</v>
      </c>
      <c r="B42" s="300">
        <v>5460556</v>
      </c>
      <c r="C42" s="301">
        <v>6000000</v>
      </c>
      <c r="D42" s="10"/>
      <c r="E42" s="10"/>
      <c r="F42" s="2"/>
      <c r="G42" s="2"/>
      <c r="H42" s="17"/>
      <c r="I42" s="17"/>
    </row>
    <row r="43" spans="1:9" ht="15.75" x14ac:dyDescent="0.25">
      <c r="A43" s="288" t="s">
        <v>112</v>
      </c>
      <c r="B43" s="302">
        <v>20038660</v>
      </c>
      <c r="C43" s="301">
        <v>46000000</v>
      </c>
      <c r="D43" s="25"/>
      <c r="E43" s="10"/>
      <c r="F43" s="2"/>
      <c r="G43" s="2"/>
      <c r="H43" s="17"/>
      <c r="I43" s="17"/>
    </row>
    <row r="44" spans="1:9" ht="15.75" x14ac:dyDescent="0.25">
      <c r="A44" s="288" t="s">
        <v>114</v>
      </c>
      <c r="B44" s="300">
        <v>50500784</v>
      </c>
      <c r="C44" s="301">
        <v>16400000</v>
      </c>
      <c r="D44" s="25"/>
      <c r="E44" s="224"/>
      <c r="F44" s="2"/>
      <c r="G44" s="2"/>
      <c r="H44" s="17"/>
      <c r="I44" s="17"/>
    </row>
    <row r="45" spans="1:9" ht="15.75" x14ac:dyDescent="0.25">
      <c r="A45" s="288"/>
      <c r="B45" s="302"/>
      <c r="C45" s="301"/>
      <c r="D45" s="10"/>
      <c r="E45" s="10"/>
      <c r="F45" s="2"/>
      <c r="G45" s="2"/>
      <c r="H45" s="17"/>
      <c r="I45" s="17"/>
    </row>
    <row r="46" spans="1:9" ht="16.5" thickBot="1" x14ac:dyDescent="0.3">
      <c r="A46" s="289" t="s">
        <v>35</v>
      </c>
      <c r="B46" s="303">
        <f>SUM(B42:B45)</f>
        <v>76000000</v>
      </c>
      <c r="C46" s="303">
        <f>SUM(C42:C45)</f>
        <v>68400000</v>
      </c>
      <c r="D46" s="105"/>
      <c r="E46" s="10"/>
      <c r="F46" s="2"/>
      <c r="G46" s="2"/>
      <c r="H46" s="17"/>
      <c r="I46" s="17"/>
    </row>
    <row r="47" spans="1:9" ht="15.75" x14ac:dyDescent="0.25">
      <c r="A47" s="304"/>
      <c r="B47" s="305"/>
      <c r="C47" s="24"/>
      <c r="D47" s="10"/>
      <c r="E47" s="10"/>
      <c r="F47" s="2"/>
      <c r="G47" s="2"/>
      <c r="H47" s="17"/>
      <c r="I47" s="17"/>
    </row>
    <row r="48" spans="1:9" ht="15.75" x14ac:dyDescent="0.25">
      <c r="A48" s="375" t="s">
        <v>67</v>
      </c>
      <c r="B48" s="376"/>
      <c r="C48" s="24"/>
      <c r="D48" s="10"/>
      <c r="E48" s="10"/>
      <c r="F48" s="2"/>
      <c r="G48" s="2"/>
      <c r="H48" s="17"/>
      <c r="I48" s="17"/>
    </row>
    <row r="49" spans="1:9" ht="15.75" x14ac:dyDescent="0.25">
      <c r="A49" s="306">
        <v>2020</v>
      </c>
      <c r="B49" s="307">
        <v>0</v>
      </c>
      <c r="C49" s="308"/>
      <c r="D49" s="10"/>
      <c r="E49" s="10"/>
      <c r="F49" s="2"/>
      <c r="G49" s="2"/>
      <c r="H49" s="17"/>
      <c r="I49" s="17"/>
    </row>
    <row r="50" spans="1:9" ht="15.75" x14ac:dyDescent="0.25">
      <c r="A50" s="306">
        <v>2021</v>
      </c>
      <c r="B50" s="257">
        <v>5460556</v>
      </c>
      <c r="C50" s="308"/>
      <c r="D50" s="10"/>
      <c r="E50" s="10"/>
      <c r="F50" s="2"/>
      <c r="G50" s="2"/>
      <c r="H50" s="17"/>
      <c r="I50" s="17"/>
    </row>
    <row r="51" spans="1:9" ht="15.75" x14ac:dyDescent="0.25">
      <c r="A51" s="306">
        <v>2022</v>
      </c>
      <c r="B51" s="257">
        <v>20038660</v>
      </c>
      <c r="C51" s="308"/>
      <c r="D51" s="10"/>
      <c r="E51" s="10"/>
      <c r="F51" s="2"/>
      <c r="G51" s="2"/>
      <c r="H51" s="17"/>
      <c r="I51" s="17"/>
    </row>
    <row r="52" spans="1:9" ht="15.75" x14ac:dyDescent="0.25">
      <c r="A52" s="306">
        <v>2023</v>
      </c>
      <c r="B52" s="257">
        <v>50500784</v>
      </c>
      <c r="C52" s="308"/>
      <c r="D52" s="10"/>
      <c r="E52" s="10"/>
      <c r="F52" s="2"/>
      <c r="G52" s="2"/>
      <c r="H52" s="17"/>
      <c r="I52" s="17"/>
    </row>
    <row r="53" spans="1:9" ht="15.75" x14ac:dyDescent="0.25">
      <c r="A53" s="10"/>
      <c r="B53" s="283"/>
      <c r="C53" s="105"/>
      <c r="D53" s="10"/>
      <c r="E53" s="10"/>
      <c r="F53" s="2"/>
      <c r="G53" s="2"/>
      <c r="H53" s="17"/>
      <c r="I53" s="17"/>
    </row>
    <row r="54" spans="1:9" ht="15.75" x14ac:dyDescent="0.25">
      <c r="A54" s="17"/>
      <c r="B54" s="17"/>
      <c r="C54" s="17"/>
      <c r="D54" s="17"/>
      <c r="E54" s="17"/>
      <c r="F54" s="17"/>
      <c r="G54" s="17"/>
      <c r="H54" s="17"/>
      <c r="I54" s="17"/>
    </row>
    <row r="55" spans="1:9" ht="15.75" x14ac:dyDescent="0.25">
      <c r="A55" s="17"/>
      <c r="B55" s="17"/>
      <c r="C55" s="17"/>
      <c r="D55" s="17"/>
      <c r="E55" s="17"/>
      <c r="F55" s="17"/>
      <c r="G55" s="17"/>
      <c r="H55" s="17"/>
      <c r="I55" s="17"/>
    </row>
    <row r="56" spans="1:9" ht="15.75" x14ac:dyDescent="0.25">
      <c r="A56" s="80" t="s">
        <v>119</v>
      </c>
      <c r="B56" s="17"/>
      <c r="C56" s="28" t="s">
        <v>38</v>
      </c>
      <c r="D56" s="353" t="s">
        <v>39</v>
      </c>
      <c r="E56" s="353"/>
      <c r="F56" s="353"/>
      <c r="G56" s="353"/>
      <c r="H56" s="17"/>
      <c r="I56" s="17"/>
    </row>
    <row r="57" spans="1:9" ht="15.75" x14ac:dyDescent="0.25">
      <c r="A57" s="17"/>
      <c r="B57" s="17"/>
      <c r="C57" s="17"/>
      <c r="D57" s="353" t="s">
        <v>40</v>
      </c>
      <c r="E57" s="353"/>
      <c r="F57" s="353"/>
      <c r="G57" s="353"/>
      <c r="H57" s="17"/>
      <c r="I57" s="17"/>
    </row>
    <row r="58" spans="1:9" ht="15.75" x14ac:dyDescent="0.25">
      <c r="A58" s="17"/>
      <c r="B58" s="17"/>
      <c r="C58" s="17"/>
      <c r="D58" s="28" t="s">
        <v>37</v>
      </c>
      <c r="E58" s="17"/>
      <c r="F58" s="17"/>
      <c r="G58" s="17"/>
      <c r="H58" s="17"/>
      <c r="I58" s="17"/>
    </row>
    <row r="59" spans="1:9" ht="15.75" x14ac:dyDescent="0.25">
      <c r="A59" s="17"/>
      <c r="B59" s="17"/>
      <c r="C59" s="17"/>
      <c r="D59" s="17"/>
      <c r="E59" s="17"/>
      <c r="F59" s="17"/>
      <c r="G59" s="17"/>
      <c r="H59" s="17"/>
      <c r="I59" s="17"/>
    </row>
    <row r="60" spans="1:9" ht="15.75" x14ac:dyDescent="0.25">
      <c r="A60" s="17"/>
      <c r="B60" s="17"/>
      <c r="C60" s="17"/>
      <c r="D60" s="17"/>
      <c r="E60" s="17"/>
      <c r="F60" s="17"/>
      <c r="G60" s="17"/>
      <c r="H60" s="17"/>
      <c r="I60" s="17"/>
    </row>
    <row r="61" spans="1:9" ht="15.75" x14ac:dyDescent="0.25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15.75" x14ac:dyDescent="0.25">
      <c r="A62" s="17"/>
      <c r="B62" s="17"/>
      <c r="C62" s="17"/>
      <c r="D62" s="17"/>
      <c r="E62" s="17"/>
      <c r="F62" s="17"/>
      <c r="G62" s="17"/>
      <c r="H62" s="17"/>
      <c r="I62" s="17"/>
    </row>
    <row r="63" spans="1:9" ht="15.75" x14ac:dyDescent="0.25">
      <c r="A63" s="17"/>
      <c r="B63" s="17"/>
      <c r="C63" s="17"/>
      <c r="D63" s="17"/>
      <c r="E63" s="17"/>
      <c r="F63" s="17"/>
      <c r="G63" s="17"/>
      <c r="H63" s="17"/>
      <c r="I63" s="17"/>
    </row>
    <row r="64" spans="1:9" ht="15.75" x14ac:dyDescent="0.25">
      <c r="A64" s="17"/>
      <c r="B64" s="17"/>
      <c r="C64" s="17"/>
      <c r="D64" s="17"/>
      <c r="E64" s="17"/>
      <c r="F64" s="17"/>
      <c r="G64" s="17"/>
      <c r="H64" s="17"/>
      <c r="I64" s="17"/>
    </row>
    <row r="65" spans="1:9" ht="15.75" x14ac:dyDescent="0.25">
      <c r="A65" s="17"/>
      <c r="B65" s="17"/>
      <c r="C65" s="17"/>
      <c r="D65" s="17"/>
      <c r="E65" s="17"/>
      <c r="F65" s="17"/>
      <c r="G65" s="17"/>
      <c r="H65" s="17"/>
      <c r="I65" s="17"/>
    </row>
    <row r="66" spans="1:9" ht="15.75" x14ac:dyDescent="0.25">
      <c r="A66" s="17"/>
      <c r="B66" s="17"/>
      <c r="C66" s="17"/>
      <c r="D66" s="17"/>
      <c r="E66" s="17"/>
      <c r="F66" s="17"/>
      <c r="G66" s="17"/>
      <c r="H66" s="17"/>
      <c r="I66" s="17"/>
    </row>
    <row r="67" spans="1:9" ht="15.75" x14ac:dyDescent="0.25">
      <c r="A67" s="17"/>
      <c r="B67" s="17"/>
      <c r="C67" s="17"/>
      <c r="D67" s="17"/>
      <c r="E67" s="17"/>
      <c r="F67" s="17"/>
      <c r="G67" s="17"/>
      <c r="H67" s="17"/>
      <c r="I67" s="17"/>
    </row>
    <row r="68" spans="1:9" ht="15.75" x14ac:dyDescent="0.25">
      <c r="A68" s="17"/>
      <c r="B68" s="17"/>
      <c r="C68" s="17"/>
      <c r="D68" s="17"/>
      <c r="E68" s="17"/>
      <c r="F68" s="17"/>
      <c r="G68" s="17"/>
      <c r="H68" s="17"/>
      <c r="I68" s="17"/>
    </row>
    <row r="69" spans="1:9" ht="15.75" x14ac:dyDescent="0.25">
      <c r="A69" s="17"/>
      <c r="B69" s="17"/>
      <c r="C69" s="17"/>
      <c r="D69" s="17"/>
      <c r="E69" s="17"/>
      <c r="F69" s="17"/>
      <c r="G69" s="17"/>
      <c r="H69" s="17"/>
      <c r="I69" s="17"/>
    </row>
    <row r="70" spans="1:9" ht="15.75" x14ac:dyDescent="0.25">
      <c r="A70" s="17"/>
      <c r="B70" s="17"/>
      <c r="C70" s="17"/>
      <c r="D70" s="17"/>
      <c r="E70" s="17"/>
      <c r="F70" s="17"/>
      <c r="G70" s="17"/>
      <c r="H70" s="17"/>
      <c r="I70" s="17"/>
    </row>
    <row r="71" spans="1:9" ht="15.75" x14ac:dyDescent="0.25">
      <c r="A71" s="17"/>
      <c r="B71" s="17"/>
      <c r="C71" s="17"/>
      <c r="D71" s="17"/>
      <c r="E71" s="17"/>
      <c r="F71" s="17"/>
      <c r="G71" s="17"/>
      <c r="H71" s="17"/>
      <c r="I71" s="17"/>
    </row>
    <row r="72" spans="1:9" ht="15.75" x14ac:dyDescent="0.25">
      <c r="A72" s="17"/>
      <c r="B72" s="17"/>
      <c r="C72" s="17"/>
      <c r="D72" s="17"/>
      <c r="E72" s="17"/>
      <c r="F72" s="17"/>
      <c r="G72" s="17"/>
      <c r="H72" s="17"/>
      <c r="I72" s="17"/>
    </row>
    <row r="73" spans="1:9" ht="15.75" x14ac:dyDescent="0.25">
      <c r="A73" s="17"/>
      <c r="B73" s="17"/>
      <c r="C73" s="17"/>
      <c r="D73" s="17"/>
      <c r="E73" s="17"/>
      <c r="F73" s="17"/>
      <c r="G73" s="17"/>
      <c r="H73" s="17"/>
      <c r="I73" s="17"/>
    </row>
    <row r="74" spans="1:9" ht="15.75" x14ac:dyDescent="0.25">
      <c r="A74" s="17"/>
      <c r="B74" s="17"/>
      <c r="C74" s="17"/>
      <c r="D74" s="17"/>
      <c r="E74" s="17"/>
      <c r="F74" s="17"/>
      <c r="G74" s="17"/>
      <c r="H74" s="17"/>
      <c r="I74" s="17"/>
    </row>
    <row r="75" spans="1:9" ht="15.75" x14ac:dyDescent="0.25">
      <c r="A75" s="17"/>
      <c r="B75" s="17"/>
      <c r="C75" s="17"/>
      <c r="D75" s="17"/>
      <c r="E75" s="17"/>
      <c r="F75" s="17"/>
      <c r="G75" s="17"/>
      <c r="H75" s="17"/>
      <c r="I75" s="17"/>
    </row>
    <row r="76" spans="1:9" ht="15.75" x14ac:dyDescent="0.25">
      <c r="A76" s="17"/>
      <c r="B76" s="17"/>
      <c r="C76" s="17"/>
      <c r="D76" s="17"/>
      <c r="E76" s="17"/>
      <c r="F76" s="17"/>
      <c r="G76" s="17"/>
      <c r="H76" s="17"/>
      <c r="I76" s="17"/>
    </row>
    <row r="77" spans="1:9" ht="15.75" x14ac:dyDescent="0.25">
      <c r="A77" s="17"/>
      <c r="B77" s="17"/>
      <c r="C77" s="17"/>
      <c r="D77" s="17"/>
      <c r="E77" s="17"/>
      <c r="F77" s="17"/>
      <c r="G77" s="17"/>
      <c r="H77" s="17"/>
      <c r="I77" s="17"/>
    </row>
    <row r="78" spans="1:9" ht="15.75" x14ac:dyDescent="0.25">
      <c r="A78" s="17"/>
      <c r="B78" s="17"/>
      <c r="C78" s="17"/>
      <c r="D78" s="17"/>
      <c r="E78" s="17"/>
      <c r="F78" s="17"/>
      <c r="G78" s="17"/>
      <c r="H78" s="17"/>
      <c r="I78" s="17"/>
    </row>
  </sheetData>
  <protectedRanges>
    <protectedRange password="8152" sqref="A25:A38" name="Tartomány2"/>
    <protectedRange password="8152" sqref="A14:A21" name="Tartomány1"/>
  </protectedRanges>
  <mergeCells count="18">
    <mergeCell ref="A48:B48"/>
    <mergeCell ref="D56:E56"/>
    <mergeCell ref="F56:G56"/>
    <mergeCell ref="D57:E57"/>
    <mergeCell ref="F57:G57"/>
    <mergeCell ref="A40:C40"/>
    <mergeCell ref="A1:E1"/>
    <mergeCell ref="A2:E2"/>
    <mergeCell ref="B4:C4"/>
    <mergeCell ref="B5:C5"/>
    <mergeCell ref="A7:C7"/>
    <mergeCell ref="A8:B8"/>
    <mergeCell ref="A9:B9"/>
    <mergeCell ref="A10:B10"/>
    <mergeCell ref="A11:B11"/>
    <mergeCell ref="A13:E13"/>
    <mergeCell ref="A24:D24"/>
    <mergeCell ref="B6:C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opLeftCell="A3" workbookViewId="0">
      <selection activeCell="B16" sqref="B16"/>
    </sheetView>
  </sheetViews>
  <sheetFormatPr defaultColWidth="9.28515625" defaultRowHeight="15.75" x14ac:dyDescent="0.25"/>
  <cols>
    <col min="1" max="1" width="32.42578125" style="17" customWidth="1"/>
    <col min="2" max="3" width="31.7109375" style="17" customWidth="1"/>
    <col min="4" max="6" width="17.7109375" style="17" customWidth="1"/>
    <col min="7" max="7" width="15.7109375" style="17" customWidth="1"/>
    <col min="8" max="8" width="9.28515625" style="17" customWidth="1"/>
    <col min="9" max="16384" width="9.28515625" style="17"/>
  </cols>
  <sheetData>
    <row r="1" spans="1:8" customFormat="1" ht="21" x14ac:dyDescent="0.25">
      <c r="A1" s="316" t="s">
        <v>1</v>
      </c>
      <c r="B1" s="316"/>
      <c r="C1" s="316"/>
      <c r="D1" s="316"/>
      <c r="E1" s="316"/>
      <c r="F1" s="316"/>
      <c r="G1" s="316"/>
    </row>
    <row r="2" spans="1:8" customFormat="1" ht="21" x14ac:dyDescent="0.25">
      <c r="A2" s="316" t="s">
        <v>2</v>
      </c>
      <c r="B2" s="316"/>
      <c r="C2" s="316"/>
      <c r="D2" s="316"/>
      <c r="E2" s="316"/>
      <c r="F2" s="316"/>
      <c r="G2" s="316"/>
    </row>
    <row r="3" spans="1:8" ht="16.5" thickBot="1" x14ac:dyDescent="0.3">
      <c r="B3" s="2"/>
      <c r="C3" s="2"/>
      <c r="E3" s="2"/>
      <c r="F3" s="2"/>
      <c r="G3" s="2"/>
    </row>
    <row r="4" spans="1:8" ht="17.25" thickTop="1" thickBot="1" x14ac:dyDescent="0.3">
      <c r="A4" s="4" t="s">
        <v>72</v>
      </c>
      <c r="B4" s="354" t="s">
        <v>4</v>
      </c>
      <c r="C4" s="355"/>
      <c r="E4" s="2"/>
      <c r="F4" s="2"/>
      <c r="G4" s="2"/>
      <c r="H4" s="24"/>
    </row>
    <row r="5" spans="1:8" ht="16.5" thickBot="1" x14ac:dyDescent="0.3">
      <c r="A5" s="5" t="s">
        <v>6</v>
      </c>
      <c r="B5" s="377" t="s">
        <v>78</v>
      </c>
      <c r="C5" s="378"/>
      <c r="D5" s="213"/>
    </row>
    <row r="6" spans="1:8" ht="17.25" thickTop="1" thickBot="1" x14ac:dyDescent="0.3">
      <c r="A6" s="108" t="s">
        <v>5</v>
      </c>
      <c r="B6" s="361" t="s">
        <v>107</v>
      </c>
      <c r="C6" s="362"/>
      <c r="D6" s="2"/>
      <c r="E6" s="2"/>
      <c r="F6" s="2"/>
      <c r="G6" s="2"/>
    </row>
    <row r="7" spans="1:8" ht="17.25" thickTop="1" thickBot="1" x14ac:dyDescent="0.3">
      <c r="A7" s="358" t="s">
        <v>8</v>
      </c>
      <c r="B7" s="359"/>
      <c r="C7" s="359"/>
      <c r="D7" s="359"/>
      <c r="E7" s="359"/>
      <c r="F7" s="359"/>
      <c r="G7" s="360"/>
    </row>
    <row r="8" spans="1:8" ht="36.75" customHeight="1" thickTop="1" x14ac:dyDescent="0.25">
      <c r="A8" s="6" t="s">
        <v>9</v>
      </c>
      <c r="B8" s="6" t="s">
        <v>10</v>
      </c>
      <c r="C8" s="6" t="s">
        <v>11</v>
      </c>
      <c r="D8" s="35" t="s">
        <v>12</v>
      </c>
      <c r="E8" s="35" t="s">
        <v>13</v>
      </c>
      <c r="F8" s="35" t="s">
        <v>14</v>
      </c>
      <c r="G8" s="36" t="s">
        <v>15</v>
      </c>
    </row>
    <row r="9" spans="1:8" ht="40.15" customHeight="1" x14ac:dyDescent="0.25">
      <c r="A9" s="235" t="s">
        <v>29</v>
      </c>
      <c r="B9" s="236" t="s">
        <v>23</v>
      </c>
      <c r="C9" s="236" t="s">
        <v>30</v>
      </c>
      <c r="D9" s="219">
        <v>6059934</v>
      </c>
      <c r="E9" s="219">
        <v>7406586</v>
      </c>
      <c r="F9" s="219">
        <v>13466520</v>
      </c>
      <c r="G9" s="234">
        <v>0.45</v>
      </c>
    </row>
    <row r="10" spans="1:8" ht="43.15" customHeight="1" x14ac:dyDescent="0.25">
      <c r="A10" s="237" t="s">
        <v>33</v>
      </c>
      <c r="B10" s="238" t="s">
        <v>23</v>
      </c>
      <c r="C10" s="238" t="s">
        <v>24</v>
      </c>
      <c r="D10" s="239">
        <v>3825000</v>
      </c>
      <c r="E10" s="239">
        <v>1275000</v>
      </c>
      <c r="F10" s="239">
        <v>5100000</v>
      </c>
      <c r="G10" s="240">
        <v>0.75</v>
      </c>
    </row>
    <row r="11" spans="1:8" ht="27" customHeight="1" x14ac:dyDescent="0.25">
      <c r="A11" s="29"/>
      <c r="B11" s="30"/>
      <c r="C11" s="30"/>
      <c r="D11" s="81"/>
      <c r="E11" s="81"/>
      <c r="F11" s="31"/>
      <c r="G11" s="81"/>
    </row>
    <row r="12" spans="1:8" ht="27" customHeight="1" x14ac:dyDescent="0.25">
      <c r="A12" s="29"/>
      <c r="B12" s="30"/>
      <c r="C12" s="30"/>
      <c r="D12" s="81"/>
      <c r="E12" s="81"/>
      <c r="F12" s="31"/>
      <c r="G12" s="81"/>
    </row>
    <row r="13" spans="1:8" x14ac:dyDescent="0.25">
      <c r="A13" s="32"/>
      <c r="B13" s="33"/>
      <c r="C13" s="6" t="s">
        <v>35</v>
      </c>
      <c r="D13" s="34">
        <f>SUM(D9:D12)</f>
        <v>9884934</v>
      </c>
      <c r="E13" s="34">
        <f>SUM(E9:E12)</f>
        <v>8681586</v>
      </c>
      <c r="F13" s="31">
        <f t="shared" ref="F13" si="0">SUM(D13:E13)</f>
        <v>18566520</v>
      </c>
      <c r="G13" s="53">
        <f>D13/F13</f>
        <v>0.53240639602898121</v>
      </c>
    </row>
    <row r="16" spans="1:8" ht="38.25" customHeight="1" x14ac:dyDescent="0.25">
      <c r="A16" s="82" t="s">
        <v>36</v>
      </c>
      <c r="B16" s="83" t="s">
        <v>118</v>
      </c>
      <c r="C16" s="83"/>
      <c r="D16" s="28" t="s">
        <v>37</v>
      </c>
      <c r="E16" s="28" t="s">
        <v>38</v>
      </c>
      <c r="F16" s="353" t="s">
        <v>39</v>
      </c>
      <c r="G16" s="353"/>
    </row>
    <row r="17" spans="6:7" x14ac:dyDescent="0.25">
      <c r="F17" s="353" t="s">
        <v>40</v>
      </c>
      <c r="G17" s="353"/>
    </row>
  </sheetData>
  <mergeCells count="8">
    <mergeCell ref="F17:G17"/>
    <mergeCell ref="A1:G1"/>
    <mergeCell ref="A2:G2"/>
    <mergeCell ref="B4:C4"/>
    <mergeCell ref="B5:C5"/>
    <mergeCell ref="A7:G7"/>
    <mergeCell ref="F16:G16"/>
    <mergeCell ref="B6:C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ErrorMessage="1" error="Kérjük, hogy a listáról kiválasztható elemek közül válasszon!">
          <x14:formula1>
            <xm:f>'Tagi_1 összesítő'!$A$18:$A$23</xm:f>
          </x14:formula1>
          <xm:sqref>C9:C12</xm:sqref>
        </x14:dataValidation>
        <x14:dataValidation type="list" allowBlank="1" showErrorMessage="1" error="Kérjük, a listából válasszon!">
          <x14:formula1>
            <xm:f>'Tagi_1 összesítő'!$A$29:$A$38</xm:f>
          </x14:formula1>
          <xm:sqref>B9:B12</xm:sqref>
        </x14:dataValidation>
        <x14:dataValidation type="list" showInputMessage="1" showErrorMessage="1">
          <x14:formula1>
            <xm:f>segédtábla!$A$1:$A$8</xm:f>
          </x14:formula1>
          <xm:sqref>A9:A12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opLeftCell="A41" workbookViewId="0">
      <selection activeCell="A56" sqref="A56"/>
    </sheetView>
  </sheetViews>
  <sheetFormatPr defaultRowHeight="15" x14ac:dyDescent="0.25"/>
  <cols>
    <col min="1" max="1" width="50.7109375" customWidth="1"/>
    <col min="2" max="4" width="20.7109375" customWidth="1"/>
    <col min="5" max="5" width="15.7109375" customWidth="1"/>
  </cols>
  <sheetData>
    <row r="1" spans="1:9" ht="21" x14ac:dyDescent="0.25">
      <c r="A1" s="316" t="s">
        <v>1</v>
      </c>
      <c r="B1" s="316"/>
      <c r="C1" s="316"/>
      <c r="D1" s="316"/>
      <c r="E1" s="316"/>
      <c r="F1" s="7"/>
      <c r="G1" s="7"/>
    </row>
    <row r="2" spans="1:9" ht="21" x14ac:dyDescent="0.25">
      <c r="A2" s="316" t="s">
        <v>41</v>
      </c>
      <c r="B2" s="316"/>
      <c r="C2" s="316"/>
      <c r="D2" s="316"/>
      <c r="E2" s="316"/>
      <c r="F2" s="7"/>
      <c r="G2" s="7"/>
    </row>
    <row r="3" spans="1:9" ht="16.5" thickBot="1" x14ac:dyDescent="0.3">
      <c r="A3" s="1"/>
      <c r="B3" s="2"/>
      <c r="C3" s="2"/>
      <c r="D3" s="1"/>
      <c r="E3" s="2"/>
      <c r="F3" s="2"/>
      <c r="G3" s="2"/>
    </row>
    <row r="4" spans="1:9" ht="17.25" thickTop="1" thickBot="1" x14ac:dyDescent="0.3">
      <c r="A4" s="4" t="s">
        <v>72</v>
      </c>
      <c r="B4" s="354" t="s">
        <v>4</v>
      </c>
      <c r="C4" s="355"/>
      <c r="D4" s="17"/>
      <c r="E4" s="2"/>
      <c r="F4" s="2"/>
      <c r="G4" s="2"/>
      <c r="H4" s="17"/>
      <c r="I4" s="17"/>
    </row>
    <row r="5" spans="1:9" ht="16.5" thickBot="1" x14ac:dyDescent="0.3">
      <c r="A5" s="5" t="s">
        <v>6</v>
      </c>
      <c r="B5" s="379" t="s">
        <v>78</v>
      </c>
      <c r="C5" s="380"/>
      <c r="D5" s="17"/>
      <c r="E5" s="2"/>
      <c r="F5" s="2"/>
      <c r="G5" s="2"/>
      <c r="H5" s="17"/>
      <c r="I5" s="17"/>
    </row>
    <row r="6" spans="1:9" ht="18.75" customHeight="1" thickTop="1" thickBot="1" x14ac:dyDescent="0.3">
      <c r="A6" s="108" t="s">
        <v>5</v>
      </c>
      <c r="B6" s="361" t="s">
        <v>107</v>
      </c>
      <c r="C6" s="362"/>
      <c r="D6" s="17"/>
      <c r="E6" s="2"/>
      <c r="F6" s="2"/>
      <c r="G6" s="2"/>
      <c r="H6" s="17"/>
      <c r="I6" s="17"/>
    </row>
    <row r="7" spans="1:9" ht="18.75" customHeight="1" thickBot="1" x14ac:dyDescent="0.3">
      <c r="A7" s="350" t="s">
        <v>42</v>
      </c>
      <c r="B7" s="368"/>
      <c r="C7" s="369"/>
      <c r="D7" s="17"/>
      <c r="E7" s="2"/>
      <c r="F7" s="2"/>
      <c r="G7" s="2"/>
      <c r="H7" s="17"/>
      <c r="I7" s="17"/>
    </row>
    <row r="8" spans="1:9" ht="18.75" customHeight="1" thickTop="1" thickBot="1" x14ac:dyDescent="0.3">
      <c r="A8" s="370" t="s">
        <v>43</v>
      </c>
      <c r="B8" s="370"/>
      <c r="C8" s="249">
        <v>8681586</v>
      </c>
      <c r="D8" s="17"/>
      <c r="E8" s="2"/>
      <c r="F8" s="2"/>
      <c r="G8" s="2"/>
      <c r="H8" s="17"/>
      <c r="I8" s="17"/>
    </row>
    <row r="9" spans="1:9" ht="16.5" thickBot="1" x14ac:dyDescent="0.3">
      <c r="A9" s="371" t="s">
        <v>44</v>
      </c>
      <c r="B9" s="371"/>
      <c r="C9" s="250">
        <v>9884934</v>
      </c>
      <c r="D9" s="2"/>
      <c r="E9" s="2"/>
      <c r="F9" s="2"/>
      <c r="G9" s="2"/>
      <c r="H9" s="17"/>
      <c r="I9" s="17"/>
    </row>
    <row r="10" spans="1:9" ht="19.5" customHeight="1" thickBot="1" x14ac:dyDescent="0.3">
      <c r="A10" s="371" t="s">
        <v>45</v>
      </c>
      <c r="B10" s="371"/>
      <c r="C10" s="250">
        <v>18566520</v>
      </c>
      <c r="D10" s="2"/>
      <c r="E10" s="2"/>
      <c r="F10" s="2"/>
      <c r="G10" s="2"/>
      <c r="H10" s="17"/>
      <c r="I10" s="17"/>
    </row>
    <row r="11" spans="1:9" ht="16.5" thickBot="1" x14ac:dyDescent="0.3">
      <c r="A11" s="371" t="s">
        <v>46</v>
      </c>
      <c r="B11" s="371"/>
      <c r="C11" s="79">
        <v>0.53239999999999998</v>
      </c>
      <c r="D11" s="17"/>
      <c r="E11" s="2"/>
      <c r="F11" s="2"/>
      <c r="G11" s="2"/>
      <c r="H11" s="17"/>
      <c r="I11" s="17"/>
    </row>
    <row r="12" spans="1:9" ht="16.5" thickBot="1" x14ac:dyDescent="0.3">
      <c r="A12" s="17"/>
      <c r="B12" s="17"/>
      <c r="C12" s="17"/>
      <c r="D12" s="17"/>
      <c r="E12" s="2"/>
      <c r="F12" s="2"/>
      <c r="G12" s="2"/>
      <c r="H12" s="17"/>
      <c r="I12" s="17"/>
    </row>
    <row r="13" spans="1:9" ht="17.25" thickTop="1" thickBot="1" x14ac:dyDescent="0.3">
      <c r="A13" s="372" t="s">
        <v>47</v>
      </c>
      <c r="B13" s="373"/>
      <c r="C13" s="373"/>
      <c r="D13" s="373"/>
      <c r="E13" s="373"/>
      <c r="F13" s="2"/>
      <c r="G13" s="2"/>
      <c r="H13" s="17"/>
      <c r="I13" s="17"/>
    </row>
    <row r="14" spans="1:9" ht="44.25" customHeight="1" thickTop="1" thickBot="1" x14ac:dyDescent="0.3">
      <c r="A14" s="43" t="s">
        <v>48</v>
      </c>
      <c r="B14" s="38" t="s">
        <v>12</v>
      </c>
      <c r="C14" s="39" t="s">
        <v>13</v>
      </c>
      <c r="D14" s="39" t="s">
        <v>49</v>
      </c>
      <c r="E14" s="40" t="s">
        <v>50</v>
      </c>
      <c r="F14" s="2"/>
      <c r="G14" s="2"/>
      <c r="H14" s="17"/>
      <c r="I14" s="17"/>
    </row>
    <row r="15" spans="1:9" ht="34.5" customHeight="1" thickTop="1" x14ac:dyDescent="0.25">
      <c r="A15" s="42" t="s">
        <v>51</v>
      </c>
      <c r="B15" s="55">
        <f>SUMIF('Tagi_4 Részletező'!$C$9:$C$12,A15,'Tagi_4 Részletező'!$D$9:$D$12)</f>
        <v>0</v>
      </c>
      <c r="C15" s="56">
        <f>SUMIF('Tagi_4 Részletező'!$C$9:$C$12,A15,'Tagi_4 Részletező'!$E$9:$E$12)</f>
        <v>0</v>
      </c>
      <c r="D15" s="70">
        <f>SUM(B15:C15)</f>
        <v>0</v>
      </c>
      <c r="E15" s="71"/>
      <c r="F15" s="2"/>
      <c r="G15" s="2"/>
      <c r="H15" s="17"/>
      <c r="I15" s="17"/>
    </row>
    <row r="16" spans="1:9" ht="34.5" customHeight="1" x14ac:dyDescent="0.25">
      <c r="A16" s="8" t="s">
        <v>21</v>
      </c>
      <c r="B16" s="57">
        <f>SUMIF('Tagi_4 Részletező'!$C$9:$C$12,A16,'Tagi_4 Részletező'!$D$9:$D$12)</f>
        <v>0</v>
      </c>
      <c r="C16" s="58">
        <f>SUMIF('Tagi_4 Részletező'!$C$9:$C$12,A16,'Tagi_4 Részletező'!$E$9:$E$12)</f>
        <v>0</v>
      </c>
      <c r="D16" s="70">
        <f>SUM(B16:C16)</f>
        <v>0</v>
      </c>
      <c r="E16" s="72"/>
      <c r="F16" s="2"/>
      <c r="G16" s="2"/>
      <c r="H16" s="17"/>
      <c r="I16" s="17"/>
    </row>
    <row r="17" spans="1:9" ht="34.5" customHeight="1" x14ac:dyDescent="0.25">
      <c r="A17" s="8" t="s">
        <v>30</v>
      </c>
      <c r="B17" s="267">
        <v>6059934</v>
      </c>
      <c r="C17" s="267">
        <v>7406586</v>
      </c>
      <c r="D17" s="267">
        <v>13466520</v>
      </c>
      <c r="E17" s="72">
        <f>B17/D17</f>
        <v>0.45</v>
      </c>
      <c r="F17" s="2"/>
      <c r="G17" s="2"/>
      <c r="H17" s="17"/>
      <c r="I17" s="17"/>
    </row>
    <row r="18" spans="1:9" ht="34.5" customHeight="1" x14ac:dyDescent="0.25">
      <c r="A18" s="8" t="s">
        <v>24</v>
      </c>
      <c r="B18" s="268">
        <f>SUMIF('Tagi_4 Részletező'!$C$9:$C$12,A18,'Tagi_4 Részletező'!$D$9:$D$12)</f>
        <v>3825000</v>
      </c>
      <c r="C18" s="269">
        <f>SUMIF('Tagi_4 Részletező'!$C$9:$C$12,A18,'Tagi_4 Részletező'!$E$9:$E$12)</f>
        <v>1275000</v>
      </c>
      <c r="D18" s="270">
        <f t="shared" ref="D18:D20" si="0">SUM(B18:C18)</f>
        <v>5100000</v>
      </c>
      <c r="E18" s="72">
        <f>B18/D18</f>
        <v>0.75</v>
      </c>
      <c r="F18" s="2"/>
      <c r="G18" s="2"/>
      <c r="H18" s="17"/>
      <c r="I18" s="17"/>
    </row>
    <row r="19" spans="1:9" ht="34.5" customHeight="1" x14ac:dyDescent="0.25">
      <c r="A19" s="8" t="s">
        <v>18</v>
      </c>
      <c r="B19" s="271">
        <f>SUMIF('Tagi_4 Részletező'!$C$9:$C$12,A19,'Tagi_4 Részletező'!$D$9:$D$12)</f>
        <v>0</v>
      </c>
      <c r="C19" s="272">
        <f>SUMIF('Tagi_4 Részletező'!$C$9:$C$12,A19,'Tagi_4 Részletező'!$E$9:$E$12)</f>
        <v>0</v>
      </c>
      <c r="D19" s="270">
        <f t="shared" si="0"/>
        <v>0</v>
      </c>
      <c r="E19" s="73"/>
      <c r="F19" s="2"/>
      <c r="G19" s="2"/>
      <c r="H19" s="17"/>
      <c r="I19" s="17"/>
    </row>
    <row r="20" spans="1:9" ht="34.5" customHeight="1" thickBot="1" x14ac:dyDescent="0.3">
      <c r="A20" s="50" t="s">
        <v>52</v>
      </c>
      <c r="B20" s="273">
        <f>SUMIF('Tagi_4 Részletező'!$C$9:$C$12,A20,'Tagi_4 Részletező'!$D$9:$D$12)</f>
        <v>0</v>
      </c>
      <c r="C20" s="274">
        <f>SUMIF('Tagi_4 Részletező'!$C$9:$C$12,A20,'Tagi_4 Részletező'!$E$9:$E$12)</f>
        <v>0</v>
      </c>
      <c r="D20" s="274">
        <f t="shared" si="0"/>
        <v>0</v>
      </c>
      <c r="E20" s="74"/>
      <c r="F20" s="2"/>
      <c r="G20" s="2"/>
      <c r="H20" s="17"/>
      <c r="I20" s="17"/>
    </row>
    <row r="21" spans="1:9" ht="17.25" thickTop="1" thickBot="1" x14ac:dyDescent="0.3">
      <c r="A21" s="9" t="s">
        <v>35</v>
      </c>
      <c r="B21" s="266">
        <f>SUM(B15:B20)</f>
        <v>9884934</v>
      </c>
      <c r="C21" s="266">
        <f t="shared" ref="C21:D21" si="1">SUM(C15:C20)</f>
        <v>8681586</v>
      </c>
      <c r="D21" s="266">
        <f t="shared" si="1"/>
        <v>18566520</v>
      </c>
      <c r="E21" s="54">
        <f>B21/D21</f>
        <v>0.53240639602898121</v>
      </c>
      <c r="F21" s="2"/>
      <c r="G21" s="2"/>
      <c r="H21" s="17"/>
      <c r="I21" s="17"/>
    </row>
    <row r="22" spans="1:9" ht="16.5" thickTop="1" x14ac:dyDescent="0.25">
      <c r="A22" s="20"/>
      <c r="B22" s="21"/>
      <c r="C22" s="21"/>
      <c r="D22" s="21"/>
      <c r="E22" s="22"/>
      <c r="F22" s="2"/>
      <c r="G22" s="2"/>
      <c r="H22" s="17"/>
      <c r="I22" s="17"/>
    </row>
    <row r="23" spans="1:9" ht="16.5" thickBot="1" x14ac:dyDescent="0.3">
      <c r="A23" s="23"/>
      <c r="B23" s="24"/>
      <c r="C23" s="24"/>
      <c r="D23" s="24"/>
      <c r="E23" s="25"/>
      <c r="F23" s="2"/>
      <c r="G23" s="2"/>
      <c r="H23" s="17"/>
      <c r="I23" s="17"/>
    </row>
    <row r="24" spans="1:9" ht="17.25" thickTop="1" thickBot="1" x14ac:dyDescent="0.3">
      <c r="A24" s="372" t="s">
        <v>53</v>
      </c>
      <c r="B24" s="373"/>
      <c r="C24" s="373"/>
      <c r="D24" s="374"/>
      <c r="E24" s="25"/>
      <c r="F24" s="2"/>
      <c r="G24" s="2"/>
      <c r="H24" s="17"/>
      <c r="I24" s="17"/>
    </row>
    <row r="25" spans="1:9" ht="33" thickTop="1" thickBot="1" x14ac:dyDescent="0.3">
      <c r="A25" s="37" t="s">
        <v>10</v>
      </c>
      <c r="B25" s="38" t="s">
        <v>12</v>
      </c>
      <c r="C25" s="39" t="s">
        <v>13</v>
      </c>
      <c r="D25" s="40" t="s">
        <v>49</v>
      </c>
      <c r="E25" s="10"/>
      <c r="F25" s="2"/>
      <c r="G25" s="2"/>
      <c r="H25" s="17"/>
      <c r="I25" s="17"/>
    </row>
    <row r="26" spans="1:9" ht="25.5" customHeight="1" thickTop="1" x14ac:dyDescent="0.25">
      <c r="A26" s="11" t="s">
        <v>54</v>
      </c>
      <c r="B26" s="75">
        <f>SUMIF('Tagi_4 Részletező'!$B$9:$B$12,A26,'Tagi_4 Részletező'!$D$9:$D$12)</f>
        <v>0</v>
      </c>
      <c r="C26" s="75">
        <f>SUMIF('Tagi_4 Részletező'!$B$9:$B$12,A26,'Tagi_4 Részletező'!$E$9:$E$12)</f>
        <v>0</v>
      </c>
      <c r="D26" s="76">
        <f>SUM(B26:C26)</f>
        <v>0</v>
      </c>
      <c r="E26" s="10"/>
      <c r="F26" s="2"/>
      <c r="G26" s="2"/>
      <c r="H26" s="17"/>
      <c r="I26" s="17"/>
    </row>
    <row r="27" spans="1:9" ht="25.5" customHeight="1" x14ac:dyDescent="0.25">
      <c r="A27" s="12" t="s">
        <v>23</v>
      </c>
      <c r="B27" s="261">
        <v>9884934</v>
      </c>
      <c r="C27" s="261">
        <v>8681586</v>
      </c>
      <c r="D27" s="262">
        <v>18566520</v>
      </c>
      <c r="E27" s="10"/>
      <c r="F27" s="2"/>
      <c r="G27" s="2"/>
      <c r="H27" s="17"/>
      <c r="I27" s="17"/>
    </row>
    <row r="28" spans="1:9" ht="25.5" customHeight="1" x14ac:dyDescent="0.25">
      <c r="A28" s="12" t="s">
        <v>26</v>
      </c>
      <c r="B28" s="261">
        <f>SUMIF('Tagi_4 Részletező'!$B$9:$B$12,A28,'Tagi_4 Részletező'!$D$9:$D$12)</f>
        <v>0</v>
      </c>
      <c r="C28" s="261">
        <f>SUMIF('Tagi_4 Részletező'!$B$9:$B$12,A28,'Tagi_4 Részletező'!$E$9:$E$12)</f>
        <v>0</v>
      </c>
      <c r="D28" s="262">
        <f t="shared" ref="D28:D35" si="2">SUM(B28:C28)</f>
        <v>0</v>
      </c>
      <c r="E28" s="10"/>
      <c r="F28" s="2"/>
      <c r="G28" s="2"/>
      <c r="H28" s="17"/>
      <c r="I28" s="17"/>
    </row>
    <row r="29" spans="1:9" ht="25.5" customHeight="1" x14ac:dyDescent="0.25">
      <c r="A29" s="12" t="s">
        <v>55</v>
      </c>
      <c r="B29" s="261">
        <f>SUMIF('Tagi_4 Részletező'!$B$9:$B$12,A29,'Tagi_4 Részletező'!$D$9:$D$12)</f>
        <v>0</v>
      </c>
      <c r="C29" s="261">
        <f>SUMIF('Tagi_4 Részletező'!$B$9:$B$12,A29,'Tagi_4 Részletező'!$E$9:$E$12)</f>
        <v>0</v>
      </c>
      <c r="D29" s="262">
        <f t="shared" si="2"/>
        <v>0</v>
      </c>
      <c r="E29" s="10"/>
      <c r="F29" s="2"/>
      <c r="G29" s="2"/>
      <c r="H29" s="17"/>
      <c r="I29" s="17"/>
    </row>
    <row r="30" spans="1:9" ht="25.5" customHeight="1" x14ac:dyDescent="0.25">
      <c r="A30" s="12" t="s">
        <v>56</v>
      </c>
      <c r="B30" s="261">
        <f>SUMIF('Tagi_4 Részletező'!$B$9:$B$12,A30,'Tagi_4 Részletező'!$D$9:$D$12)</f>
        <v>0</v>
      </c>
      <c r="C30" s="261">
        <f>SUMIF('Tagi_4 Részletező'!$B$9:$B$12,A30,'Tagi_4 Részletező'!$E$9:$E$12)</f>
        <v>0</v>
      </c>
      <c r="D30" s="262">
        <f t="shared" si="2"/>
        <v>0</v>
      </c>
      <c r="E30" s="10"/>
      <c r="F30" s="2"/>
      <c r="G30" s="2"/>
      <c r="H30" s="17"/>
      <c r="I30" s="17"/>
    </row>
    <row r="31" spans="1:9" ht="25.5" customHeight="1" x14ac:dyDescent="0.25">
      <c r="A31" s="15" t="s">
        <v>57</v>
      </c>
      <c r="B31" s="263">
        <f>SUMIF('Tagi_4 Részletező'!$B$9:$B$12,A31,'Tagi_4 Részletező'!$D$9:$D$12)</f>
        <v>0</v>
      </c>
      <c r="C31" s="263">
        <f>SUMIF('Tagi_4 Részletező'!$B$9:$B$12,A31,'Tagi_4 Részletező'!$E$9:$E$12)</f>
        <v>0</v>
      </c>
      <c r="D31" s="262">
        <f t="shared" si="2"/>
        <v>0</v>
      </c>
      <c r="E31" s="10"/>
      <c r="F31" s="2"/>
      <c r="G31" s="2"/>
      <c r="H31" s="17"/>
      <c r="I31" s="17"/>
    </row>
    <row r="32" spans="1:9" ht="25.5" customHeight="1" x14ac:dyDescent="0.25">
      <c r="A32" s="15" t="s">
        <v>58</v>
      </c>
      <c r="B32" s="261">
        <f>SUMIF('Tagi_4 Részletező'!$B$9:$B$12,A32,'Tagi_4 Részletező'!$D$9:$D$12)</f>
        <v>0</v>
      </c>
      <c r="C32" s="261">
        <f>SUMIF('Tagi_4 Részletező'!$B$9:$B$12,A32,'Tagi_4 Részletező'!$E$9:$E$12)</f>
        <v>0</v>
      </c>
      <c r="D32" s="262">
        <f t="shared" si="2"/>
        <v>0</v>
      </c>
      <c r="E32" s="10"/>
      <c r="F32" s="2"/>
      <c r="G32" s="2"/>
      <c r="H32" s="17"/>
      <c r="I32" s="17"/>
    </row>
    <row r="33" spans="1:9" ht="25.5" customHeight="1" x14ac:dyDescent="0.25">
      <c r="A33" s="12" t="s">
        <v>17</v>
      </c>
      <c r="B33" s="261">
        <f>SUMIF('Tagi_4 Részletező'!$B$9:$B$12,A33,'Tagi_4 Részletező'!$D$9:$D$12)</f>
        <v>0</v>
      </c>
      <c r="C33" s="261">
        <f>SUMIF('Tagi_4 Részletező'!$B$9:$B$12,A33,'Tagi_4 Részletező'!$E$9:$E$12)</f>
        <v>0</v>
      </c>
      <c r="D33" s="262">
        <f t="shared" si="2"/>
        <v>0</v>
      </c>
      <c r="E33" s="10"/>
      <c r="F33" s="2"/>
      <c r="G33" s="2"/>
      <c r="H33" s="17"/>
      <c r="I33" s="17"/>
    </row>
    <row r="34" spans="1:9" ht="25.5" customHeight="1" x14ac:dyDescent="0.25">
      <c r="A34" s="12" t="s">
        <v>59</v>
      </c>
      <c r="B34" s="261">
        <f>SUMIF('Tagi_4 Részletező'!$B$9:$B$12,A34,'Tagi_4 Részletező'!$D$9:$D$12)</f>
        <v>0</v>
      </c>
      <c r="C34" s="261">
        <f>SUMIF('Tagi_4 Részletező'!$B$9:$B$12,A34,'Tagi_4 Részletező'!$E$9:$E$12)</f>
        <v>0</v>
      </c>
      <c r="D34" s="262">
        <f t="shared" si="2"/>
        <v>0</v>
      </c>
      <c r="E34" s="10"/>
      <c r="F34" s="2"/>
      <c r="G34" s="2"/>
      <c r="H34" s="17"/>
      <c r="I34" s="17"/>
    </row>
    <row r="35" spans="1:9" ht="25.5" customHeight="1" thickBot="1" x14ac:dyDescent="0.3">
      <c r="A35" s="13" t="s">
        <v>34</v>
      </c>
      <c r="B35" s="261">
        <f>SUMIF('Tagi_4 Részletező'!$B$9:$B$12,A35,'Tagi_4 Részletező'!$D$9:$D$12)</f>
        <v>0</v>
      </c>
      <c r="C35" s="261">
        <f>SUMIF('Tagi_4 Részletező'!$B$9:$B$12,A35,'Tagi_4 Részletező'!$E$9:$E$12)</f>
        <v>0</v>
      </c>
      <c r="D35" s="264">
        <f t="shared" si="2"/>
        <v>0</v>
      </c>
      <c r="E35" s="10"/>
      <c r="F35" s="2"/>
      <c r="G35" s="2"/>
      <c r="H35" s="17"/>
      <c r="I35" s="17"/>
    </row>
    <row r="36" spans="1:9" ht="25.5" customHeight="1" thickTop="1" thickBot="1" x14ac:dyDescent="0.3">
      <c r="A36" s="41" t="s">
        <v>60</v>
      </c>
      <c r="B36" s="265">
        <f>SUM(B26:B29)</f>
        <v>9884934</v>
      </c>
      <c r="C36" s="265">
        <f>SUM(C26:C29)</f>
        <v>8681586</v>
      </c>
      <c r="D36" s="265">
        <f>SUM(D26:D29)</f>
        <v>18566520</v>
      </c>
      <c r="E36" s="10"/>
      <c r="F36" s="2"/>
      <c r="G36" s="2"/>
      <c r="H36" s="17"/>
      <c r="I36" s="17"/>
    </row>
    <row r="37" spans="1:9" ht="17.25" thickTop="1" thickBot="1" x14ac:dyDescent="0.3">
      <c r="A37" s="9" t="s">
        <v>61</v>
      </c>
      <c r="B37" s="265">
        <f>SUM(B30:B35)</f>
        <v>0</v>
      </c>
      <c r="C37" s="265">
        <f t="shared" ref="C37:D37" si="3">SUM(C30:C35)</f>
        <v>0</v>
      </c>
      <c r="D37" s="265">
        <f t="shared" si="3"/>
        <v>0</v>
      </c>
      <c r="E37" s="16"/>
      <c r="F37" s="2"/>
      <c r="G37" s="2"/>
      <c r="H37" s="17"/>
      <c r="I37" s="17"/>
    </row>
    <row r="38" spans="1:9" ht="17.25" thickTop="1" thickBot="1" x14ac:dyDescent="0.3">
      <c r="A38" s="9" t="s">
        <v>62</v>
      </c>
      <c r="B38" s="266">
        <f>SUM(B36:B37)</f>
        <v>9884934</v>
      </c>
      <c r="C38" s="266">
        <f t="shared" ref="C38:D38" si="4">SUM(C36:C37)</f>
        <v>8681586</v>
      </c>
      <c r="D38" s="266">
        <f t="shared" si="4"/>
        <v>18566520</v>
      </c>
      <c r="E38" s="16"/>
      <c r="F38" s="2"/>
      <c r="G38" s="2"/>
      <c r="H38" s="17"/>
      <c r="I38" s="17"/>
    </row>
    <row r="39" spans="1:9" ht="17.25" thickTop="1" thickBot="1" x14ac:dyDescent="0.3">
      <c r="A39" s="26"/>
      <c r="B39" s="27"/>
      <c r="C39" s="27"/>
      <c r="D39" s="27"/>
      <c r="E39" s="10"/>
      <c r="F39" s="2"/>
      <c r="G39" s="2"/>
      <c r="H39" s="17"/>
      <c r="I39" s="17"/>
    </row>
    <row r="40" spans="1:9" ht="16.5" thickBot="1" x14ac:dyDescent="0.3">
      <c r="A40" s="350" t="s">
        <v>63</v>
      </c>
      <c r="B40" s="351"/>
      <c r="C40" s="352"/>
      <c r="D40" s="10"/>
      <c r="E40" s="10"/>
      <c r="F40" s="2"/>
      <c r="G40" s="2"/>
      <c r="H40" s="17"/>
      <c r="I40" s="17"/>
    </row>
    <row r="41" spans="1:9" ht="64.5" thickTop="1" thickBot="1" x14ac:dyDescent="0.3">
      <c r="A41" s="46" t="s">
        <v>64</v>
      </c>
      <c r="B41" s="18" t="s">
        <v>65</v>
      </c>
      <c r="C41" s="47" t="s">
        <v>66</v>
      </c>
      <c r="D41" s="10"/>
      <c r="E41" s="10"/>
      <c r="F41" s="2"/>
      <c r="G41" s="2"/>
      <c r="H41" s="17"/>
      <c r="I41" s="17"/>
    </row>
    <row r="42" spans="1:9" ht="15.75" x14ac:dyDescent="0.25">
      <c r="A42" s="203" t="s">
        <v>111</v>
      </c>
      <c r="B42" s="231">
        <v>0</v>
      </c>
      <c r="C42" s="232">
        <v>0</v>
      </c>
      <c r="D42" s="10"/>
      <c r="E42" s="10"/>
      <c r="F42" s="2"/>
      <c r="G42" s="2"/>
      <c r="H42" s="17"/>
      <c r="I42" s="17"/>
    </row>
    <row r="43" spans="1:9" ht="15.75" x14ac:dyDescent="0.25">
      <c r="A43" s="163" t="s">
        <v>112</v>
      </c>
      <c r="B43" s="255">
        <v>6059934</v>
      </c>
      <c r="C43" s="260">
        <v>0</v>
      </c>
      <c r="D43" s="25"/>
      <c r="E43" s="10"/>
      <c r="F43" s="2"/>
      <c r="G43" s="2"/>
      <c r="H43" s="17"/>
      <c r="I43" s="17"/>
    </row>
    <row r="44" spans="1:9" ht="15.75" x14ac:dyDescent="0.25">
      <c r="A44" s="163" t="s">
        <v>113</v>
      </c>
      <c r="B44" s="257">
        <v>3825000</v>
      </c>
      <c r="C44" s="256">
        <v>8896441</v>
      </c>
      <c r="D44" s="10"/>
      <c r="E44" s="25"/>
      <c r="F44" s="2"/>
      <c r="G44" s="2"/>
      <c r="H44" s="17"/>
      <c r="I44" s="17"/>
    </row>
    <row r="45" spans="1:9" ht="15.75" x14ac:dyDescent="0.25">
      <c r="A45" s="163"/>
      <c r="B45" s="257">
        <v>0</v>
      </c>
      <c r="C45" s="258">
        <v>0</v>
      </c>
      <c r="D45" s="10"/>
      <c r="E45" s="25"/>
      <c r="F45" s="2"/>
      <c r="G45" s="2"/>
      <c r="H45" s="17"/>
      <c r="I45" s="17"/>
    </row>
    <row r="46" spans="1:9" ht="16.5" thickBot="1" x14ac:dyDescent="0.3">
      <c r="A46" s="48" t="s">
        <v>35</v>
      </c>
      <c r="B46" s="259">
        <f>SUM(B42:B45)</f>
        <v>9884934</v>
      </c>
      <c r="C46" s="259">
        <f>SUM(C42:C45)</f>
        <v>8896441</v>
      </c>
      <c r="D46" s="10"/>
      <c r="E46" s="10"/>
      <c r="F46" s="2"/>
      <c r="G46" s="2"/>
      <c r="H46" s="17"/>
      <c r="I46" s="17"/>
    </row>
    <row r="47" spans="1:9" ht="15.75" x14ac:dyDescent="0.25">
      <c r="A47" s="44"/>
      <c r="B47" s="45"/>
      <c r="C47" s="17"/>
      <c r="D47" s="10"/>
      <c r="E47" s="10"/>
      <c r="F47" s="2"/>
      <c r="G47" s="2"/>
      <c r="H47" s="17"/>
      <c r="I47" s="17"/>
    </row>
    <row r="48" spans="1:9" ht="15.75" x14ac:dyDescent="0.25">
      <c r="A48" s="381" t="s">
        <v>67</v>
      </c>
      <c r="B48" s="382"/>
      <c r="C48" s="17"/>
      <c r="D48" s="10"/>
      <c r="E48" s="10"/>
      <c r="F48" s="2"/>
      <c r="G48" s="2"/>
      <c r="H48" s="17"/>
      <c r="I48" s="17"/>
    </row>
    <row r="49" spans="1:9" ht="15.75" x14ac:dyDescent="0.25">
      <c r="A49" s="19">
        <v>2020</v>
      </c>
      <c r="B49" s="66">
        <v>0</v>
      </c>
      <c r="C49" s="17"/>
      <c r="D49" s="10"/>
      <c r="E49" s="10"/>
      <c r="F49" s="2"/>
      <c r="G49" s="2"/>
      <c r="H49" s="17"/>
      <c r="I49" s="17"/>
    </row>
    <row r="50" spans="1:9" ht="15.75" x14ac:dyDescent="0.25">
      <c r="A50" s="19">
        <v>2021</v>
      </c>
      <c r="B50" s="66">
        <v>0</v>
      </c>
      <c r="C50" s="17"/>
      <c r="D50" s="10"/>
      <c r="E50" s="10"/>
      <c r="F50" s="2"/>
      <c r="G50" s="2"/>
      <c r="H50" s="17"/>
      <c r="I50" s="17"/>
    </row>
    <row r="51" spans="1:9" ht="15.75" x14ac:dyDescent="0.25">
      <c r="A51" s="19">
        <v>2022</v>
      </c>
      <c r="B51" s="66">
        <v>0</v>
      </c>
      <c r="C51" s="17"/>
      <c r="D51" s="10"/>
      <c r="E51" s="10"/>
      <c r="F51" s="2"/>
      <c r="G51" s="2"/>
      <c r="H51" s="17"/>
      <c r="I51" s="17"/>
    </row>
    <row r="52" spans="1:9" ht="15.75" x14ac:dyDescent="0.25">
      <c r="A52" s="19">
        <v>2023</v>
      </c>
      <c r="B52" s="254">
        <v>9884934</v>
      </c>
      <c r="C52" s="17"/>
      <c r="D52" s="10"/>
      <c r="E52" s="10"/>
      <c r="F52" s="2"/>
      <c r="G52" s="2"/>
      <c r="H52" s="17"/>
      <c r="I52" s="17"/>
    </row>
    <row r="53" spans="1:9" ht="15.75" x14ac:dyDescent="0.25">
      <c r="A53" s="10"/>
      <c r="B53" s="10"/>
      <c r="C53" s="10"/>
      <c r="D53" s="10"/>
      <c r="E53" s="10"/>
      <c r="F53" s="2"/>
      <c r="G53" s="2"/>
      <c r="H53" s="17"/>
      <c r="I53" s="17"/>
    </row>
    <row r="54" spans="1:9" ht="15.75" x14ac:dyDescent="0.25">
      <c r="A54" s="17"/>
      <c r="B54" s="17"/>
      <c r="C54" s="17"/>
      <c r="D54" s="17"/>
      <c r="E54" s="17"/>
      <c r="F54" s="17"/>
      <c r="G54" s="17"/>
      <c r="H54" s="17"/>
      <c r="I54" s="17"/>
    </row>
    <row r="55" spans="1:9" ht="15.75" x14ac:dyDescent="0.25">
      <c r="A55" s="17"/>
      <c r="B55" s="17"/>
      <c r="C55" s="17"/>
      <c r="D55" s="17"/>
      <c r="E55" s="17"/>
      <c r="F55" s="17"/>
      <c r="G55" s="17"/>
      <c r="H55" s="17"/>
      <c r="I55" s="17"/>
    </row>
    <row r="56" spans="1:9" ht="15.75" x14ac:dyDescent="0.25">
      <c r="A56" s="80" t="s">
        <v>119</v>
      </c>
      <c r="B56" s="17"/>
      <c r="C56" s="28" t="s">
        <v>38</v>
      </c>
      <c r="D56" s="353" t="s">
        <v>39</v>
      </c>
      <c r="E56" s="353"/>
      <c r="F56" s="353"/>
      <c r="G56" s="353"/>
      <c r="H56" s="17"/>
      <c r="I56" s="17"/>
    </row>
    <row r="57" spans="1:9" ht="15.75" x14ac:dyDescent="0.25">
      <c r="A57" s="17"/>
      <c r="B57" s="17"/>
      <c r="C57" s="17"/>
      <c r="D57" s="353" t="s">
        <v>40</v>
      </c>
      <c r="E57" s="353"/>
      <c r="F57" s="353"/>
      <c r="G57" s="353"/>
      <c r="H57" s="17"/>
      <c r="I57" s="17"/>
    </row>
    <row r="58" spans="1:9" ht="15.75" x14ac:dyDescent="0.25">
      <c r="A58" s="17"/>
      <c r="B58" s="17"/>
      <c r="C58" s="17"/>
      <c r="D58" s="28" t="s">
        <v>37</v>
      </c>
      <c r="E58" s="17"/>
      <c r="F58" s="17"/>
      <c r="G58" s="17"/>
      <c r="H58" s="17"/>
      <c r="I58" s="17"/>
    </row>
    <row r="59" spans="1:9" ht="15.75" x14ac:dyDescent="0.25">
      <c r="A59" s="17"/>
      <c r="B59" s="17"/>
      <c r="C59" s="17"/>
      <c r="D59" s="17"/>
      <c r="E59" s="17"/>
      <c r="F59" s="17"/>
      <c r="G59" s="17"/>
      <c r="H59" s="17"/>
      <c r="I59" s="17"/>
    </row>
    <row r="60" spans="1:9" ht="15.75" x14ac:dyDescent="0.25">
      <c r="A60" s="17"/>
      <c r="B60" s="17"/>
      <c r="C60" s="17"/>
      <c r="D60" s="17"/>
      <c r="E60" s="17"/>
      <c r="F60" s="17"/>
      <c r="G60" s="17"/>
      <c r="H60" s="17"/>
      <c r="I60" s="17"/>
    </row>
    <row r="61" spans="1:9" ht="15.75" x14ac:dyDescent="0.25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15.75" x14ac:dyDescent="0.25">
      <c r="A62" s="17"/>
      <c r="B62" s="17"/>
      <c r="C62" s="17"/>
      <c r="D62" s="17"/>
      <c r="E62" s="17"/>
      <c r="F62" s="17"/>
      <c r="G62" s="17"/>
      <c r="H62" s="17"/>
      <c r="I62" s="17"/>
    </row>
    <row r="63" spans="1:9" ht="15.75" x14ac:dyDescent="0.25">
      <c r="A63" s="17"/>
      <c r="B63" s="17"/>
      <c r="C63" s="17"/>
      <c r="D63" s="17"/>
      <c r="E63" s="17"/>
      <c r="F63" s="17"/>
      <c r="G63" s="17"/>
      <c r="H63" s="17"/>
      <c r="I63" s="17"/>
    </row>
    <row r="64" spans="1:9" ht="15.75" x14ac:dyDescent="0.25">
      <c r="A64" s="17"/>
      <c r="B64" s="17"/>
      <c r="C64" s="17"/>
      <c r="D64" s="17"/>
      <c r="E64" s="17"/>
      <c r="F64" s="17"/>
      <c r="G64" s="17"/>
      <c r="H64" s="17"/>
      <c r="I64" s="17"/>
    </row>
    <row r="65" spans="1:9" ht="15.75" x14ac:dyDescent="0.25">
      <c r="A65" s="17"/>
      <c r="B65" s="17"/>
      <c r="C65" s="17"/>
      <c r="D65" s="17"/>
      <c r="E65" s="17"/>
      <c r="F65" s="17"/>
      <c r="G65" s="17"/>
      <c r="H65" s="17"/>
      <c r="I65" s="17"/>
    </row>
    <row r="66" spans="1:9" ht="15.75" x14ac:dyDescent="0.25">
      <c r="A66" s="17"/>
      <c r="B66" s="17"/>
      <c r="C66" s="17"/>
      <c r="D66" s="17"/>
      <c r="E66" s="17"/>
      <c r="F66" s="17"/>
      <c r="G66" s="17"/>
      <c r="H66" s="17"/>
      <c r="I66" s="17"/>
    </row>
    <row r="67" spans="1:9" ht="15.75" x14ac:dyDescent="0.25">
      <c r="A67" s="17"/>
      <c r="B67" s="17"/>
      <c r="C67" s="17"/>
      <c r="D67" s="17"/>
      <c r="E67" s="17"/>
      <c r="F67" s="17"/>
      <c r="G67" s="17"/>
      <c r="H67" s="17"/>
      <c r="I67" s="17"/>
    </row>
    <row r="68" spans="1:9" ht="15.75" x14ac:dyDescent="0.25">
      <c r="A68" s="17"/>
      <c r="B68" s="17"/>
      <c r="C68" s="17"/>
      <c r="D68" s="17"/>
      <c r="E68" s="17"/>
      <c r="F68" s="17"/>
      <c r="G68" s="17"/>
      <c r="H68" s="17"/>
      <c r="I68" s="17"/>
    </row>
    <row r="69" spans="1:9" ht="15.75" x14ac:dyDescent="0.25">
      <c r="A69" s="17"/>
      <c r="B69" s="17"/>
      <c r="C69" s="17"/>
      <c r="D69" s="17"/>
      <c r="E69" s="17"/>
      <c r="F69" s="17"/>
      <c r="G69" s="17"/>
      <c r="H69" s="17"/>
      <c r="I69" s="17"/>
    </row>
    <row r="70" spans="1:9" ht="15.75" x14ac:dyDescent="0.25">
      <c r="A70" s="17"/>
      <c r="B70" s="17"/>
      <c r="C70" s="17"/>
      <c r="D70" s="17"/>
      <c r="E70" s="17"/>
      <c r="F70" s="17"/>
      <c r="G70" s="17"/>
      <c r="H70" s="17"/>
      <c r="I70" s="17"/>
    </row>
    <row r="71" spans="1:9" ht="15.75" x14ac:dyDescent="0.25">
      <c r="A71" s="17"/>
      <c r="B71" s="17"/>
      <c r="C71" s="17"/>
      <c r="D71" s="17"/>
      <c r="E71" s="17"/>
      <c r="F71" s="17"/>
      <c r="G71" s="17"/>
      <c r="H71" s="17"/>
      <c r="I71" s="17"/>
    </row>
    <row r="72" spans="1:9" ht="15.75" x14ac:dyDescent="0.25">
      <c r="A72" s="17"/>
      <c r="B72" s="17"/>
      <c r="C72" s="17"/>
      <c r="D72" s="17"/>
      <c r="E72" s="17"/>
      <c r="F72" s="17"/>
      <c r="G72" s="17"/>
      <c r="H72" s="17"/>
      <c r="I72" s="17"/>
    </row>
    <row r="73" spans="1:9" ht="15.75" x14ac:dyDescent="0.25">
      <c r="A73" s="17"/>
      <c r="B73" s="17"/>
      <c r="C73" s="17"/>
      <c r="D73" s="17"/>
      <c r="E73" s="17"/>
      <c r="F73" s="17"/>
      <c r="G73" s="17"/>
      <c r="H73" s="17"/>
      <c r="I73" s="17"/>
    </row>
    <row r="74" spans="1:9" ht="15.75" x14ac:dyDescent="0.25">
      <c r="A74" s="17"/>
      <c r="B74" s="17"/>
      <c r="C74" s="17"/>
      <c r="D74" s="17"/>
      <c r="E74" s="17"/>
      <c r="F74" s="17"/>
      <c r="G74" s="17"/>
      <c r="H74" s="17"/>
      <c r="I74" s="17"/>
    </row>
    <row r="75" spans="1:9" ht="15.75" x14ac:dyDescent="0.25">
      <c r="A75" s="17"/>
      <c r="B75" s="17"/>
      <c r="C75" s="17"/>
      <c r="D75" s="17"/>
      <c r="E75" s="17"/>
      <c r="F75" s="17"/>
      <c r="G75" s="17"/>
      <c r="H75" s="17"/>
      <c r="I75" s="17"/>
    </row>
    <row r="76" spans="1:9" ht="15.75" x14ac:dyDescent="0.25">
      <c r="A76" s="17"/>
      <c r="B76" s="17"/>
      <c r="C76" s="17"/>
      <c r="D76" s="17"/>
      <c r="E76" s="17"/>
      <c r="F76" s="17"/>
      <c r="G76" s="17"/>
      <c r="H76" s="17"/>
      <c r="I76" s="17"/>
    </row>
    <row r="77" spans="1:9" ht="15.75" x14ac:dyDescent="0.25">
      <c r="A77" s="17"/>
      <c r="B77" s="17"/>
      <c r="C77" s="17"/>
      <c r="D77" s="17"/>
      <c r="E77" s="17"/>
      <c r="F77" s="17"/>
      <c r="G77" s="17"/>
      <c r="H77" s="17"/>
      <c r="I77" s="17"/>
    </row>
    <row r="78" spans="1:9" ht="15.75" x14ac:dyDescent="0.25">
      <c r="A78" s="17"/>
      <c r="B78" s="17"/>
      <c r="C78" s="17"/>
      <c r="D78" s="17"/>
      <c r="E78" s="17"/>
      <c r="F78" s="17"/>
      <c r="G78" s="17"/>
      <c r="H78" s="17"/>
      <c r="I78" s="17"/>
    </row>
  </sheetData>
  <protectedRanges>
    <protectedRange password="8152" sqref="A25:A38" name="Tartomány2"/>
    <protectedRange password="8152" sqref="A14:A21" name="Tartomány1"/>
  </protectedRanges>
  <mergeCells count="18">
    <mergeCell ref="A48:B48"/>
    <mergeCell ref="D56:E56"/>
    <mergeCell ref="F56:G56"/>
    <mergeCell ref="D57:E57"/>
    <mergeCell ref="F57:G57"/>
    <mergeCell ref="A40:C40"/>
    <mergeCell ref="A1:E1"/>
    <mergeCell ref="A2:E2"/>
    <mergeCell ref="B4:C4"/>
    <mergeCell ref="B5:C5"/>
    <mergeCell ref="A7:C7"/>
    <mergeCell ref="A8:B8"/>
    <mergeCell ref="A9:B9"/>
    <mergeCell ref="A10:B10"/>
    <mergeCell ref="A11:B11"/>
    <mergeCell ref="A13:E13"/>
    <mergeCell ref="A24:D24"/>
    <mergeCell ref="B6:C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opLeftCell="A46" zoomScale="130" zoomScaleNormal="130" workbookViewId="0">
      <selection activeCell="A45" sqref="A45:C45"/>
    </sheetView>
  </sheetViews>
  <sheetFormatPr defaultColWidth="9.28515625" defaultRowHeight="15" x14ac:dyDescent="0.25"/>
  <cols>
    <col min="1" max="1" width="50.7109375" style="88" customWidth="1"/>
    <col min="2" max="4" width="20.7109375" style="88" customWidth="1"/>
    <col min="5" max="5" width="15.7109375" style="88" customWidth="1"/>
    <col min="6" max="6" width="15.42578125" style="88" customWidth="1"/>
    <col min="7" max="7" width="9.7109375" style="88" bestFit="1" customWidth="1"/>
    <col min="8" max="16384" width="9.28515625" style="88"/>
  </cols>
  <sheetData>
    <row r="1" spans="1:7" ht="21" x14ac:dyDescent="0.25">
      <c r="A1" s="316" t="s">
        <v>0</v>
      </c>
      <c r="B1" s="316"/>
      <c r="C1" s="316"/>
      <c r="D1" s="316"/>
      <c r="E1" s="316"/>
      <c r="F1" s="106"/>
      <c r="G1" s="106"/>
    </row>
    <row r="3" spans="1:7" ht="21" x14ac:dyDescent="0.25">
      <c r="A3" s="316" t="s">
        <v>1</v>
      </c>
      <c r="B3" s="316"/>
      <c r="C3" s="316"/>
      <c r="D3" s="316"/>
      <c r="E3" s="316"/>
      <c r="F3" s="7"/>
      <c r="G3" s="7"/>
    </row>
    <row r="4" spans="1:7" ht="21" x14ac:dyDescent="0.25">
      <c r="A4" s="316" t="s">
        <v>79</v>
      </c>
      <c r="B4" s="316"/>
      <c r="C4" s="316"/>
      <c r="D4" s="316"/>
      <c r="E4" s="316"/>
      <c r="F4" s="7"/>
      <c r="G4" s="7"/>
    </row>
    <row r="5" spans="1:7" ht="16.5" thickBot="1" x14ac:dyDescent="0.3">
      <c r="A5" s="1"/>
      <c r="B5" s="2"/>
      <c r="C5" s="2"/>
      <c r="D5" s="2"/>
      <c r="E5" s="1"/>
      <c r="F5" s="2"/>
      <c r="G5" s="2"/>
    </row>
    <row r="6" spans="1:7" ht="15.75" x14ac:dyDescent="0.25">
      <c r="A6" s="107" t="s">
        <v>3</v>
      </c>
      <c r="B6" s="324" t="s">
        <v>4</v>
      </c>
      <c r="C6" s="324"/>
      <c r="D6" s="325"/>
      <c r="E6" s="1"/>
      <c r="F6" s="2"/>
      <c r="G6" s="2"/>
    </row>
    <row r="7" spans="1:7" ht="15.75" x14ac:dyDescent="0.25">
      <c r="A7" s="108" t="s">
        <v>5</v>
      </c>
      <c r="B7" s="383" t="s">
        <v>80</v>
      </c>
      <c r="C7" s="383"/>
      <c r="D7" s="384"/>
      <c r="E7" s="1"/>
      <c r="F7" s="2"/>
      <c r="G7" s="2"/>
    </row>
    <row r="8" spans="1:7" ht="15.75" x14ac:dyDescent="0.25">
      <c r="A8" s="108" t="s">
        <v>6</v>
      </c>
      <c r="B8" s="394" t="s">
        <v>81</v>
      </c>
      <c r="C8" s="394"/>
      <c r="D8" s="395"/>
      <c r="E8" s="1"/>
      <c r="F8" s="2"/>
      <c r="G8" s="2"/>
    </row>
    <row r="9" spans="1:7" ht="15.75" x14ac:dyDescent="0.25">
      <c r="A9" s="212"/>
      <c r="B9" s="400" t="s">
        <v>78</v>
      </c>
      <c r="C9" s="401"/>
      <c r="D9" s="402"/>
      <c r="E9" s="1"/>
      <c r="F9" s="2"/>
      <c r="G9" s="2"/>
    </row>
    <row r="10" spans="1:7" ht="16.5" thickBot="1" x14ac:dyDescent="0.3">
      <c r="A10" s="212"/>
      <c r="B10" s="396" t="s">
        <v>73</v>
      </c>
      <c r="C10" s="396"/>
      <c r="D10" s="397"/>
      <c r="E10" s="1"/>
      <c r="F10" s="2"/>
      <c r="G10" s="2"/>
    </row>
    <row r="11" spans="1:7" ht="16.5" thickBot="1" x14ac:dyDescent="0.3">
      <c r="A11" s="109"/>
      <c r="B11" s="396" t="s">
        <v>68</v>
      </c>
      <c r="C11" s="396"/>
      <c r="D11" s="397"/>
      <c r="E11" s="1"/>
      <c r="F11" s="2"/>
      <c r="G11" s="2"/>
    </row>
    <row r="12" spans="1:7" ht="16.5" thickBot="1" x14ac:dyDescent="0.3">
      <c r="A12" s="1"/>
      <c r="B12" s="2"/>
      <c r="C12" s="2"/>
      <c r="D12" s="2"/>
      <c r="E12" s="2"/>
      <c r="F12" s="2"/>
      <c r="G12" s="2"/>
    </row>
    <row r="13" spans="1:7" ht="15.75" x14ac:dyDescent="0.25">
      <c r="A13" s="391" t="s">
        <v>82</v>
      </c>
      <c r="B13" s="398"/>
      <c r="C13" s="399"/>
      <c r="D13" s="2"/>
      <c r="E13" s="2"/>
      <c r="F13" s="2"/>
      <c r="G13" s="2"/>
    </row>
    <row r="14" spans="1:7" ht="15.75" x14ac:dyDescent="0.25">
      <c r="A14" s="341" t="s">
        <v>83</v>
      </c>
      <c r="B14" s="342"/>
      <c r="C14" s="221">
        <f>SUM('Tagi_1 összesítő'!C11,'Tagi_2 Összesítő'!C11, 'Tagi_3 Összesítő'!C8, 'Tagi_4 Összesítő'!C8)</f>
        <v>69987446</v>
      </c>
      <c r="D14" s="2"/>
      <c r="E14" s="2"/>
      <c r="F14" s="2"/>
      <c r="G14" s="2"/>
    </row>
    <row r="15" spans="1:7" ht="15.75" x14ac:dyDescent="0.25">
      <c r="A15" s="341" t="s">
        <v>84</v>
      </c>
      <c r="B15" s="342"/>
      <c r="C15" s="221">
        <f>SUM('Tagi_1 összesítő'!C12,'Tagi_2 Összesítő'!C12, 'Tagi_3 Összesítő'!C9, 'Tagi_4 Összesítő'!C9)</f>
        <v>199642521</v>
      </c>
      <c r="D15" s="2"/>
      <c r="E15" s="2"/>
      <c r="F15" s="2"/>
      <c r="G15" s="2"/>
    </row>
    <row r="16" spans="1:7" ht="15.75" x14ac:dyDescent="0.25">
      <c r="A16" s="341" t="s">
        <v>85</v>
      </c>
      <c r="B16" s="342"/>
      <c r="C16" s="223">
        <f>SUM('Tagi_1 összesítő'!C13,'Tagi_2 Összesítő'!C13, 'Tagi_3 Összesítő'!C10, 'Tagi_4 Összesítő'!C10)</f>
        <v>269629967</v>
      </c>
      <c r="D16" s="2"/>
      <c r="E16" s="2"/>
      <c r="F16" s="2"/>
      <c r="G16" s="2"/>
    </row>
    <row r="17" spans="1:7" ht="16.5" thickBot="1" x14ac:dyDescent="0.3">
      <c r="A17" s="343" t="s">
        <v>46</v>
      </c>
      <c r="B17" s="344"/>
      <c r="C17" s="222">
        <f>C15/C16</f>
        <v>0.74043150033097027</v>
      </c>
      <c r="D17" s="2"/>
      <c r="E17" s="2"/>
      <c r="F17" s="2"/>
      <c r="G17" s="2"/>
    </row>
    <row r="18" spans="1:7" ht="16.5" thickBot="1" x14ac:dyDescent="0.3">
      <c r="A18" s="2"/>
      <c r="B18" s="2"/>
      <c r="C18" s="2"/>
      <c r="D18" s="2"/>
      <c r="E18" s="2"/>
      <c r="F18" s="2"/>
      <c r="G18" s="2"/>
    </row>
    <row r="19" spans="1:7" ht="20.25" customHeight="1" thickBot="1" x14ac:dyDescent="0.3">
      <c r="A19" s="391" t="s">
        <v>47</v>
      </c>
      <c r="B19" s="392"/>
      <c r="C19" s="392"/>
      <c r="D19" s="392"/>
      <c r="E19" s="393"/>
      <c r="F19" s="1"/>
      <c r="G19" s="1"/>
    </row>
    <row r="20" spans="1:7" ht="44.25" customHeight="1" thickBot="1" x14ac:dyDescent="0.3">
      <c r="A20" s="205" t="s">
        <v>48</v>
      </c>
      <c r="B20" s="158" t="s">
        <v>12</v>
      </c>
      <c r="C20" s="159" t="s">
        <v>13</v>
      </c>
      <c r="D20" s="159" t="s">
        <v>49</v>
      </c>
      <c r="E20" s="160" t="s">
        <v>50</v>
      </c>
      <c r="F20" s="2"/>
      <c r="G20" s="2"/>
    </row>
    <row r="21" spans="1:7" ht="34.5" customHeight="1" x14ac:dyDescent="0.25">
      <c r="A21" s="208" t="s">
        <v>51</v>
      </c>
      <c r="B21" s="86">
        <f>SUM('Tagi_1 összesítő'!B18,'Tagi_2 Összesítő'!B18,'Tagi_3 Összesítő'!B15,'Tagi_4 Összesítő'!B15,'Tagi_5 Összesítő'!B15)</f>
        <v>40000000</v>
      </c>
      <c r="C21" s="86">
        <f>SUM('Tagi_1 összesítő'!C18,'Tagi_2 Összesítő'!C18,'Tagi_3 Összesítő'!C15,'Tagi_4 Összesítő'!C15,'Tagi_5 Összesítő'!C15)</f>
        <v>0</v>
      </c>
      <c r="D21" s="218">
        <v>40000000</v>
      </c>
      <c r="E21" s="190">
        <v>1</v>
      </c>
      <c r="F21" s="2"/>
      <c r="G21" s="2"/>
    </row>
    <row r="22" spans="1:7" ht="34.5" customHeight="1" x14ac:dyDescent="0.25">
      <c r="A22" s="192" t="s">
        <v>21</v>
      </c>
      <c r="B22" s="97">
        <f>SUM('Tagi_1 összesítő'!B19,'Tagi_2 Összesítő'!B19,'Tagi_3 Összesítő'!B16,'Tagi_4 Összesítő'!B16,'Tagi_5 Összesítő'!B16)</f>
        <v>40000000</v>
      </c>
      <c r="C22" s="97">
        <f>SUM('Tagi_1 összesítő'!C19,'Tagi_2 Összesítő'!C19,'Tagi_3 Összesítő'!C16,'Tagi_4 Összesítő'!C16,'Tagi_5 Összesítő'!C16)</f>
        <v>6000000</v>
      </c>
      <c r="D22" s="97">
        <f>SUM('Tagi_1 összesítő'!D19,'Tagi_2 Összesítő'!D19, 'Tagi_3 Összesítő'!D16,'Tagi_4 Összesítő'!D16,'Tagi_5 Összesítő'!D16)</f>
        <v>46000000</v>
      </c>
      <c r="E22" s="175">
        <f t="shared" ref="E22:E25" si="0">B22/D22</f>
        <v>0.86956521739130432</v>
      </c>
      <c r="F22" s="2"/>
      <c r="G22" s="2"/>
    </row>
    <row r="23" spans="1:7" ht="34.5" customHeight="1" x14ac:dyDescent="0.25">
      <c r="A23" s="192" t="s">
        <v>30</v>
      </c>
      <c r="B23" s="248">
        <f>SUM('Tagi_1 összesítő'!B20,'Tagi_2 Összesítő'!B20,'Tagi_3 Összesítő'!B17,'Tagi_4 Összesítő'!B17,'Tagi_5 Összesítő'!B17)</f>
        <v>22259935</v>
      </c>
      <c r="C23" s="248">
        <f>SUM('Tagi_1 összesítő'!C20,'Tagi_2 Összesítő'!C20,'Tagi_3 Összesítő'!C17,'Tagi_4 Összesítő'!C17,'Tagi_5 Összesítő'!C17)</f>
        <v>27206585</v>
      </c>
      <c r="D23" s="248">
        <f>SUM('Tagi_1 összesítő'!D20,'Tagi_2 Összesítő'!D20,'Tagi_3 Összesítő'!D17,'Tagi_4 Összesítő'!D17,'Tagi_5 Összesítő'!D17)</f>
        <v>49466520</v>
      </c>
      <c r="E23" s="234">
        <f t="shared" si="0"/>
        <v>0.45000002021569335</v>
      </c>
      <c r="F23" s="2"/>
      <c r="G23" s="2"/>
    </row>
    <row r="24" spans="1:7" ht="34.5" customHeight="1" x14ac:dyDescent="0.25">
      <c r="A24" s="192" t="s">
        <v>24</v>
      </c>
      <c r="B24" s="248">
        <f>SUM('Tagi_1 összesítő'!B21,'Tagi_2 Összesítő'!B21,'Tagi_3 Összesítő'!B18,'Tagi_4 Összesítő'!B18,'Tagi_5 Összesítő'!B18)</f>
        <v>90902586</v>
      </c>
      <c r="C24" s="248">
        <f>SUM('Tagi_1 összesítő'!C21,'Tagi_2 Összesítő'!C21,'Tagi_3 Összesítő'!C18,'Tagi_4 Összesítő'!C18,'Tagi_5 Összesítő'!C18)</f>
        <v>30300861</v>
      </c>
      <c r="D24" s="248">
        <f>SUM('Tagi_1 összesítő'!D21,'Tagi_2 Összesítő'!D21,'Tagi_3 Összesítő'!D18,'Tagi_4 Összesítő'!D18,'Tagi_5 Összesítő'!D18)</f>
        <v>121203447</v>
      </c>
      <c r="E24" s="175">
        <f t="shared" si="0"/>
        <v>0.75000000618794282</v>
      </c>
      <c r="F24" s="2"/>
      <c r="G24" s="2"/>
    </row>
    <row r="25" spans="1:7" ht="34.5" customHeight="1" x14ac:dyDescent="0.25">
      <c r="A25" s="192" t="s">
        <v>18</v>
      </c>
      <c r="B25" s="97">
        <f>SUM('Tagi_1 összesítő'!B22,'Tagi_2 Összesítő'!B22,'Tagi_3 Összesítő'!B19,'Tagi_4 Összesítő'!B19,'Tagi_5 Összesítő'!B19)</f>
        <v>6480000</v>
      </c>
      <c r="C25" s="97">
        <f>SUM('Tagi_1 összesítő'!C22,'Tagi_2 Összesítő'!C22,'Tagi_3 Összesítő'!C19,'Tagi_4 Összesítő'!C19,'Tagi_5 Összesítő'!C19)</f>
        <v>6480000</v>
      </c>
      <c r="D25" s="97">
        <f>SUM('Tagi_1 összesítő'!D22,'Tagi_2 Összesítő'!D22,'Tagi_3 Összesítő'!D19,'Tagi_4 Összesítő'!D19,'Tagi_5 Összesítő'!D19)</f>
        <v>12960000</v>
      </c>
      <c r="E25" s="175">
        <f t="shared" si="0"/>
        <v>0.5</v>
      </c>
      <c r="F25" s="2"/>
      <c r="G25" s="2"/>
    </row>
    <row r="26" spans="1:7" ht="34.5" customHeight="1" thickBot="1" x14ac:dyDescent="0.3">
      <c r="A26" s="209" t="s">
        <v>52</v>
      </c>
      <c r="B26" s="99">
        <f>SUM('Tagi_1 összesítő'!B23,'Tagi_2 Összesítő'!B23,'Tagi_3 Összesítő'!B20,'Tagi_4 Összesítő'!B20,'Tagi_5 Összesítő'!B20)</f>
        <v>0</v>
      </c>
      <c r="C26" s="99">
        <f>SUM('Tagi_1 összesítő'!C23,'Tagi_2 Összesítő'!C23,'Tagi_3 Összesítő'!C20,'Tagi_4 Összesítő'!C20,'Tagi_5 Összesítő'!C20)</f>
        <v>0</v>
      </c>
      <c r="D26" s="99">
        <f>SUM('Tagi_1 összesítő'!D23,'Tagi_2 Összesítő'!D23,'Tagi_3 Összesítő'!D20,'Tagi_4 Összesítő'!D20,'Tagi_5 Összesítő'!D20)</f>
        <v>0</v>
      </c>
      <c r="E26" s="196">
        <v>0</v>
      </c>
      <c r="F26" s="2"/>
      <c r="G26" s="2"/>
    </row>
    <row r="27" spans="1:7" ht="16.5" thickBot="1" x14ac:dyDescent="0.3">
      <c r="A27" s="206" t="s">
        <v>35</v>
      </c>
      <c r="B27" s="207">
        <f>SUM(B21:B26)</f>
        <v>199642521</v>
      </c>
      <c r="C27" s="207">
        <f>SUM(C21:C26)</f>
        <v>69987446</v>
      </c>
      <c r="D27" s="207">
        <f>SUM(D21:D26)</f>
        <v>269629967</v>
      </c>
      <c r="E27" s="183">
        <f>B27/D27</f>
        <v>0.74043150033097027</v>
      </c>
      <c r="F27" s="2"/>
      <c r="G27" s="2"/>
    </row>
    <row r="28" spans="1:7" ht="16.5" thickBot="1" x14ac:dyDescent="0.3">
      <c r="A28" s="23"/>
      <c r="B28" s="17"/>
      <c r="C28" s="17"/>
      <c r="D28" s="17"/>
      <c r="E28" s="10"/>
      <c r="F28" s="2"/>
      <c r="G28" s="2"/>
    </row>
    <row r="29" spans="1:7" ht="20.25" customHeight="1" x14ac:dyDescent="0.25">
      <c r="A29" s="347" t="s">
        <v>53</v>
      </c>
      <c r="B29" s="387"/>
      <c r="C29" s="387"/>
      <c r="D29" s="388"/>
      <c r="E29" s="10"/>
      <c r="F29" s="2"/>
      <c r="G29" s="2"/>
    </row>
    <row r="30" spans="1:7" ht="32.25" thickBot="1" x14ac:dyDescent="0.3">
      <c r="A30" s="129" t="s">
        <v>10</v>
      </c>
      <c r="B30" s="130" t="s">
        <v>12</v>
      </c>
      <c r="C30" s="130" t="s">
        <v>13</v>
      </c>
      <c r="D30" s="131" t="s">
        <v>49</v>
      </c>
      <c r="E30" s="10"/>
      <c r="F30" s="2"/>
      <c r="G30" s="2"/>
    </row>
    <row r="31" spans="1:7" ht="25.5" customHeight="1" x14ac:dyDescent="0.25">
      <c r="A31" s="126" t="s">
        <v>54</v>
      </c>
      <c r="B31" s="127">
        <f>SUM('Tagi_1 összesítő'!B29,'Tagi_2 Összesítő'!B29,'Tagi_3 Összesítő'!B26,'Tagi_4 Összesítő'!B26,'Tagi_5 Összesítő'!B26)</f>
        <v>0</v>
      </c>
      <c r="C31" s="127">
        <f>SUM('Tagi_1 összesítő'!C29,'Tagi_2 Összesítő'!C29,'Tagi_3 Összesítő'!C26,'Tagi_4 Összesítő'!C26,'Tagi_5 Összesítő'!C26)</f>
        <v>0</v>
      </c>
      <c r="D31" s="128">
        <f>SUM(B31:C31)</f>
        <v>0</v>
      </c>
      <c r="E31" s="10"/>
      <c r="F31" s="2"/>
      <c r="G31" s="2"/>
    </row>
    <row r="32" spans="1:7" ht="25.5" customHeight="1" x14ac:dyDescent="0.25">
      <c r="A32" s="113" t="s">
        <v>23</v>
      </c>
      <c r="B32" s="93">
        <f>SUM('Tagi_1 összesítő'!B30,'Tagi_2 Összesítő'!B30,'Tagi_3 Összesítő'!B27,'Tagi_4 Összesítő'!B27,'Tagi_5 Összesítő'!B27)</f>
        <v>147387521</v>
      </c>
      <c r="C32" s="93">
        <f>SUM('Tagi_1 összesítő'!C30,'Tagi_2 Összesítő'!C30,'Tagi_3 Összesítő'!C27,'Tagi_4 Összesítő'!C27,'Tagi_5 Összesítő'!C27)</f>
        <v>55582446</v>
      </c>
      <c r="D32" s="114">
        <f t="shared" ref="D32:D40" si="1">SUM(B32:C32)</f>
        <v>202969967</v>
      </c>
      <c r="E32" s="10"/>
      <c r="F32" s="2"/>
      <c r="G32" s="2"/>
    </row>
    <row r="33" spans="1:7" ht="25.5" customHeight="1" x14ac:dyDescent="0.25">
      <c r="A33" s="113" t="s">
        <v>26</v>
      </c>
      <c r="B33" s="93">
        <f>SUM('Tagi_1 összesítő'!B31,'Tagi_2 Összesítő'!B31,'Tagi_3 Összesítő'!B28,'Tagi_4 Összesítő'!B28,'Tagi_5 Összesítő'!B28)</f>
        <v>5775000</v>
      </c>
      <c r="C33" s="93">
        <f>SUM('Tagi_1 összesítő'!C31,'Tagi_2 Összesítő'!C31,'Tagi_3 Összesítő'!C28,'Tagi_4 Összesítő'!C28,'Tagi_5 Összesítő'!C28)</f>
        <v>1925000</v>
      </c>
      <c r="D33" s="114">
        <f t="shared" si="1"/>
        <v>7700000</v>
      </c>
      <c r="E33" s="10"/>
      <c r="F33" s="2"/>
      <c r="G33" s="2"/>
    </row>
    <row r="34" spans="1:7" ht="25.5" customHeight="1" x14ac:dyDescent="0.25">
      <c r="A34" s="113" t="s">
        <v>55</v>
      </c>
      <c r="B34" s="93">
        <f>SUM('Tagi_1 összesítő'!B32,'Tagi_2 Összesítő'!B32,'Tagi_3 Összesítő'!B29,'Tagi_4 Összesítő'!B29,'Tagi_5 Összesítő'!B29)</f>
        <v>0</v>
      </c>
      <c r="C34" s="93">
        <f>SUM('Tagi_1 összesítő'!C32,'Tagi_2 Összesítő'!C32,'Tagi_3 Összesítő'!C29,'Tagi_4 Összesítő'!C29,'Tagi_5 Összesítő'!C29)</f>
        <v>0</v>
      </c>
      <c r="D34" s="114">
        <f t="shared" si="1"/>
        <v>0</v>
      </c>
      <c r="E34" s="10"/>
      <c r="F34" s="2"/>
      <c r="G34" s="2"/>
    </row>
    <row r="35" spans="1:7" ht="25.5" customHeight="1" x14ac:dyDescent="0.25">
      <c r="A35" s="113" t="s">
        <v>56</v>
      </c>
      <c r="B35" s="93">
        <f>SUM('Tagi_1 összesítő'!B33,'Tagi_2 Összesítő'!B33,'Tagi_3 Összesítő'!B30,'Tagi_4 Összesítő'!B30,'Tagi_5 Összesítő'!B30)</f>
        <v>0</v>
      </c>
      <c r="C35" s="93">
        <f>SUM('Tagi_1 összesítő'!C33,'Tagi_2 Összesítő'!C33,'Tagi_3 Összesítő'!C30,'Tagi_4 Összesítő'!C30,'Tagi_5 Összesítő'!C30)</f>
        <v>0</v>
      </c>
      <c r="D35" s="114">
        <f t="shared" si="1"/>
        <v>0</v>
      </c>
      <c r="E35" s="10"/>
      <c r="F35" s="2"/>
      <c r="G35" s="2"/>
    </row>
    <row r="36" spans="1:7" ht="25.5" customHeight="1" x14ac:dyDescent="0.25">
      <c r="A36" s="113" t="s">
        <v>57</v>
      </c>
      <c r="B36" s="93">
        <f>SUM('Tagi_1 összesítő'!B34,'Tagi_2 Összesítő'!B34,'Tagi_3 Összesítő'!B31,'Tagi_4 Összesítő'!B31,'Tagi_5 Összesítő'!B31)</f>
        <v>21378344</v>
      </c>
      <c r="C36" s="93">
        <f>SUM('Tagi_1 összesítő'!C34,'Tagi_2 Összesítő'!C34,'Tagi_3 Összesítő'!C31,'Tagi_4 Összesítő'!C31,'Tagi_5 Összesítő'!C31)</f>
        <v>0</v>
      </c>
      <c r="D36" s="114">
        <f t="shared" si="1"/>
        <v>21378344</v>
      </c>
      <c r="E36" s="10"/>
      <c r="F36" s="2"/>
      <c r="G36" s="2"/>
    </row>
    <row r="37" spans="1:7" ht="25.5" customHeight="1" x14ac:dyDescent="0.25">
      <c r="A37" s="113" t="s">
        <v>58</v>
      </c>
      <c r="B37" s="93">
        <f>SUM('Tagi_1 összesítő'!B35,'Tagi_2 Összesítő'!B35,'Tagi_3 Összesítő'!B32,'Tagi_4 Összesítő'!B32,'Tagi_5 Összesítő'!B32)</f>
        <v>0</v>
      </c>
      <c r="C37" s="93">
        <f>SUM('Tagi_1 összesítő'!C35,'Tagi_2 Összesítő'!C35,'Tagi_3 Összesítő'!C32,'Tagi_4 Összesítő'!C32,'Tagi_5 Összesítő'!C32)</f>
        <v>0</v>
      </c>
      <c r="D37" s="114">
        <f t="shared" si="1"/>
        <v>0</v>
      </c>
      <c r="E37" s="10"/>
      <c r="F37" s="2"/>
      <c r="G37" s="2"/>
    </row>
    <row r="38" spans="1:7" ht="25.5" customHeight="1" x14ac:dyDescent="0.25">
      <c r="A38" s="113" t="s">
        <v>17</v>
      </c>
      <c r="B38" s="93">
        <f>SUM('Tagi_1 összesítő'!B36,'Tagi_2 Összesítő'!B36,'Tagi_3 Összesítő'!B33,'Tagi_4 Összesítő'!B33,'Tagi_5 Összesítő'!B33)</f>
        <v>22384322</v>
      </c>
      <c r="C38" s="93">
        <f>SUM('Tagi_1 összesítő'!C36,'Tagi_2 Összesítő'!C36,'Tagi_3 Összesítő'!C33,'Tagi_4 Összesítő'!C33,'Tagi_5 Összesítő'!C33)</f>
        <v>11887179</v>
      </c>
      <c r="D38" s="114">
        <f t="shared" si="1"/>
        <v>34271501</v>
      </c>
      <c r="E38" s="10"/>
      <c r="F38" s="2"/>
      <c r="G38" s="2"/>
    </row>
    <row r="39" spans="1:7" ht="25.5" customHeight="1" x14ac:dyDescent="0.25">
      <c r="A39" s="113" t="s">
        <v>59</v>
      </c>
      <c r="B39" s="93">
        <f>SUM('Tagi_1 összesítő'!B37,'Tagi_2 Összesítő'!B37,'Tagi_3 Összesítő'!B34,'Tagi_4 Összesítő'!B34,'Tagi_5 Összesítő'!B34)</f>
        <v>0</v>
      </c>
      <c r="C39" s="93">
        <f>SUM('Tagi_1 összesítő'!C37,'Tagi_2 Összesítő'!C37,'Tagi_3 Összesítő'!C34,'Tagi_4 Összesítő'!C34,'Tagi_5 Összesítő'!C34)</f>
        <v>0</v>
      </c>
      <c r="D39" s="114">
        <f t="shared" si="1"/>
        <v>0</v>
      </c>
      <c r="E39" s="10"/>
      <c r="F39" s="2"/>
      <c r="G39" s="2"/>
    </row>
    <row r="40" spans="1:7" ht="25.5" customHeight="1" thickBot="1" x14ac:dyDescent="0.3">
      <c r="A40" s="115" t="s">
        <v>34</v>
      </c>
      <c r="B40" s="116">
        <f>SUM('Tagi_1 összesítő'!B38,'Tagi_2 Összesítő'!B38,'Tagi_3 Összesítő'!B35,'Tagi_4 Összesítő'!B35,'Tagi_5 Összesítő'!B35)</f>
        <v>2717334</v>
      </c>
      <c r="C40" s="116">
        <f>SUM('Tagi_1 összesítő'!C38,'Tagi_2 Összesítő'!C38,'Tagi_3 Összesítő'!C35,'Tagi_4 Összesítő'!C35,'Tagi_5 Összesítő'!C35)</f>
        <v>592821</v>
      </c>
      <c r="D40" s="117">
        <f t="shared" si="1"/>
        <v>3310155</v>
      </c>
      <c r="E40" s="10"/>
      <c r="F40" s="2"/>
      <c r="G40" s="2"/>
    </row>
    <row r="41" spans="1:7" ht="25.5" customHeight="1" x14ac:dyDescent="0.25">
      <c r="A41" s="119" t="s">
        <v>60</v>
      </c>
      <c r="B41" s="120">
        <f>SUM(B31:B34)</f>
        <v>153162521</v>
      </c>
      <c r="C41" s="120">
        <f t="shared" ref="C41:D41" si="2">SUM(C31:C34)</f>
        <v>57507446</v>
      </c>
      <c r="D41" s="216">
        <f t="shared" si="2"/>
        <v>210669967</v>
      </c>
      <c r="E41" s="10"/>
      <c r="F41" s="1"/>
      <c r="G41" s="2"/>
    </row>
    <row r="42" spans="1:7" ht="20.25" customHeight="1" x14ac:dyDescent="0.25">
      <c r="A42" s="122" t="s">
        <v>86</v>
      </c>
      <c r="B42" s="118">
        <f>SUM(B35:B40)</f>
        <v>46480000</v>
      </c>
      <c r="C42" s="118">
        <f t="shared" ref="C42:D42" si="3">SUM(C35:C40)</f>
        <v>12480000</v>
      </c>
      <c r="D42" s="123">
        <f t="shared" si="3"/>
        <v>58960000</v>
      </c>
      <c r="E42" s="10"/>
      <c r="F42" s="2"/>
      <c r="G42" s="2"/>
    </row>
    <row r="43" spans="1:7" ht="31.5" customHeight="1" thickBot="1" x14ac:dyDescent="0.3">
      <c r="A43" s="124" t="s">
        <v>62</v>
      </c>
      <c r="B43" s="125">
        <f>SUM(B41:B42)</f>
        <v>199642521</v>
      </c>
      <c r="C43" s="125">
        <f t="shared" ref="C43:D43" si="4">SUM(C41:C42)</f>
        <v>69987446</v>
      </c>
      <c r="D43" s="217">
        <f t="shared" si="4"/>
        <v>269629967</v>
      </c>
      <c r="E43" s="17"/>
      <c r="G43" s="1"/>
    </row>
    <row r="44" spans="1:7" ht="16.5" thickBot="1" x14ac:dyDescent="0.3">
      <c r="A44" s="94"/>
      <c r="B44" s="17"/>
      <c r="C44" s="17"/>
      <c r="D44" s="17"/>
      <c r="E44" s="17"/>
      <c r="F44" s="1"/>
      <c r="G44" s="1"/>
    </row>
    <row r="45" spans="1:7" ht="16.5" thickBot="1" x14ac:dyDescent="0.3">
      <c r="A45" s="328" t="s">
        <v>63</v>
      </c>
      <c r="B45" s="329"/>
      <c r="C45" s="330"/>
      <c r="D45" s="17"/>
      <c r="E45" s="17"/>
      <c r="F45" s="1"/>
      <c r="G45" s="1"/>
    </row>
    <row r="46" spans="1:7" ht="63.75" thickBot="1" x14ac:dyDescent="0.3">
      <c r="A46" s="309" t="s">
        <v>64</v>
      </c>
      <c r="B46" s="310" t="s">
        <v>65</v>
      </c>
      <c r="C46" s="311" t="s">
        <v>66</v>
      </c>
      <c r="D46" s="17"/>
      <c r="E46" s="17"/>
      <c r="F46" s="1"/>
      <c r="G46" s="1"/>
    </row>
    <row r="47" spans="1:7" ht="15.75" x14ac:dyDescent="0.25">
      <c r="A47" s="287" t="s">
        <v>111</v>
      </c>
      <c r="B47" s="93">
        <f>SUM('Tagi_1 összesítő'!B45,'Tagi_2 Összesítő'!B45,'Tagi_3 Összesítő'!B42, 'Tagi_4 Összesítő'!B42)</f>
        <v>6275293</v>
      </c>
      <c r="C47" s="114">
        <f>SUM('Tagi_1 összesítő'!C45,'Tagi_2 Összesítő'!C45,'Tagi_3 Összesítő'!C42,'Tagi_4 Összesítő'!C42)</f>
        <v>7620000</v>
      </c>
      <c r="D47" s="17"/>
      <c r="E47" s="17"/>
      <c r="F47" s="1"/>
      <c r="G47" s="1"/>
    </row>
    <row r="48" spans="1:7" ht="15.75" x14ac:dyDescent="0.25">
      <c r="A48" s="288" t="s">
        <v>112</v>
      </c>
      <c r="B48" s="93">
        <v>23749435</v>
      </c>
      <c r="C48" s="114">
        <f>SUM('Tagi_4 Összesítő'!C43,'Tagi_2 Összesítő'!C46,'Tagi_1 összesítő'!C46,'Tagi_3 Összesítő'!C43)</f>
        <v>98395000</v>
      </c>
      <c r="D48" s="17"/>
      <c r="E48" s="17"/>
      <c r="F48" s="1"/>
      <c r="G48" s="1"/>
    </row>
    <row r="49" spans="1:7" ht="15.75" x14ac:dyDescent="0.25">
      <c r="A49" s="288" t="s">
        <v>113</v>
      </c>
      <c r="B49" s="93">
        <v>169617793</v>
      </c>
      <c r="C49" s="114">
        <f>SUM('Tagi_1 összesítő'!C47,'Tagi_2 Összesítő'!C47,'Tagi_3 Összesítő'!C44,'Tagi_4 Összesítő'!C44)</f>
        <v>73663269</v>
      </c>
      <c r="D49" s="17"/>
      <c r="E49" s="17"/>
      <c r="F49" s="1"/>
      <c r="G49" s="1"/>
    </row>
    <row r="50" spans="1:7" ht="15.75" x14ac:dyDescent="0.25">
      <c r="A50" s="288"/>
      <c r="B50" s="93">
        <f>SUM('Tagi_1 összesítő'!B48,'Tagi_2 Összesítő'!B48,'Tagi_3 Összesítő'!B45,'Tagi_4 Összesítő'!B45)</f>
        <v>0</v>
      </c>
      <c r="C50" s="114">
        <f>SUM('Tagi_1 összesítő'!C48,'Tagi_2 Összesítő'!C48,'Tagi_3 Összesítő'!C45,'Tagi_4 Összesítő'!C45)</f>
        <v>0</v>
      </c>
      <c r="D50" s="17"/>
      <c r="E50" s="17"/>
      <c r="F50" s="1"/>
      <c r="G50" s="1"/>
    </row>
    <row r="51" spans="1:7" ht="15.75" x14ac:dyDescent="0.25">
      <c r="A51" s="312" t="s">
        <v>35</v>
      </c>
      <c r="B51" s="93">
        <f>SUM(B47:B50)</f>
        <v>199642521</v>
      </c>
      <c r="C51" s="114">
        <f>SUM(C47:C50)</f>
        <v>179678269</v>
      </c>
      <c r="D51" s="17"/>
      <c r="E51" s="17"/>
      <c r="F51" s="1"/>
      <c r="G51" s="1"/>
    </row>
    <row r="52" spans="1:7" ht="15.75" x14ac:dyDescent="0.25">
      <c r="A52" s="313" t="s">
        <v>87</v>
      </c>
      <c r="B52" s="314"/>
      <c r="C52" s="315"/>
      <c r="D52" s="17"/>
      <c r="E52" s="17"/>
      <c r="F52" s="1"/>
      <c r="G52" s="1"/>
    </row>
    <row r="53" spans="1:7" ht="15.75" x14ac:dyDescent="0.25">
      <c r="A53" s="313" t="s">
        <v>88</v>
      </c>
      <c r="B53" s="93">
        <v>9884934</v>
      </c>
      <c r="C53" s="93">
        <v>8896441</v>
      </c>
      <c r="D53" s="17"/>
      <c r="E53" s="17"/>
      <c r="F53" s="1"/>
      <c r="G53" s="1"/>
    </row>
    <row r="54" spans="1:7" ht="15.75" x14ac:dyDescent="0.25">
      <c r="A54" s="313" t="s">
        <v>89</v>
      </c>
      <c r="B54" s="93">
        <v>189757587</v>
      </c>
      <c r="C54" s="93">
        <v>170781828</v>
      </c>
      <c r="D54" s="17"/>
      <c r="E54" s="17"/>
      <c r="F54" s="1"/>
      <c r="G54" s="1"/>
    </row>
    <row r="55" spans="1:7" ht="16.5" thickBot="1" x14ac:dyDescent="0.3">
      <c r="A55" s="289" t="s">
        <v>35</v>
      </c>
      <c r="B55" s="93">
        <f>SUM(B53:B54)</f>
        <v>199642521</v>
      </c>
      <c r="C55" s="93">
        <f>SUM(C53:C54)</f>
        <v>179678269</v>
      </c>
      <c r="D55" s="17"/>
      <c r="E55" s="17"/>
      <c r="F55" s="1"/>
      <c r="G55" s="1"/>
    </row>
    <row r="56" spans="1:7" ht="29.25" customHeight="1" x14ac:dyDescent="0.25">
      <c r="A56" s="389" t="s">
        <v>67</v>
      </c>
      <c r="B56" s="390"/>
      <c r="C56" s="24"/>
      <c r="D56" s="17"/>
      <c r="E56" s="17"/>
      <c r="F56" s="1"/>
      <c r="G56" s="1"/>
    </row>
    <row r="57" spans="1:7" ht="13.5" customHeight="1" x14ac:dyDescent="0.25">
      <c r="A57" s="293">
        <v>2020</v>
      </c>
      <c r="B57" s="114">
        <f>SUM('Tagi_1 összesítő'!B52,'Tagi_2 Összesítő'!B52,'Tagi_3 Összesítő'!B49, 'Tagi_4 Összesítő'!B49)</f>
        <v>0</v>
      </c>
      <c r="C57" s="24"/>
      <c r="D57" s="17"/>
      <c r="E57" s="17"/>
      <c r="F57" s="1"/>
      <c r="G57" s="1"/>
    </row>
    <row r="58" spans="1:7" ht="15.75" x14ac:dyDescent="0.25">
      <c r="A58" s="293">
        <v>2021</v>
      </c>
      <c r="B58" s="114">
        <v>6275293</v>
      </c>
      <c r="C58" s="24"/>
      <c r="D58" s="17"/>
      <c r="E58" s="17"/>
      <c r="F58" s="1"/>
      <c r="G58" s="1"/>
    </row>
    <row r="59" spans="1:7" ht="15.75" x14ac:dyDescent="0.25">
      <c r="A59" s="293">
        <v>2022</v>
      </c>
      <c r="B59" s="114">
        <f>SUM('Tagi_1 összesítő'!B54,'Tagi_2 Összesítő'!B54,'Tagi_3 Összesítő'!B51, 'Tagi_4 Összesítő'!B51)</f>
        <v>23749435</v>
      </c>
      <c r="C59" s="24"/>
      <c r="D59" s="17"/>
      <c r="E59" s="17"/>
      <c r="F59" s="1"/>
      <c r="G59" s="1"/>
    </row>
    <row r="60" spans="1:7" ht="16.5" thickBot="1" x14ac:dyDescent="0.3">
      <c r="A60" s="294">
        <v>2023</v>
      </c>
      <c r="B60" s="114">
        <f>SUM('Tagi_1 összesítő'!B55,'Tagi_2 Összesítő'!B55,'Tagi_3 Összesítő'!B52, 'Tagi_4 Összesítő'!B52)</f>
        <v>169617793</v>
      </c>
      <c r="C60" s="24"/>
      <c r="D60" s="17"/>
      <c r="E60" s="17"/>
      <c r="F60" s="1"/>
      <c r="G60" s="1"/>
    </row>
    <row r="61" spans="1:7" ht="15.75" x14ac:dyDescent="0.25">
      <c r="A61" s="91"/>
      <c r="B61" s="281"/>
      <c r="C61" s="83"/>
      <c r="D61" s="83"/>
      <c r="E61" s="83"/>
    </row>
    <row r="63" spans="1:7" ht="15.75" x14ac:dyDescent="0.25">
      <c r="A63" s="80" t="s">
        <v>120</v>
      </c>
      <c r="B63" s="83"/>
      <c r="C63" s="82" t="s">
        <v>38</v>
      </c>
      <c r="D63" s="320" t="s">
        <v>39</v>
      </c>
      <c r="E63" s="320"/>
    </row>
    <row r="64" spans="1:7" ht="15.75" x14ac:dyDescent="0.25">
      <c r="A64" s="83"/>
      <c r="B64" s="83"/>
      <c r="C64" s="83"/>
      <c r="D64" s="320" t="s">
        <v>40</v>
      </c>
      <c r="E64" s="320"/>
    </row>
    <row r="65" spans="1:7" ht="15.75" x14ac:dyDescent="0.25">
      <c r="A65" s="83"/>
      <c r="B65" s="83"/>
      <c r="C65" s="83"/>
      <c r="D65" s="82" t="s">
        <v>37</v>
      </c>
      <c r="E65" s="83"/>
    </row>
    <row r="70" spans="1:7" x14ac:dyDescent="0.25">
      <c r="A70" s="92"/>
      <c r="D70" s="246"/>
      <c r="E70" s="92"/>
      <c r="F70" s="385"/>
      <c r="G70" s="385"/>
    </row>
    <row r="71" spans="1:7" x14ac:dyDescent="0.25">
      <c r="D71" s="247"/>
      <c r="F71" s="385"/>
      <c r="G71" s="385"/>
    </row>
    <row r="72" spans="1:7" x14ac:dyDescent="0.25">
      <c r="E72" s="386"/>
      <c r="F72" s="386"/>
      <c r="G72" s="386"/>
    </row>
    <row r="73" spans="1:7" x14ac:dyDescent="0.25">
      <c r="E73" s="386"/>
      <c r="F73" s="386"/>
      <c r="G73" s="386"/>
    </row>
  </sheetData>
  <mergeCells count="23">
    <mergeCell ref="B8:D8"/>
    <mergeCell ref="B11:D11"/>
    <mergeCell ref="A13:C13"/>
    <mergeCell ref="A3:E3"/>
    <mergeCell ref="A4:E4"/>
    <mergeCell ref="B9:D9"/>
    <mergeCell ref="B10:D10"/>
    <mergeCell ref="A1:E1"/>
    <mergeCell ref="B7:D7"/>
    <mergeCell ref="F70:G70"/>
    <mergeCell ref="F71:G71"/>
    <mergeCell ref="E72:G73"/>
    <mergeCell ref="A29:D29"/>
    <mergeCell ref="A56:B56"/>
    <mergeCell ref="A45:C45"/>
    <mergeCell ref="D63:E63"/>
    <mergeCell ref="D64:E64"/>
    <mergeCell ref="A15:B15"/>
    <mergeCell ref="A16:B16"/>
    <mergeCell ref="A17:B17"/>
    <mergeCell ref="A14:B14"/>
    <mergeCell ref="A19:E19"/>
    <mergeCell ref="B6:D6"/>
  </mergeCells>
  <pageMargins left="0.23622047244094491" right="0.23622047244094491" top="0.55118110236220474" bottom="0.55118110236220474" header="0.31496062992125984" footer="0.31496062992125984"/>
  <pageSetup paperSize="9" scale="60" orientation="portrait" cellComments="asDisplayed" r:id="rId1"/>
  <headerFooter>
    <oddHeader xml:space="preserve">&amp;L                                                                          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4</vt:i4>
      </vt:variant>
    </vt:vector>
  </HeadingPairs>
  <TitlesOfParts>
    <vt:vector size="16" baseType="lpstr">
      <vt:lpstr>Tagi_1 részletező</vt:lpstr>
      <vt:lpstr>Tagi_1 összesítő</vt:lpstr>
      <vt:lpstr>Tagi_2 részletező</vt:lpstr>
      <vt:lpstr>Tagi_2 Összesítő</vt:lpstr>
      <vt:lpstr>Tagi_3 Részletező</vt:lpstr>
      <vt:lpstr>Tagi_3 Összesítő</vt:lpstr>
      <vt:lpstr>Tagi_4 Részletező</vt:lpstr>
      <vt:lpstr>Tagi_4 Összesítő</vt:lpstr>
      <vt:lpstr>Projekt Összesítő</vt:lpstr>
      <vt:lpstr>Tagi_5 Összesítő</vt:lpstr>
      <vt:lpstr>Tagi_5 Részletező</vt:lpstr>
      <vt:lpstr>segédtábla</vt:lpstr>
      <vt:lpstr>'Projekt Összesítő'!Nyomtatási_terület</vt:lpstr>
      <vt:lpstr>'Tagi_1 részletező'!Nyomtatási_terület</vt:lpstr>
      <vt:lpstr>'Tagi_2 Összesítő'!Nyomtatási_terület</vt:lpstr>
      <vt:lpstr>'Tagi_2 részletező'!Nyomtatási_terület</vt:lpstr>
    </vt:vector>
  </TitlesOfParts>
  <Manager/>
  <Company>Microsoft Corporation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Tóth Csaba</cp:lastModifiedBy>
  <cp:revision/>
  <dcterms:created xsi:type="dcterms:W3CDTF">2020-07-21T08:20:57Z</dcterms:created>
  <dcterms:modified xsi:type="dcterms:W3CDTF">2023-03-28T10:40:39Z</dcterms:modified>
  <cp:category/>
  <cp:contentStatus/>
</cp:coreProperties>
</file>