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0" yWindow="390" windowWidth="12120" windowHeight="8760"/>
  </bookViews>
  <sheets>
    <sheet name="bevételi tábla" sheetId="1" r:id="rId1"/>
  </sheets>
  <definedNames>
    <definedName name="_xlnm.Print_Titles" localSheetId="0">'bevételi tábla'!$2:$11</definedName>
    <definedName name="_xlnm.Print_Area" localSheetId="0">'bevételi tábla'!$A$1:$F$75</definedName>
  </definedNames>
  <calcPr calcId="152511"/>
</workbook>
</file>

<file path=xl/calcChain.xml><?xml version="1.0" encoding="utf-8"?>
<calcChain xmlns="http://schemas.openxmlformats.org/spreadsheetml/2006/main">
  <c r="E14" i="1" l="1"/>
  <c r="E13" i="1"/>
  <c r="E61" i="1" l="1"/>
  <c r="E22" i="1" l="1"/>
  <c r="E71" i="1"/>
  <c r="E47" i="1" l="1"/>
  <c r="E53" i="1"/>
  <c r="E48" i="1" l="1"/>
  <c r="E40" i="1"/>
  <c r="E63" i="1" l="1"/>
  <c r="E70" i="1" l="1"/>
  <c r="E64" i="1" l="1"/>
  <c r="E65" i="1" l="1"/>
  <c r="D65" i="1"/>
  <c r="D74" i="1" l="1"/>
  <c r="E60" i="1"/>
  <c r="E66" i="1" s="1"/>
  <c r="D60" i="1"/>
  <c r="D66" i="1" s="1"/>
  <c r="D56" i="1"/>
  <c r="E56" i="1"/>
  <c r="F58" i="1"/>
  <c r="F60" i="1" l="1"/>
  <c r="E74" i="1" l="1"/>
  <c r="F74" i="1" s="1"/>
  <c r="F70" i="1" l="1"/>
  <c r="F73" i="1" l="1"/>
  <c r="F68" i="1"/>
  <c r="F59" i="1"/>
  <c r="F55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41" i="1"/>
  <c r="F39" i="1"/>
  <c r="F19" i="1"/>
  <c r="F17" i="1"/>
  <c r="F16" i="1"/>
  <c r="F71" i="1"/>
  <c r="F72" i="1"/>
  <c r="F69" i="1"/>
  <c r="F64" i="1"/>
  <c r="F63" i="1"/>
  <c r="F61" i="1"/>
  <c r="F57" i="1"/>
  <c r="F40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22" i="1"/>
  <c r="F20" i="1"/>
  <c r="F13" i="1"/>
  <c r="F14" i="1"/>
  <c r="F15" i="1"/>
  <c r="F12" i="1"/>
  <c r="D18" i="1"/>
  <c r="D21" i="1" s="1"/>
  <c r="E18" i="1"/>
  <c r="E21" i="1" s="1"/>
  <c r="F56" i="1"/>
  <c r="D28" i="1"/>
  <c r="E28" i="1"/>
  <c r="E38" i="1" s="1"/>
  <c r="F21" i="1" l="1"/>
  <c r="E62" i="1"/>
  <c r="E67" i="1"/>
  <c r="E75" i="1" s="1"/>
  <c r="F28" i="1"/>
  <c r="F18" i="1"/>
  <c r="D38" i="1"/>
  <c r="F38" i="1" s="1"/>
  <c r="F65" i="1"/>
  <c r="D62" i="1" l="1"/>
  <c r="F62" i="1" s="1"/>
  <c r="D67" i="1"/>
  <c r="D75" i="1" s="1"/>
  <c r="F66" i="1"/>
  <c r="F67" i="1" l="1"/>
  <c r="F75" i="1"/>
</calcChain>
</file>

<file path=xl/sharedStrings.xml><?xml version="1.0" encoding="utf-8"?>
<sst xmlns="http://schemas.openxmlformats.org/spreadsheetml/2006/main" count="129" uniqueCount="128">
  <si>
    <t>Budapest Főváros VII. Kerület Erzsébetváros Önkormányzata</t>
  </si>
  <si>
    <t>ezer Ft</t>
  </si>
  <si>
    <t>Sor-szám</t>
  </si>
  <si>
    <t>Bevételi előirányzatok megnevezése</t>
  </si>
  <si>
    <t>Ingatlanok értékesítése</t>
  </si>
  <si>
    <t>Felhalmozási célú visszatérítendő támogatások, kölcsönök visszatérülése államháztartáson kívülről</t>
  </si>
  <si>
    <t>Helyi önkormányzatok működésének általános támogatása</t>
  </si>
  <si>
    <t>Települési önkormányzatok egyes köznevelési feladatainak támogatása</t>
  </si>
  <si>
    <t>Települési önkormányzatok kulturális feladatainak támogatása</t>
  </si>
  <si>
    <t>Elvonások és befizetések bevételei</t>
  </si>
  <si>
    <t>Egyéb működési célú támogatások bevételei államháztartáson belülről</t>
  </si>
  <si>
    <t>Vagyoni típusú adók</t>
  </si>
  <si>
    <t>Értékesítési és forgalmi 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</si>
  <si>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</si>
  <si>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</si>
  <si>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</si>
  <si>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</si>
  <si>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</si>
  <si>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</si>
  <si>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</si>
  <si>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</si>
  <si>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</si>
  <si>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Egyéb felhalmozási célú átvett pénzeszközök</t>
  </si>
  <si>
    <t>Költségvetési bevételek összesen</t>
  </si>
  <si>
    <t>Előző év költségvetési maradványának igénybevétele</t>
  </si>
  <si>
    <t>Központi, irányító szervi támogatás</t>
  </si>
  <si>
    <t>B81 (=B8)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</si>
  <si>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</si>
  <si>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</si>
  <si>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</si>
  <si>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</si>
  <si>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</si>
  <si>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</si>
  <si>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</si>
  <si>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</si>
  <si>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</si>
  <si>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Egyéb felhalmozási célú támogatások bevételei államháztartáson belülről</t>
  </si>
  <si>
    <t>ebből: építményadó</t>
  </si>
  <si>
    <t>ebből: tárgyi eszközök bérbeadásából származó bevétel</t>
  </si>
  <si>
    <t>ebből: államháztartáson belül</t>
  </si>
  <si>
    <t>X</t>
  </si>
  <si>
    <t>Rovatrend</t>
  </si>
  <si>
    <t>Települési önkormányzatok szociális, gyermekjóléti és gyermekétkeztetési feladatainak támogatása</t>
  </si>
  <si>
    <t>Működési célú költségvetési támogatások és kiegészítő támogatások</t>
  </si>
  <si>
    <t>Elszámolásból származó bevételek</t>
  </si>
  <si>
    <t>Önkormányzatok működési támogatásai (1+…+6)</t>
  </si>
  <si>
    <t>Készletértékesítés ellenértéke</t>
  </si>
  <si>
    <t>Biztosító által fizetett kártérítés</t>
  </si>
  <si>
    <t>Működési célú támogatások államháztartáson belülről (7+8+9)</t>
  </si>
  <si>
    <t>Lekötött bankbetétek megszüntetése</t>
  </si>
  <si>
    <t>Kamatbevételek és más nyereségjellegű bevétek</t>
  </si>
  <si>
    <t>ebből: szerződés megerősítésével, a szerződésszegéssel kapcsolatos véglegesen járó bevételek, a szerződésen kívüli károkozásért, személyiségi, dologi, vagy más jog megsértéséért, jogalap nélküli gazdagodásért kapott összegek</t>
  </si>
  <si>
    <t>kiadások visszatérítései</t>
  </si>
  <si>
    <t>Forgatási célú belföldi értékpapírok beváltása, értékesítése</t>
  </si>
  <si>
    <t>B25,B21(=B2)</t>
  </si>
  <si>
    <t>ebből: közigazgatási bírság</t>
  </si>
  <si>
    <t>Részesedések értékesítése</t>
  </si>
  <si>
    <t>B111.</t>
  </si>
  <si>
    <t>B112.</t>
  </si>
  <si>
    <t>B113.</t>
  </si>
  <si>
    <t>B114.</t>
  </si>
  <si>
    <t>B115.</t>
  </si>
  <si>
    <t>B116.</t>
  </si>
  <si>
    <t>B11.</t>
  </si>
  <si>
    <t>B12.</t>
  </si>
  <si>
    <t>B16.</t>
  </si>
  <si>
    <t>B1.</t>
  </si>
  <si>
    <t>B34.</t>
  </si>
  <si>
    <t>B351.</t>
  </si>
  <si>
    <t>B355.</t>
  </si>
  <si>
    <t>B35.</t>
  </si>
  <si>
    <t>B36.</t>
  </si>
  <si>
    <t>B3.</t>
  </si>
  <si>
    <t>B401.</t>
  </si>
  <si>
    <t>B402.</t>
  </si>
  <si>
    <t>B403.</t>
  </si>
  <si>
    <t>B404.</t>
  </si>
  <si>
    <t>B405.</t>
  </si>
  <si>
    <t>B406.</t>
  </si>
  <si>
    <t>B407.</t>
  </si>
  <si>
    <t>B408.</t>
  </si>
  <si>
    <t>B410.</t>
  </si>
  <si>
    <t>B411.</t>
  </si>
  <si>
    <t>B4.</t>
  </si>
  <si>
    <t>B52.</t>
  </si>
  <si>
    <t>B54.</t>
  </si>
  <si>
    <t>B5.</t>
  </si>
  <si>
    <t>B74.</t>
  </si>
  <si>
    <t>B75.</t>
  </si>
  <si>
    <t>B7.</t>
  </si>
  <si>
    <t>B1-B7.</t>
  </si>
  <si>
    <t>B8121.</t>
  </si>
  <si>
    <t>B8131.</t>
  </si>
  <si>
    <t>B816.</t>
  </si>
  <si>
    <t>B817.</t>
  </si>
  <si>
    <t>B819.</t>
  </si>
  <si>
    <t>ebből: állami/önkormányzati többségi tulajdonú vállalkozástól kapott osztalék</t>
  </si>
  <si>
    <t>felügyeleti díjak</t>
  </si>
  <si>
    <t>egyéb bírságok</t>
  </si>
  <si>
    <t>eljárási bírság</t>
  </si>
  <si>
    <t xml:space="preserve">településkép-védelmi bírság </t>
  </si>
  <si>
    <t>közút nem közlekedési célú igénybevétele</t>
  </si>
  <si>
    <t xml:space="preserve">közterület szabálysértési bírság </t>
  </si>
  <si>
    <t>telekadó</t>
  </si>
  <si>
    <t>utak használata ellenében beszedett használati díj, pótdíj, elektronikus útdíj</t>
  </si>
  <si>
    <t>XI</t>
  </si>
  <si>
    <t>XII</t>
  </si>
  <si>
    <t>Felhalmozási bevételek mindösszesen (II+V+VIII)</t>
  </si>
  <si>
    <t>Bevételek összesen (X+XI)</t>
  </si>
  <si>
    <t>B6.</t>
  </si>
  <si>
    <t>közlekedési szabályszegési bírság</t>
  </si>
  <si>
    <t>Termékek és szolgáltatások adói (13+14)</t>
  </si>
  <si>
    <t>Közhatalmi bevételek (10+15+16)</t>
  </si>
  <si>
    <t>Működési célú átvett pénzeszközök</t>
  </si>
  <si>
    <t>Tulajdonosi kölcsönök bevételei</t>
  </si>
  <si>
    <t>Működési bevételek (25+26+29+31+33+…+36+38+39)</t>
  </si>
  <si>
    <t>2024. évi tervezett bevételi előirányzatai</t>
  </si>
  <si>
    <t>Módosítás</t>
  </si>
  <si>
    <t>B814.</t>
  </si>
  <si>
    <t xml:space="preserve">Államháztartáson belüli megelőlegezések </t>
  </si>
  <si>
    <t>B53.</t>
  </si>
  <si>
    <t>Egyéb tárgyi eszközök értékesítése</t>
  </si>
  <si>
    <t>Felhalmozási bevételek (42+43+44)</t>
  </si>
  <si>
    <t>Felhalmozási célú átvett pénzeszközök (45+46)</t>
  </si>
  <si>
    <t>Belföldi finanszírozás bevételei (47+...+52)</t>
  </si>
  <si>
    <t>Működési bevételek mindösszesen (I+III+IV+VI)</t>
  </si>
  <si>
    <t>2024. évi 
érvényes
előirányzat</t>
  </si>
  <si>
    <t>Módosított előirányzat
(4+5)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</si>
</sst>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color indexed="8"/>
      <name val="Times New Roman"/>
      <family val="2"/>
      <charset val="238"/>
    </font>
    <font>
      <sz val="12"/>
      <color indexed="9"/>
      <name val="Times New Roman"/>
      <family val="2"/>
      <charset val="238"/>
    </font>
    <font>
      <sz val="12"/>
      <color indexed="62"/>
      <name val="Times New Roman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Times New Roman"/>
      <family val="2"/>
      <charset val="238"/>
    </font>
    <font>
      <b/>
      <sz val="13"/>
      <color indexed="56"/>
      <name val="Times New Roman"/>
      <family val="2"/>
      <charset val="238"/>
    </font>
    <font>
      <b/>
      <sz val="11"/>
      <color indexed="56"/>
      <name val="Times New Roman"/>
      <family val="2"/>
      <charset val="238"/>
    </font>
    <font>
      <b/>
      <sz val="12"/>
      <color indexed="9"/>
      <name val="Times New Roman"/>
      <family val="2"/>
      <charset val="238"/>
    </font>
    <font>
      <sz val="12"/>
      <color indexed="10"/>
      <name val="Times New Roman"/>
      <family val="2"/>
      <charset val="238"/>
    </font>
    <font>
      <sz val="12"/>
      <color indexed="52"/>
      <name val="Times New Roman"/>
      <family val="2"/>
      <charset val="238"/>
    </font>
    <font>
      <sz val="12"/>
      <color indexed="17"/>
      <name val="Times New Roman"/>
      <family val="2"/>
      <charset val="238"/>
    </font>
    <font>
      <b/>
      <sz val="12"/>
      <color indexed="63"/>
      <name val="Times New Roman"/>
      <family val="2"/>
      <charset val="238"/>
    </font>
    <font>
      <i/>
      <sz val="12"/>
      <color indexed="23"/>
      <name val="Times New Roman"/>
      <family val="2"/>
      <charset val="238"/>
    </font>
    <font>
      <b/>
      <sz val="12"/>
      <color indexed="8"/>
      <name val="Times New Roman"/>
      <family val="2"/>
      <charset val="238"/>
    </font>
    <font>
      <sz val="12"/>
      <color indexed="20"/>
      <name val="Times New Roman"/>
      <family val="2"/>
      <charset val="238"/>
    </font>
    <font>
      <sz val="12"/>
      <color indexed="60"/>
      <name val="Times New Roman"/>
      <family val="2"/>
      <charset val="238"/>
    </font>
    <font>
      <b/>
      <sz val="12"/>
      <color indexed="52"/>
      <name val="Times New Roman"/>
      <family val="2"/>
      <charset val="238"/>
    </font>
    <font>
      <sz val="8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7" borderId="7" applyNumberFormat="0" applyFont="0" applyAlignment="0" applyProtection="0"/>
    <xf numFmtId="0" fontId="12" fillId="4" borderId="0" applyNumberFormat="0" applyBorder="0" applyAlignment="0" applyProtection="0"/>
    <xf numFmtId="0" fontId="13" fillId="18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19" borderId="0" applyNumberFormat="0" applyBorder="0" applyAlignment="0" applyProtection="0"/>
    <xf numFmtId="0" fontId="18" fillId="18" borderId="1" applyNumberFormat="0" applyAlignment="0" applyProtection="0"/>
  </cellStyleXfs>
  <cellXfs count="123">
    <xf numFmtId="0" fontId="0" fillId="0" borderId="0" xfId="0"/>
    <xf numFmtId="0" fontId="20" fillId="0" borderId="0" xfId="0" applyFont="1" applyFill="1" applyAlignment="1">
      <alignment horizontal="center" vertical="center"/>
    </xf>
    <xf numFmtId="3" fontId="21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/>
    </xf>
    <xf numFmtId="0" fontId="21" fillId="0" borderId="16" xfId="0" applyFont="1" applyFill="1" applyBorder="1" applyAlignment="1">
      <alignment wrapText="1"/>
    </xf>
    <xf numFmtId="3" fontId="21" fillId="0" borderId="15" xfId="0" applyNumberFormat="1" applyFont="1" applyFill="1" applyBorder="1"/>
    <xf numFmtId="3" fontId="22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wrapText="1"/>
    </xf>
    <xf numFmtId="0" fontId="21" fillId="0" borderId="18" xfId="0" applyFont="1" applyFill="1" applyBorder="1" applyAlignment="1">
      <alignment horizontal="center"/>
    </xf>
    <xf numFmtId="3" fontId="21" fillId="0" borderId="18" xfId="0" applyNumberFormat="1" applyFont="1" applyFill="1" applyBorder="1"/>
    <xf numFmtId="0" fontId="21" fillId="0" borderId="19" xfId="0" applyFont="1" applyFill="1" applyBorder="1" applyAlignment="1">
      <alignment horizontal="center" vertical="center"/>
    </xf>
    <xf numFmtId="0" fontId="21" fillId="0" borderId="18" xfId="0" applyFont="1" applyFill="1" applyBorder="1"/>
    <xf numFmtId="3" fontId="22" fillId="0" borderId="20" xfId="0" applyNumberFormat="1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0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/>
    </xf>
    <xf numFmtId="0" fontId="23" fillId="0" borderId="18" xfId="0" applyFont="1" applyFill="1" applyBorder="1"/>
    <xf numFmtId="3" fontId="23" fillId="0" borderId="18" xfId="0" applyNumberFormat="1" applyFont="1" applyFill="1" applyBorder="1"/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1" fillId="0" borderId="21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/>
    </xf>
    <xf numFmtId="0" fontId="21" fillId="0" borderId="22" xfId="0" applyFont="1" applyFill="1" applyBorder="1" applyAlignment="1">
      <alignment wrapText="1"/>
    </xf>
    <xf numFmtId="0" fontId="20" fillId="0" borderId="23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3" fontId="20" fillId="0" borderId="24" xfId="0" applyNumberFormat="1" applyFont="1" applyFill="1" applyBorder="1" applyAlignment="1">
      <alignment vertical="center"/>
    </xf>
    <xf numFmtId="3" fontId="20" fillId="0" borderId="25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15" xfId="0" applyFont="1" applyFill="1" applyBorder="1"/>
    <xf numFmtId="0" fontId="22" fillId="0" borderId="15" xfId="0" applyFont="1" applyFill="1" applyBorder="1" applyAlignment="1">
      <alignment horizontal="center"/>
    </xf>
    <xf numFmtId="0" fontId="22" fillId="0" borderId="15" xfId="0" applyFont="1" applyFill="1" applyBorder="1"/>
    <xf numFmtId="3" fontId="22" fillId="0" borderId="15" xfId="0" applyNumberFormat="1" applyFont="1" applyFill="1" applyBorder="1"/>
    <xf numFmtId="3" fontId="21" fillId="0" borderId="27" xfId="0" applyNumberFormat="1" applyFont="1" applyFill="1" applyBorder="1" applyAlignment="1">
      <alignment vertical="center"/>
    </xf>
    <xf numFmtId="0" fontId="21" fillId="0" borderId="27" xfId="0" applyFont="1" applyFill="1" applyBorder="1" applyAlignment="1">
      <alignment vertical="center"/>
    </xf>
    <xf numFmtId="0" fontId="23" fillId="0" borderId="26" xfId="0" applyFont="1" applyFill="1" applyBorder="1" applyAlignment="1">
      <alignment horizontal="center" vertical="center"/>
    </xf>
    <xf numFmtId="3" fontId="23" fillId="0" borderId="27" xfId="0" applyNumberFormat="1" applyFont="1" applyFill="1" applyBorder="1" applyAlignment="1">
      <alignment vertical="center"/>
    </xf>
    <xf numFmtId="0" fontId="23" fillId="0" borderId="27" xfId="0" applyFont="1" applyFill="1" applyBorder="1" applyAlignment="1">
      <alignment vertical="center"/>
    </xf>
    <xf numFmtId="0" fontId="21" fillId="0" borderId="22" xfId="0" applyFont="1" applyFill="1" applyBorder="1"/>
    <xf numFmtId="3" fontId="21" fillId="0" borderId="22" xfId="0" applyNumberFormat="1" applyFont="1" applyFill="1" applyBorder="1"/>
    <xf numFmtId="3" fontId="21" fillId="0" borderId="0" xfId="0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center"/>
    </xf>
    <xf numFmtId="0" fontId="22" fillId="0" borderId="18" xfId="0" applyFont="1" applyFill="1" applyBorder="1"/>
    <xf numFmtId="3" fontId="22" fillId="0" borderId="18" xfId="0" applyNumberFormat="1" applyFont="1" applyFill="1" applyBorder="1"/>
    <xf numFmtId="3" fontId="22" fillId="0" borderId="27" xfId="0" applyNumberFormat="1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center"/>
    </xf>
    <xf numFmtId="3" fontId="22" fillId="0" borderId="22" xfId="0" applyNumberFormat="1" applyFont="1" applyFill="1" applyBorder="1"/>
    <xf numFmtId="3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1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/>
    </xf>
    <xf numFmtId="0" fontId="22" fillId="0" borderId="30" xfId="0" applyFont="1" applyFill="1" applyBorder="1"/>
    <xf numFmtId="3" fontId="22" fillId="0" borderId="29" xfId="0" applyNumberFormat="1" applyFont="1" applyFill="1" applyBorder="1"/>
    <xf numFmtId="3" fontId="22" fillId="0" borderId="31" xfId="0" applyNumberFormat="1" applyFont="1" applyFill="1" applyBorder="1" applyAlignment="1">
      <alignment vertical="center"/>
    </xf>
    <xf numFmtId="0" fontId="22" fillId="0" borderId="31" xfId="0" applyFont="1" applyFill="1" applyBorder="1" applyAlignment="1">
      <alignment vertical="center"/>
    </xf>
    <xf numFmtId="0" fontId="21" fillId="0" borderId="16" xfId="0" applyFont="1" applyFill="1" applyBorder="1" applyAlignment="1">
      <alignment horizontal="center"/>
    </xf>
    <xf numFmtId="0" fontId="21" fillId="0" borderId="16" xfId="0" applyFont="1" applyFill="1" applyBorder="1"/>
    <xf numFmtId="3" fontId="21" fillId="0" borderId="16" xfId="0" applyNumberFormat="1" applyFont="1" applyFill="1" applyBorder="1" applyAlignment="1">
      <alignment vertical="center"/>
    </xf>
    <xf numFmtId="3" fontId="21" fillId="0" borderId="32" xfId="0" applyNumberFormat="1" applyFont="1" applyFill="1" applyBorder="1" applyAlignment="1">
      <alignment vertical="center"/>
    </xf>
    <xf numFmtId="0" fontId="21" fillId="0" borderId="32" xfId="0" applyFont="1" applyFill="1" applyBorder="1" applyAlignment="1">
      <alignment vertical="center"/>
    </xf>
    <xf numFmtId="3" fontId="21" fillId="0" borderId="25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vertical="center"/>
    </xf>
    <xf numFmtId="3" fontId="21" fillId="0" borderId="20" xfId="0" applyNumberFormat="1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22" fillId="0" borderId="18" xfId="0" applyFont="1" applyFill="1" applyBorder="1" applyAlignment="1">
      <alignment wrapText="1"/>
    </xf>
    <xf numFmtId="0" fontId="22" fillId="0" borderId="22" xfId="0" applyFont="1" applyFill="1" applyBorder="1"/>
    <xf numFmtId="0" fontId="21" fillId="0" borderId="22" xfId="0" applyFont="1" applyFill="1" applyBorder="1" applyAlignment="1">
      <alignment horizontal="left"/>
    </xf>
    <xf numFmtId="3" fontId="21" fillId="0" borderId="33" xfId="0" applyNumberFormat="1" applyFont="1" applyFill="1" applyBorder="1" applyAlignment="1">
      <alignment vertical="center"/>
    </xf>
    <xf numFmtId="0" fontId="21" fillId="0" borderId="33" xfId="0" applyFont="1" applyFill="1" applyBorder="1" applyAlignment="1">
      <alignment vertical="center"/>
    </xf>
    <xf numFmtId="0" fontId="22" fillId="0" borderId="34" xfId="0" applyFont="1" applyFill="1" applyBorder="1" applyAlignment="1">
      <alignment horizontal="center"/>
    </xf>
    <xf numFmtId="3" fontId="22" fillId="0" borderId="34" xfId="0" applyNumberFormat="1" applyFont="1" applyFill="1" applyBorder="1"/>
    <xf numFmtId="0" fontId="21" fillId="0" borderId="34" xfId="0" applyFont="1" applyFill="1" applyBorder="1" applyAlignment="1">
      <alignment horizontal="center"/>
    </xf>
    <xf numFmtId="0" fontId="21" fillId="0" borderId="34" xfId="0" applyFont="1" applyFill="1" applyBorder="1"/>
    <xf numFmtId="3" fontId="21" fillId="0" borderId="34" xfId="0" applyNumberFormat="1" applyFont="1" applyFill="1" applyBorder="1"/>
    <xf numFmtId="3" fontId="21" fillId="0" borderId="11" xfId="0" applyNumberFormat="1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wrapText="1"/>
    </xf>
    <xf numFmtId="3" fontId="21" fillId="0" borderId="15" xfId="0" applyNumberFormat="1" applyFont="1" applyFill="1" applyBorder="1" applyAlignment="1">
      <alignment vertical="center"/>
    </xf>
    <xf numFmtId="3" fontId="22" fillId="0" borderId="25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0" fontId="20" fillId="0" borderId="35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21" fillId="0" borderId="0" xfId="0" applyNumberFormat="1" applyFont="1" applyFill="1" applyAlignment="1">
      <alignment vertical="center"/>
    </xf>
    <xf numFmtId="3" fontId="21" fillId="0" borderId="36" xfId="0" applyNumberFormat="1" applyFont="1" applyFill="1" applyBorder="1" applyAlignment="1">
      <alignment vertical="center"/>
    </xf>
    <xf numFmtId="3" fontId="20" fillId="0" borderId="37" xfId="0" applyNumberFormat="1" applyFont="1" applyFill="1" applyBorder="1" applyAlignment="1">
      <alignment vertical="center"/>
    </xf>
    <xf numFmtId="3" fontId="21" fillId="0" borderId="38" xfId="0" applyNumberFormat="1" applyFont="1" applyFill="1" applyBorder="1" applyAlignment="1">
      <alignment vertical="center"/>
    </xf>
    <xf numFmtId="3" fontId="21" fillId="0" borderId="39" xfId="0" applyNumberFormat="1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0" fillId="0" borderId="36" xfId="0" applyNumberFormat="1" applyFont="1" applyFill="1" applyBorder="1" applyAlignment="1">
      <alignment vertical="center"/>
    </xf>
    <xf numFmtId="3" fontId="21" fillId="0" borderId="40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3" fontId="23" fillId="0" borderId="40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41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9" fontId="20" fillId="0" borderId="45" xfId="0" applyNumberFormat="1" applyFont="1" applyFill="1" applyBorder="1" applyAlignment="1">
      <alignment horizontal="center" vertical="center" wrapText="1"/>
    </xf>
    <xf numFmtId="9" fontId="20" fillId="0" borderId="46" xfId="0" applyNumberFormat="1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</cellXfs>
  <cellStyles count="3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Összesen" xfId="32" builtinId="25" customBuiltin="1"/>
    <cellStyle name="Rossz" xfId="33" builtinId="27" customBuiltin="1"/>
    <cellStyle name="Semleges" xfId="34" builtinId="28" customBuiltin="1"/>
    <cellStyle name="Számítás" xfId="35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5"/>
  <sheetViews>
    <sheetView tabSelected="1" view="pageBreakPreview" zoomScale="70" zoomScaleNormal="75" zoomScaleSheetLayoutView="70" workbookViewId="0">
      <selection activeCell="F11" sqref="F11"/>
    </sheetView>
  </sheetViews>
  <sheetFormatPr defaultColWidth="9.140625" defaultRowHeight="18.75" x14ac:dyDescent="0.2"/>
  <cols>
    <col min="1" max="1" width="9.5703125" style="3" customWidth="1"/>
    <col min="2" max="2" width="18.140625" style="98" customWidth="1"/>
    <col min="3" max="3" width="99.28515625" style="3" customWidth="1"/>
    <col min="4" max="5" width="20.7109375" style="3" customWidth="1"/>
    <col min="6" max="6" width="20.7109375" style="99" customWidth="1"/>
    <col min="7" max="7" width="20.5703125" style="2" customWidth="1"/>
    <col min="8" max="16384" width="9.140625" style="3"/>
  </cols>
  <sheetData>
    <row r="2" spans="1:7" x14ac:dyDescent="0.2">
      <c r="A2" s="109" t="s">
        <v>0</v>
      </c>
      <c r="B2" s="109"/>
      <c r="C2" s="109"/>
      <c r="D2" s="109"/>
      <c r="E2" s="109"/>
      <c r="F2" s="109"/>
    </row>
    <row r="3" spans="1:7" x14ac:dyDescent="0.2">
      <c r="A3" s="109" t="s">
        <v>116</v>
      </c>
      <c r="B3" s="109"/>
      <c r="C3" s="109"/>
      <c r="D3" s="109"/>
      <c r="E3" s="109"/>
      <c r="F3" s="109"/>
    </row>
    <row r="4" spans="1:7" x14ac:dyDescent="0.2">
      <c r="A4" s="1"/>
      <c r="B4" s="1"/>
      <c r="C4" s="1"/>
      <c r="D4" s="1"/>
      <c r="E4" s="1"/>
      <c r="F4" s="1"/>
    </row>
    <row r="5" spans="1:7" x14ac:dyDescent="0.2">
      <c r="A5" s="1"/>
      <c r="B5" s="1"/>
      <c r="C5" s="1"/>
      <c r="D5" s="1"/>
      <c r="E5" s="1"/>
      <c r="F5" s="1"/>
    </row>
    <row r="6" spans="1:7" x14ac:dyDescent="0.2">
      <c r="A6" s="1"/>
      <c r="B6" s="1"/>
      <c r="C6" s="1"/>
      <c r="D6" s="1"/>
      <c r="E6" s="1"/>
      <c r="F6" s="4"/>
    </row>
    <row r="7" spans="1:7" ht="19.5" thickBot="1" x14ac:dyDescent="0.25">
      <c r="A7" s="5"/>
      <c r="B7" s="6"/>
      <c r="C7" s="5"/>
      <c r="D7" s="7"/>
      <c r="E7" s="7"/>
      <c r="F7" s="7" t="s">
        <v>1</v>
      </c>
    </row>
    <row r="8" spans="1:7" ht="19.5" customHeight="1" x14ac:dyDescent="0.2">
      <c r="A8" s="112" t="s">
        <v>2</v>
      </c>
      <c r="B8" s="114" t="s">
        <v>41</v>
      </c>
      <c r="C8" s="110" t="s">
        <v>3</v>
      </c>
      <c r="D8" s="114" t="s">
        <v>126</v>
      </c>
      <c r="E8" s="119" t="s">
        <v>117</v>
      </c>
      <c r="F8" s="117" t="s">
        <v>127</v>
      </c>
    </row>
    <row r="9" spans="1:7" ht="18.75" customHeight="1" x14ac:dyDescent="0.2">
      <c r="A9" s="113"/>
      <c r="B9" s="121"/>
      <c r="C9" s="111"/>
      <c r="D9" s="115"/>
      <c r="E9" s="120"/>
      <c r="F9" s="118"/>
    </row>
    <row r="10" spans="1:7" x14ac:dyDescent="0.2">
      <c r="A10" s="113"/>
      <c r="B10" s="122"/>
      <c r="C10" s="111"/>
      <c r="D10" s="116"/>
      <c r="E10" s="120"/>
      <c r="F10" s="118"/>
    </row>
    <row r="11" spans="1:7" ht="19.5" thickBot="1" x14ac:dyDescent="0.25">
      <c r="A11" s="8">
        <v>1</v>
      </c>
      <c r="B11" s="9">
        <v>2</v>
      </c>
      <c r="C11" s="10">
        <v>3</v>
      </c>
      <c r="D11" s="10">
        <v>4</v>
      </c>
      <c r="E11" s="10">
        <v>5</v>
      </c>
      <c r="F11" s="11">
        <v>6</v>
      </c>
    </row>
    <row r="12" spans="1:7" s="17" customFormat="1" x14ac:dyDescent="0.3">
      <c r="A12" s="12">
        <v>1</v>
      </c>
      <c r="B12" s="13" t="s">
        <v>57</v>
      </c>
      <c r="C12" s="14" t="s">
        <v>6</v>
      </c>
      <c r="D12" s="15">
        <v>810294</v>
      </c>
      <c r="E12" s="15"/>
      <c r="F12" s="103">
        <f>D12+E12</f>
        <v>810294</v>
      </c>
      <c r="G12" s="16"/>
    </row>
    <row r="13" spans="1:7" x14ac:dyDescent="0.3">
      <c r="A13" s="18">
        <v>2</v>
      </c>
      <c r="B13" s="13" t="s">
        <v>58</v>
      </c>
      <c r="C13" s="19" t="s">
        <v>7</v>
      </c>
      <c r="D13" s="15">
        <v>1059767</v>
      </c>
      <c r="E13" s="15">
        <f>-5113-3</f>
        <v>-5116</v>
      </c>
      <c r="F13" s="100">
        <f>D13+E13</f>
        <v>1054651</v>
      </c>
    </row>
    <row r="14" spans="1:7" s="17" customFormat="1" ht="37.5" x14ac:dyDescent="0.3">
      <c r="A14" s="18">
        <v>3</v>
      </c>
      <c r="B14" s="20" t="s">
        <v>59</v>
      </c>
      <c r="C14" s="19" t="s">
        <v>42</v>
      </c>
      <c r="D14" s="21">
        <v>1549118</v>
      </c>
      <c r="E14" s="21">
        <f>14541-8714+3</f>
        <v>5830</v>
      </c>
      <c r="F14" s="100">
        <f>D14+E14</f>
        <v>1554948</v>
      </c>
      <c r="G14" s="16"/>
    </row>
    <row r="15" spans="1:7" x14ac:dyDescent="0.3">
      <c r="A15" s="18">
        <v>4</v>
      </c>
      <c r="B15" s="20" t="s">
        <v>60</v>
      </c>
      <c r="C15" s="19" t="s">
        <v>8</v>
      </c>
      <c r="D15" s="21">
        <v>55353</v>
      </c>
      <c r="E15" s="21"/>
      <c r="F15" s="100">
        <f>D15+E15</f>
        <v>55353</v>
      </c>
    </row>
    <row r="16" spans="1:7" s="25" customFormat="1" x14ac:dyDescent="0.3">
      <c r="A16" s="22">
        <v>5</v>
      </c>
      <c r="B16" s="20" t="s">
        <v>61</v>
      </c>
      <c r="C16" s="23" t="s">
        <v>43</v>
      </c>
      <c r="D16" s="21"/>
      <c r="E16" s="21"/>
      <c r="F16" s="100">
        <f>SUM(D16:E16)</f>
        <v>0</v>
      </c>
      <c r="G16" s="24"/>
    </row>
    <row r="17" spans="1:7" s="27" customFormat="1" x14ac:dyDescent="0.3">
      <c r="A17" s="22">
        <v>6</v>
      </c>
      <c r="B17" s="20" t="s">
        <v>62</v>
      </c>
      <c r="C17" s="23" t="s">
        <v>44</v>
      </c>
      <c r="D17" s="21">
        <v>16934</v>
      </c>
      <c r="E17" s="21"/>
      <c r="F17" s="100">
        <f>SUM(D17:E17)</f>
        <v>16934</v>
      </c>
      <c r="G17" s="26"/>
    </row>
    <row r="18" spans="1:7" s="33" customFormat="1" ht="19.5" x14ac:dyDescent="0.35">
      <c r="A18" s="28">
        <v>7</v>
      </c>
      <c r="B18" s="29" t="s">
        <v>63</v>
      </c>
      <c r="C18" s="30" t="s">
        <v>45</v>
      </c>
      <c r="D18" s="31">
        <f>SUM(D12:D17)</f>
        <v>3491466</v>
      </c>
      <c r="E18" s="31">
        <f>SUM(E12:E17)</f>
        <v>714</v>
      </c>
      <c r="F18" s="105">
        <f>SUM(D18+E18)</f>
        <v>3492180</v>
      </c>
      <c r="G18" s="32"/>
    </row>
    <row r="19" spans="1:7" x14ac:dyDescent="0.3">
      <c r="A19" s="18">
        <v>8</v>
      </c>
      <c r="B19" s="20" t="s">
        <v>64</v>
      </c>
      <c r="C19" s="23" t="s">
        <v>9</v>
      </c>
      <c r="D19" s="21">
        <v>214872</v>
      </c>
      <c r="E19" s="21"/>
      <c r="F19" s="100">
        <f t="shared" ref="F19:F24" si="0">SUM(D19:E19)</f>
        <v>214872</v>
      </c>
    </row>
    <row r="20" spans="1:7" s="27" customFormat="1" ht="19.5" thickBot="1" x14ac:dyDescent="0.35">
      <c r="A20" s="34">
        <v>9</v>
      </c>
      <c r="B20" s="35" t="s">
        <v>65</v>
      </c>
      <c r="C20" s="36" t="s">
        <v>10</v>
      </c>
      <c r="D20" s="21">
        <v>532130</v>
      </c>
      <c r="E20" s="21"/>
      <c r="F20" s="102">
        <f t="shared" si="0"/>
        <v>532130</v>
      </c>
      <c r="G20" s="26"/>
    </row>
    <row r="21" spans="1:7" s="42" customFormat="1" ht="19.5" thickBot="1" x14ac:dyDescent="0.35">
      <c r="A21" s="37" t="s">
        <v>27</v>
      </c>
      <c r="B21" s="38" t="s">
        <v>66</v>
      </c>
      <c r="C21" s="39" t="s">
        <v>48</v>
      </c>
      <c r="D21" s="40">
        <f>SUM(D18:D20)</f>
        <v>4238468</v>
      </c>
      <c r="E21" s="40">
        <f>SUM(E18:E20)</f>
        <v>714</v>
      </c>
      <c r="F21" s="101">
        <f>SUM(D21:E21)</f>
        <v>4239182</v>
      </c>
      <c r="G21" s="41"/>
    </row>
    <row r="22" spans="1:7" s="42" customFormat="1" ht="19.5" thickBot="1" x14ac:dyDescent="0.35">
      <c r="A22" s="37" t="s">
        <v>28</v>
      </c>
      <c r="B22" s="38" t="s">
        <v>54</v>
      </c>
      <c r="C22" s="39" t="s">
        <v>36</v>
      </c>
      <c r="D22" s="40"/>
      <c r="E22" s="40">
        <f>6516</f>
        <v>6516</v>
      </c>
      <c r="F22" s="101">
        <f t="shared" si="0"/>
        <v>6516</v>
      </c>
      <c r="G22" s="41"/>
    </row>
    <row r="23" spans="1:7" s="17" customFormat="1" x14ac:dyDescent="0.3">
      <c r="A23" s="43">
        <v>10</v>
      </c>
      <c r="B23" s="13" t="s">
        <v>67</v>
      </c>
      <c r="C23" s="44" t="s">
        <v>11</v>
      </c>
      <c r="D23" s="15">
        <v>2310000</v>
      </c>
      <c r="E23" s="15"/>
      <c r="F23" s="106">
        <f t="shared" si="0"/>
        <v>2310000</v>
      </c>
      <c r="G23" s="16"/>
    </row>
    <row r="24" spans="1:7" s="17" customFormat="1" x14ac:dyDescent="0.3">
      <c r="A24" s="43">
        <v>11</v>
      </c>
      <c r="B24" s="45"/>
      <c r="C24" s="46" t="s">
        <v>37</v>
      </c>
      <c r="D24" s="47">
        <v>2300000</v>
      </c>
      <c r="E24" s="47"/>
      <c r="F24" s="106">
        <f t="shared" si="0"/>
        <v>2300000</v>
      </c>
      <c r="G24" s="16"/>
    </row>
    <row r="25" spans="1:7" s="17" customFormat="1" x14ac:dyDescent="0.3">
      <c r="A25" s="43">
        <v>12</v>
      </c>
      <c r="B25" s="45"/>
      <c r="C25" s="46" t="s">
        <v>103</v>
      </c>
      <c r="D25" s="47">
        <v>10000</v>
      </c>
      <c r="E25" s="47"/>
      <c r="F25" s="106">
        <f t="shared" ref="F25:F37" si="1">SUM(D25:E25)</f>
        <v>10000</v>
      </c>
      <c r="G25" s="16"/>
    </row>
    <row r="26" spans="1:7" x14ac:dyDescent="0.3">
      <c r="A26" s="43">
        <v>13</v>
      </c>
      <c r="B26" s="20" t="s">
        <v>68</v>
      </c>
      <c r="C26" s="23" t="s">
        <v>12</v>
      </c>
      <c r="D26" s="21">
        <v>8591918</v>
      </c>
      <c r="E26" s="21"/>
      <c r="F26" s="106">
        <f t="shared" si="1"/>
        <v>8591918</v>
      </c>
    </row>
    <row r="27" spans="1:7" s="49" customFormat="1" x14ac:dyDescent="0.3">
      <c r="A27" s="43">
        <v>14</v>
      </c>
      <c r="B27" s="20" t="s">
        <v>69</v>
      </c>
      <c r="C27" s="23" t="s">
        <v>13</v>
      </c>
      <c r="D27" s="21">
        <v>1600000</v>
      </c>
      <c r="E27" s="21"/>
      <c r="F27" s="106">
        <f t="shared" si="1"/>
        <v>1600000</v>
      </c>
      <c r="G27" s="48"/>
    </row>
    <row r="28" spans="1:7" s="52" customFormat="1" ht="19.5" x14ac:dyDescent="0.35">
      <c r="A28" s="50">
        <v>15</v>
      </c>
      <c r="B28" s="29" t="s">
        <v>70</v>
      </c>
      <c r="C28" s="30" t="s">
        <v>111</v>
      </c>
      <c r="D28" s="31">
        <f>SUM(D26:D27)</f>
        <v>10191918</v>
      </c>
      <c r="E28" s="31">
        <f>SUM(E26:E27)</f>
        <v>0</v>
      </c>
      <c r="F28" s="108">
        <f t="shared" si="1"/>
        <v>10191918</v>
      </c>
      <c r="G28" s="51"/>
    </row>
    <row r="29" spans="1:7" s="5" customFormat="1" x14ac:dyDescent="0.3">
      <c r="A29" s="43">
        <v>16</v>
      </c>
      <c r="B29" s="35" t="s">
        <v>71</v>
      </c>
      <c r="C29" s="53" t="s">
        <v>14</v>
      </c>
      <c r="D29" s="54">
        <v>125830</v>
      </c>
      <c r="E29" s="54"/>
      <c r="F29" s="106">
        <f t="shared" si="1"/>
        <v>125830</v>
      </c>
      <c r="G29" s="55"/>
    </row>
    <row r="30" spans="1:7" s="60" customFormat="1" x14ac:dyDescent="0.3">
      <c r="A30" s="43">
        <v>17</v>
      </c>
      <c r="B30" s="56"/>
      <c r="C30" s="57" t="s">
        <v>55</v>
      </c>
      <c r="D30" s="58"/>
      <c r="E30" s="58"/>
      <c r="F30" s="106">
        <f t="shared" si="1"/>
        <v>0</v>
      </c>
      <c r="G30" s="59"/>
    </row>
    <row r="31" spans="1:7" s="60" customFormat="1" x14ac:dyDescent="0.3">
      <c r="A31" s="43">
        <v>18</v>
      </c>
      <c r="B31" s="56"/>
      <c r="C31" s="57" t="s">
        <v>97</v>
      </c>
      <c r="D31" s="58">
        <v>20000</v>
      </c>
      <c r="E31" s="58"/>
      <c r="F31" s="106">
        <f t="shared" si="1"/>
        <v>20000</v>
      </c>
      <c r="G31" s="59"/>
    </row>
    <row r="32" spans="1:7" s="60" customFormat="1" x14ac:dyDescent="0.3">
      <c r="A32" s="43">
        <v>19</v>
      </c>
      <c r="B32" s="56"/>
      <c r="C32" s="57" t="s">
        <v>98</v>
      </c>
      <c r="D32" s="58">
        <v>7000</v>
      </c>
      <c r="E32" s="58"/>
      <c r="F32" s="106">
        <f t="shared" si="1"/>
        <v>7000</v>
      </c>
      <c r="G32" s="59"/>
    </row>
    <row r="33" spans="1:7" s="64" customFormat="1" ht="19.5" thickBot="1" x14ac:dyDescent="0.35">
      <c r="A33" s="43">
        <v>20</v>
      </c>
      <c r="B33" s="61"/>
      <c r="C33" s="57" t="s">
        <v>99</v>
      </c>
      <c r="D33" s="62">
        <v>200</v>
      </c>
      <c r="E33" s="62"/>
      <c r="F33" s="106">
        <f t="shared" si="1"/>
        <v>200</v>
      </c>
      <c r="G33" s="63"/>
    </row>
    <row r="34" spans="1:7" s="64" customFormat="1" ht="19.5" thickBot="1" x14ac:dyDescent="0.35">
      <c r="A34" s="43">
        <v>21</v>
      </c>
      <c r="B34" s="61"/>
      <c r="C34" s="57" t="s">
        <v>100</v>
      </c>
      <c r="D34" s="62">
        <v>500</v>
      </c>
      <c r="E34" s="62"/>
      <c r="F34" s="106">
        <f t="shared" si="1"/>
        <v>500</v>
      </c>
      <c r="G34" s="63"/>
    </row>
    <row r="35" spans="1:7" s="60" customFormat="1" x14ac:dyDescent="0.3">
      <c r="A35" s="43">
        <v>22</v>
      </c>
      <c r="B35" s="56"/>
      <c r="C35" s="57" t="s">
        <v>101</v>
      </c>
      <c r="D35" s="58">
        <v>2000</v>
      </c>
      <c r="E35" s="58"/>
      <c r="F35" s="106">
        <f t="shared" si="1"/>
        <v>2000</v>
      </c>
      <c r="G35" s="59"/>
    </row>
    <row r="36" spans="1:7" s="64" customFormat="1" ht="19.5" thickBot="1" x14ac:dyDescent="0.35">
      <c r="A36" s="43">
        <v>23</v>
      </c>
      <c r="B36" s="56"/>
      <c r="C36" s="57" t="s">
        <v>110</v>
      </c>
      <c r="D36" s="58">
        <v>50000</v>
      </c>
      <c r="E36" s="58"/>
      <c r="F36" s="106">
        <f t="shared" si="1"/>
        <v>50000</v>
      </c>
      <c r="G36" s="63"/>
    </row>
    <row r="37" spans="1:7" s="70" customFormat="1" ht="19.5" thickBot="1" x14ac:dyDescent="0.35">
      <c r="A37" s="65">
        <v>24</v>
      </c>
      <c r="B37" s="66"/>
      <c r="C37" s="67" t="s">
        <v>102</v>
      </c>
      <c r="D37" s="68">
        <v>46130</v>
      </c>
      <c r="E37" s="68"/>
      <c r="F37" s="106">
        <f t="shared" si="1"/>
        <v>46130</v>
      </c>
      <c r="G37" s="69"/>
    </row>
    <row r="38" spans="1:7" s="42" customFormat="1" ht="19.5" thickBot="1" x14ac:dyDescent="0.35">
      <c r="A38" s="37" t="s">
        <v>29</v>
      </c>
      <c r="B38" s="38" t="s">
        <v>72</v>
      </c>
      <c r="C38" s="39" t="s">
        <v>112</v>
      </c>
      <c r="D38" s="40">
        <f>SUM(D23,D28,D29)</f>
        <v>12627748</v>
      </c>
      <c r="E38" s="40">
        <f>SUM(E23,E28,E29)</f>
        <v>0</v>
      </c>
      <c r="F38" s="101">
        <f>SUM(D38:E38)</f>
        <v>12627748</v>
      </c>
      <c r="G38" s="41"/>
    </row>
    <row r="39" spans="1:7" s="75" customFormat="1" x14ac:dyDescent="0.3">
      <c r="A39" s="12">
        <v>25</v>
      </c>
      <c r="B39" s="71" t="s">
        <v>73</v>
      </c>
      <c r="C39" s="72" t="s">
        <v>46</v>
      </c>
      <c r="D39" s="73"/>
      <c r="E39" s="73"/>
      <c r="F39" s="103">
        <f>SUM(D39:E39)</f>
        <v>0</v>
      </c>
      <c r="G39" s="74"/>
    </row>
    <row r="40" spans="1:7" s="27" customFormat="1" x14ac:dyDescent="0.3">
      <c r="A40" s="43">
        <v>26</v>
      </c>
      <c r="B40" s="13" t="s">
        <v>74</v>
      </c>
      <c r="C40" s="44" t="s">
        <v>15</v>
      </c>
      <c r="D40" s="15">
        <v>2618888</v>
      </c>
      <c r="E40" s="15">
        <f>3037</f>
        <v>3037</v>
      </c>
      <c r="F40" s="106">
        <f>SUM(D40:E40)</f>
        <v>2621925</v>
      </c>
      <c r="G40" s="26"/>
    </row>
    <row r="41" spans="1:7" s="27" customFormat="1" x14ac:dyDescent="0.3">
      <c r="A41" s="43">
        <v>27</v>
      </c>
      <c r="B41" s="45"/>
      <c r="C41" s="46" t="s">
        <v>38</v>
      </c>
      <c r="D41" s="47"/>
      <c r="E41" s="47"/>
      <c r="F41" s="106">
        <f>SUM(D41:E41)</f>
        <v>0</v>
      </c>
      <c r="G41" s="26"/>
    </row>
    <row r="42" spans="1:7" s="27" customFormat="1" ht="19.5" thickBot="1" x14ac:dyDescent="0.35">
      <c r="A42" s="43">
        <v>28</v>
      </c>
      <c r="B42" s="45"/>
      <c r="C42" s="46" t="s">
        <v>104</v>
      </c>
      <c r="D42" s="47"/>
      <c r="E42" s="47"/>
      <c r="F42" s="106">
        <f t="shared" ref="F42:F54" si="2">SUM(D42:E42)</f>
        <v>0</v>
      </c>
      <c r="G42" s="26"/>
    </row>
    <row r="43" spans="1:7" s="77" customFormat="1" ht="19.5" thickBot="1" x14ac:dyDescent="0.35">
      <c r="A43" s="18">
        <v>29</v>
      </c>
      <c r="B43" s="20" t="s">
        <v>75</v>
      </c>
      <c r="C43" s="23" t="s">
        <v>16</v>
      </c>
      <c r="D43" s="21">
        <v>216859</v>
      </c>
      <c r="E43" s="21"/>
      <c r="F43" s="106">
        <f t="shared" si="2"/>
        <v>216859</v>
      </c>
      <c r="G43" s="76"/>
    </row>
    <row r="44" spans="1:7" s="27" customFormat="1" x14ac:dyDescent="0.3">
      <c r="A44" s="18">
        <v>30</v>
      </c>
      <c r="B44" s="56"/>
      <c r="C44" s="57" t="s">
        <v>39</v>
      </c>
      <c r="D44" s="58">
        <v>212159</v>
      </c>
      <c r="E44" s="58"/>
      <c r="F44" s="106">
        <f t="shared" si="2"/>
        <v>212159</v>
      </c>
      <c r="G44" s="26"/>
    </row>
    <row r="45" spans="1:7" s="79" customFormat="1" x14ac:dyDescent="0.3">
      <c r="A45" s="18">
        <v>31</v>
      </c>
      <c r="B45" s="20" t="s">
        <v>76</v>
      </c>
      <c r="C45" s="23" t="s">
        <v>17</v>
      </c>
      <c r="D45" s="21">
        <v>528184</v>
      </c>
      <c r="E45" s="21"/>
      <c r="F45" s="106">
        <f t="shared" si="2"/>
        <v>528184</v>
      </c>
      <c r="G45" s="78"/>
    </row>
    <row r="46" spans="1:7" s="79" customFormat="1" x14ac:dyDescent="0.3">
      <c r="A46" s="18">
        <v>32</v>
      </c>
      <c r="B46" s="20"/>
      <c r="C46" s="80" t="s">
        <v>96</v>
      </c>
      <c r="D46" s="21"/>
      <c r="E46" s="21"/>
      <c r="F46" s="106">
        <f t="shared" si="2"/>
        <v>0</v>
      </c>
      <c r="G46" s="78"/>
    </row>
    <row r="47" spans="1:7" s="79" customFormat="1" x14ac:dyDescent="0.3">
      <c r="A47" s="18">
        <v>33</v>
      </c>
      <c r="B47" s="20" t="s">
        <v>77</v>
      </c>
      <c r="C47" s="23" t="s">
        <v>18</v>
      </c>
      <c r="D47" s="21">
        <v>341930</v>
      </c>
      <c r="E47" s="21">
        <f>-155-40-1124</f>
        <v>-1319</v>
      </c>
      <c r="F47" s="106">
        <f t="shared" si="2"/>
        <v>340611</v>
      </c>
      <c r="G47" s="78"/>
    </row>
    <row r="48" spans="1:7" s="79" customFormat="1" x14ac:dyDescent="0.3">
      <c r="A48" s="18">
        <v>34</v>
      </c>
      <c r="B48" s="20" t="s">
        <v>78</v>
      </c>
      <c r="C48" s="23" t="s">
        <v>19</v>
      </c>
      <c r="D48" s="21">
        <v>858153</v>
      </c>
      <c r="E48" s="21">
        <f>820</f>
        <v>820</v>
      </c>
      <c r="F48" s="106">
        <f t="shared" si="2"/>
        <v>858973</v>
      </c>
      <c r="G48" s="78"/>
    </row>
    <row r="49" spans="1:7" s="79" customFormat="1" x14ac:dyDescent="0.3">
      <c r="A49" s="18">
        <v>35</v>
      </c>
      <c r="B49" s="20" t="s">
        <v>79</v>
      </c>
      <c r="C49" s="23" t="s">
        <v>20</v>
      </c>
      <c r="D49" s="21">
        <v>78090</v>
      </c>
      <c r="E49" s="21"/>
      <c r="F49" s="106">
        <f t="shared" si="2"/>
        <v>78090</v>
      </c>
      <c r="G49" s="78"/>
    </row>
    <row r="50" spans="1:7" s="5" customFormat="1" x14ac:dyDescent="0.3">
      <c r="A50" s="18">
        <v>36</v>
      </c>
      <c r="B50" s="20" t="s">
        <v>80</v>
      </c>
      <c r="C50" s="23" t="s">
        <v>50</v>
      </c>
      <c r="D50" s="21">
        <v>30</v>
      </c>
      <c r="E50" s="21"/>
      <c r="F50" s="106">
        <f t="shared" si="2"/>
        <v>30</v>
      </c>
      <c r="G50" s="55"/>
    </row>
    <row r="51" spans="1:7" s="27" customFormat="1" x14ac:dyDescent="0.3">
      <c r="A51" s="34">
        <v>37</v>
      </c>
      <c r="B51" s="61"/>
      <c r="C51" s="81" t="s">
        <v>39</v>
      </c>
      <c r="D51" s="58">
        <v>0</v>
      </c>
      <c r="E51" s="58"/>
      <c r="F51" s="106">
        <f t="shared" si="2"/>
        <v>0</v>
      </c>
      <c r="G51" s="26"/>
    </row>
    <row r="52" spans="1:7" s="5" customFormat="1" ht="19.5" thickBot="1" x14ac:dyDescent="0.35">
      <c r="A52" s="34">
        <v>38</v>
      </c>
      <c r="B52" s="35" t="s">
        <v>81</v>
      </c>
      <c r="C52" s="82" t="s">
        <v>47</v>
      </c>
      <c r="D52" s="54">
        <v>3683</v>
      </c>
      <c r="E52" s="54"/>
      <c r="F52" s="106">
        <f t="shared" si="2"/>
        <v>3683</v>
      </c>
      <c r="G52" s="55"/>
    </row>
    <row r="53" spans="1:7" s="84" customFormat="1" x14ac:dyDescent="0.3">
      <c r="A53" s="34">
        <v>39</v>
      </c>
      <c r="B53" s="35" t="s">
        <v>82</v>
      </c>
      <c r="C53" s="53" t="s">
        <v>21</v>
      </c>
      <c r="D53" s="54">
        <v>628776</v>
      </c>
      <c r="E53" s="54">
        <f>173+155+50+1134</f>
        <v>1512</v>
      </c>
      <c r="F53" s="106">
        <f t="shared" si="2"/>
        <v>630288</v>
      </c>
      <c r="G53" s="83"/>
    </row>
    <row r="54" spans="1:7" s="60" customFormat="1" ht="56.25" x14ac:dyDescent="0.3">
      <c r="A54" s="18">
        <v>40</v>
      </c>
      <c r="B54" s="56"/>
      <c r="C54" s="80" t="s">
        <v>51</v>
      </c>
      <c r="D54" s="58"/>
      <c r="E54" s="58"/>
      <c r="F54" s="106">
        <f t="shared" si="2"/>
        <v>0</v>
      </c>
      <c r="G54" s="59"/>
    </row>
    <row r="55" spans="1:7" s="64" customFormat="1" ht="19.5" thickBot="1" x14ac:dyDescent="0.35">
      <c r="A55" s="8">
        <v>41</v>
      </c>
      <c r="B55" s="85"/>
      <c r="C55" s="57" t="s">
        <v>52</v>
      </c>
      <c r="D55" s="86"/>
      <c r="E55" s="86"/>
      <c r="F55" s="107">
        <f t="shared" ref="F55:F60" si="3">SUM(D55:E55)</f>
        <v>0</v>
      </c>
      <c r="G55" s="63"/>
    </row>
    <row r="56" spans="1:7" s="77" customFormat="1" ht="19.5" thickBot="1" x14ac:dyDescent="0.35">
      <c r="A56" s="37" t="s">
        <v>30</v>
      </c>
      <c r="B56" s="38" t="s">
        <v>83</v>
      </c>
      <c r="C56" s="39" t="s">
        <v>115</v>
      </c>
      <c r="D56" s="40">
        <f>SUM(D39:D40,D43,D45,D47:D50,D52,D53)</f>
        <v>5274593</v>
      </c>
      <c r="E56" s="40">
        <f>SUM(E39:E40,E43,E45,E47:E50,E52,E53)</f>
        <v>4050</v>
      </c>
      <c r="F56" s="101">
        <f t="shared" si="3"/>
        <v>5278643</v>
      </c>
      <c r="G56" s="76"/>
    </row>
    <row r="57" spans="1:7" s="84" customFormat="1" x14ac:dyDescent="0.3">
      <c r="A57" s="34">
        <v>42</v>
      </c>
      <c r="B57" s="35" t="s">
        <v>84</v>
      </c>
      <c r="C57" s="53" t="s">
        <v>4</v>
      </c>
      <c r="D57" s="54">
        <v>5530513</v>
      </c>
      <c r="E57" s="54"/>
      <c r="F57" s="102">
        <f t="shared" si="3"/>
        <v>5530513</v>
      </c>
      <c r="G57" s="83"/>
    </row>
    <row r="58" spans="1:7" s="5" customFormat="1" x14ac:dyDescent="0.3">
      <c r="A58" s="34">
        <v>43</v>
      </c>
      <c r="B58" s="35" t="s">
        <v>120</v>
      </c>
      <c r="C58" s="53" t="s">
        <v>121</v>
      </c>
      <c r="D58" s="54">
        <v>3626</v>
      </c>
      <c r="E58" s="54"/>
      <c r="F58" s="102">
        <f t="shared" si="3"/>
        <v>3626</v>
      </c>
      <c r="G58" s="55"/>
    </row>
    <row r="59" spans="1:7" s="91" customFormat="1" ht="19.5" thickBot="1" x14ac:dyDescent="0.35">
      <c r="A59" s="8">
        <v>44</v>
      </c>
      <c r="B59" s="87" t="s">
        <v>85</v>
      </c>
      <c r="C59" s="88" t="s">
        <v>56</v>
      </c>
      <c r="D59" s="89"/>
      <c r="E59" s="89"/>
      <c r="F59" s="104">
        <f t="shared" si="3"/>
        <v>0</v>
      </c>
      <c r="G59" s="90"/>
    </row>
    <row r="60" spans="1:7" s="42" customFormat="1" ht="19.5" thickBot="1" x14ac:dyDescent="0.35">
      <c r="A60" s="37" t="s">
        <v>31</v>
      </c>
      <c r="B60" s="38" t="s">
        <v>86</v>
      </c>
      <c r="C60" s="39" t="s">
        <v>122</v>
      </c>
      <c r="D60" s="40">
        <f>SUM(D57:D59)</f>
        <v>5534139</v>
      </c>
      <c r="E60" s="40">
        <f>SUM(E57:E59)</f>
        <v>0</v>
      </c>
      <c r="F60" s="101">
        <f t="shared" si="3"/>
        <v>5534139</v>
      </c>
      <c r="G60" s="41"/>
    </row>
    <row r="61" spans="1:7" s="42" customFormat="1" ht="19.5" thickBot="1" x14ac:dyDescent="0.35">
      <c r="A61" s="37" t="s">
        <v>32</v>
      </c>
      <c r="B61" s="38" t="s">
        <v>109</v>
      </c>
      <c r="C61" s="39" t="s">
        <v>113</v>
      </c>
      <c r="D61" s="40">
        <v>23439</v>
      </c>
      <c r="E61" s="40">
        <f>68+11715</f>
        <v>11783</v>
      </c>
      <c r="F61" s="101">
        <f t="shared" ref="F61:F67" si="4">SUM(D61:E61)</f>
        <v>35222</v>
      </c>
      <c r="G61" s="41"/>
    </row>
    <row r="62" spans="1:7" s="42" customFormat="1" ht="19.5" thickBot="1" x14ac:dyDescent="0.35">
      <c r="A62" s="37" t="s">
        <v>33</v>
      </c>
      <c r="B62" s="38"/>
      <c r="C62" s="39" t="s">
        <v>125</v>
      </c>
      <c r="D62" s="40">
        <f>D21+D38+D56+D61</f>
        <v>22164248</v>
      </c>
      <c r="E62" s="40">
        <f>E21+E38+E56+E61</f>
        <v>16547</v>
      </c>
      <c r="F62" s="101">
        <f t="shared" si="4"/>
        <v>22180795</v>
      </c>
      <c r="G62" s="41"/>
    </row>
    <row r="63" spans="1:7" s="17" customFormat="1" ht="37.5" x14ac:dyDescent="0.3">
      <c r="A63" s="43">
        <v>45</v>
      </c>
      <c r="B63" s="92" t="s">
        <v>87</v>
      </c>
      <c r="C63" s="93" t="s">
        <v>5</v>
      </c>
      <c r="D63" s="94">
        <v>123032</v>
      </c>
      <c r="E63" s="94">
        <f>1707</f>
        <v>1707</v>
      </c>
      <c r="F63" s="106">
        <f t="shared" si="4"/>
        <v>124739</v>
      </c>
      <c r="G63" s="16"/>
    </row>
    <row r="64" spans="1:7" s="17" customFormat="1" ht="19.5" thickBot="1" x14ac:dyDescent="0.35">
      <c r="A64" s="34">
        <v>46</v>
      </c>
      <c r="B64" s="35" t="s">
        <v>88</v>
      </c>
      <c r="C64" s="53" t="s">
        <v>22</v>
      </c>
      <c r="D64" s="21">
        <v>9932</v>
      </c>
      <c r="E64" s="21">
        <f>108</f>
        <v>108</v>
      </c>
      <c r="F64" s="102">
        <f t="shared" si="4"/>
        <v>10040</v>
      </c>
      <c r="G64" s="16"/>
    </row>
    <row r="65" spans="1:7" s="96" customFormat="1" ht="19.5" thickBot="1" x14ac:dyDescent="0.35">
      <c r="A65" s="37" t="s">
        <v>34</v>
      </c>
      <c r="B65" s="38" t="s">
        <v>89</v>
      </c>
      <c r="C65" s="39" t="s">
        <v>123</v>
      </c>
      <c r="D65" s="40">
        <f>SUM(D63:D64)</f>
        <v>132964</v>
      </c>
      <c r="E65" s="40">
        <f>SUM(E63:E64)</f>
        <v>1815</v>
      </c>
      <c r="F65" s="101">
        <f t="shared" si="4"/>
        <v>134779</v>
      </c>
      <c r="G65" s="95"/>
    </row>
    <row r="66" spans="1:7" s="96" customFormat="1" ht="19.5" thickBot="1" x14ac:dyDescent="0.35">
      <c r="A66" s="37" t="s">
        <v>35</v>
      </c>
      <c r="B66" s="38"/>
      <c r="C66" s="39" t="s">
        <v>107</v>
      </c>
      <c r="D66" s="40">
        <f>D22+D60+D65</f>
        <v>5667103</v>
      </c>
      <c r="E66" s="40">
        <f>E22+E60+E65</f>
        <v>8331</v>
      </c>
      <c r="F66" s="101">
        <f t="shared" si="4"/>
        <v>5675434</v>
      </c>
      <c r="G66" s="95"/>
    </row>
    <row r="67" spans="1:7" s="96" customFormat="1" ht="19.5" thickBot="1" x14ac:dyDescent="0.35">
      <c r="A67" s="37" t="s">
        <v>40</v>
      </c>
      <c r="B67" s="38" t="s">
        <v>90</v>
      </c>
      <c r="C67" s="39" t="s">
        <v>23</v>
      </c>
      <c r="D67" s="40">
        <f>SUM(D21,D22,D38,D56,D60,D61,D65)</f>
        <v>27831351</v>
      </c>
      <c r="E67" s="40">
        <f>SUM(E21,E22,E38,E56,E60,E61,E65)</f>
        <v>24878</v>
      </c>
      <c r="F67" s="101">
        <f t="shared" si="4"/>
        <v>27856229</v>
      </c>
      <c r="G67" s="95"/>
    </row>
    <row r="68" spans="1:7" s="17" customFormat="1" x14ac:dyDescent="0.3">
      <c r="A68" s="34">
        <v>47</v>
      </c>
      <c r="B68" s="35" t="s">
        <v>91</v>
      </c>
      <c r="C68" s="53" t="s">
        <v>53</v>
      </c>
      <c r="D68" s="54"/>
      <c r="E68" s="54"/>
      <c r="F68" s="102">
        <f t="shared" ref="F68:F75" si="5">SUM(D68:E68)</f>
        <v>0</v>
      </c>
      <c r="G68" s="16"/>
    </row>
    <row r="69" spans="1:7" s="17" customFormat="1" x14ac:dyDescent="0.3">
      <c r="A69" s="34">
        <v>48</v>
      </c>
      <c r="B69" s="35" t="s">
        <v>92</v>
      </c>
      <c r="C69" s="53" t="s">
        <v>24</v>
      </c>
      <c r="D69" s="54">
        <v>3198812</v>
      </c>
      <c r="E69" s="54"/>
      <c r="F69" s="102">
        <f t="shared" si="5"/>
        <v>3198812</v>
      </c>
      <c r="G69" s="16"/>
    </row>
    <row r="70" spans="1:7" s="17" customFormat="1" x14ac:dyDescent="0.3">
      <c r="A70" s="34">
        <v>49</v>
      </c>
      <c r="B70" s="35" t="s">
        <v>118</v>
      </c>
      <c r="C70" s="53" t="s">
        <v>119</v>
      </c>
      <c r="D70" s="54">
        <v>1650898</v>
      </c>
      <c r="E70" s="54">
        <f>326006</f>
        <v>326006</v>
      </c>
      <c r="F70" s="102">
        <f t="shared" ref="F70" si="6">SUM(D70:E70)</f>
        <v>1976904</v>
      </c>
      <c r="G70" s="16"/>
    </row>
    <row r="71" spans="1:7" s="17" customFormat="1" x14ac:dyDescent="0.3">
      <c r="A71" s="34">
        <v>50</v>
      </c>
      <c r="B71" s="35" t="s">
        <v>93</v>
      </c>
      <c r="C71" s="53" t="s">
        <v>25</v>
      </c>
      <c r="D71" s="54">
        <v>10547143</v>
      </c>
      <c r="E71" s="54">
        <f>45377+39+2960+1016+29900+3113+14686+21</f>
        <v>97112</v>
      </c>
      <c r="F71" s="102">
        <f t="shared" si="5"/>
        <v>10644255</v>
      </c>
      <c r="G71" s="16"/>
    </row>
    <row r="72" spans="1:7" s="17" customFormat="1" x14ac:dyDescent="0.3">
      <c r="A72" s="34">
        <v>51</v>
      </c>
      <c r="B72" s="35" t="s">
        <v>94</v>
      </c>
      <c r="C72" s="53" t="s">
        <v>49</v>
      </c>
      <c r="D72" s="54">
        <v>7871688</v>
      </c>
      <c r="E72" s="54"/>
      <c r="F72" s="102">
        <f t="shared" si="5"/>
        <v>7871688</v>
      </c>
      <c r="G72" s="16"/>
    </row>
    <row r="73" spans="1:7" s="17" customFormat="1" ht="19.5" thickBot="1" x14ac:dyDescent="0.35">
      <c r="A73" s="34">
        <v>52</v>
      </c>
      <c r="B73" s="35" t="s">
        <v>95</v>
      </c>
      <c r="C73" s="53" t="s">
        <v>114</v>
      </c>
      <c r="D73" s="54"/>
      <c r="E73" s="54"/>
      <c r="F73" s="102">
        <f t="shared" si="5"/>
        <v>0</v>
      </c>
      <c r="G73" s="16"/>
    </row>
    <row r="74" spans="1:7" s="42" customFormat="1" ht="19.5" thickBot="1" x14ac:dyDescent="0.35">
      <c r="A74" s="37" t="s">
        <v>105</v>
      </c>
      <c r="B74" s="38" t="s">
        <v>26</v>
      </c>
      <c r="C74" s="39" t="s">
        <v>124</v>
      </c>
      <c r="D74" s="40">
        <f>SUM(D68:D73)</f>
        <v>23268541</v>
      </c>
      <c r="E74" s="40">
        <f>SUM(E68:E73)</f>
        <v>423118</v>
      </c>
      <c r="F74" s="101">
        <f>SUM(D74:E74)</f>
        <v>23691659</v>
      </c>
      <c r="G74" s="41"/>
    </row>
    <row r="75" spans="1:7" s="42" customFormat="1" ht="19.5" thickBot="1" x14ac:dyDescent="0.35">
      <c r="A75" s="37" t="s">
        <v>106</v>
      </c>
      <c r="B75" s="97"/>
      <c r="C75" s="39" t="s">
        <v>108</v>
      </c>
      <c r="D75" s="40">
        <f>SUM(D67,D74)</f>
        <v>51099892</v>
      </c>
      <c r="E75" s="40">
        <f>SUM(E67,E74)</f>
        <v>447996</v>
      </c>
      <c r="F75" s="101">
        <f t="shared" si="5"/>
        <v>51547888</v>
      </c>
      <c r="G75" s="41"/>
    </row>
  </sheetData>
  <mergeCells count="8">
    <mergeCell ref="A2:F2"/>
    <mergeCell ref="A3:F3"/>
    <mergeCell ref="C8:C10"/>
    <mergeCell ref="A8:A10"/>
    <mergeCell ref="D8:D10"/>
    <mergeCell ref="F8:F10"/>
    <mergeCell ref="E8:E10"/>
    <mergeCell ref="B8:B10"/>
  </mergeCells>
  <phoneticPr fontId="19" type="noConversion"/>
  <printOptions horizontalCentered="1"/>
  <pageMargins left="0" right="0" top="0.31496062992125984" bottom="0.19685039370078741" header="7.874015748031496E-2" footer="0.31496062992125984"/>
  <pageSetup paperSize="9" scale="51" orientation="portrait" horizontalDpi="300" verticalDpi="300" r:id="rId1"/>
  <headerFooter alignWithMargins="0">
    <oddHeader>&amp;R&amp;14 1. melléklet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bevételi tábla</vt:lpstr>
      <vt:lpstr>'bevételi tábla'!Nyomtatási_cím</vt:lpstr>
      <vt:lpstr>'bevételi tábla'!Nyomtatási_terület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Eszter</dc:creator>
  <cp:lastModifiedBy>Baranyi Genaro</cp:lastModifiedBy>
  <cp:lastPrinted>2025-01-30T12:09:34Z</cp:lastPrinted>
  <dcterms:created xsi:type="dcterms:W3CDTF">2008-02-07T14:03:36Z</dcterms:created>
  <dcterms:modified xsi:type="dcterms:W3CDTF">2025-02-04T13:19:40Z</dcterms:modified>
</cp:coreProperties>
</file>