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2024" sheetId="7" r:id="rId1"/>
  </sheets>
  <definedNames>
    <definedName name="_xlnm.Print_Titles" localSheetId="0">'2024'!$A:$C,'2024'!$1:$1</definedName>
    <definedName name="_xlnm.Print_Area" localSheetId="0">'2024'!$A$1:$AV$72</definedName>
  </definedNames>
  <calcPr calcId="162913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72" i="7" l="1"/>
  <c r="AG72" i="7"/>
  <c r="I13" i="7"/>
  <c r="U40" i="7"/>
  <c r="O54" i="7"/>
  <c r="K12" i="7" l="1"/>
  <c r="K11" i="7"/>
  <c r="J13" i="7" l="1"/>
  <c r="K13" i="7"/>
  <c r="J72" i="7"/>
  <c r="K68" i="7"/>
  <c r="K70" i="7" s="1"/>
  <c r="K62" i="7"/>
  <c r="K55" i="7"/>
  <c r="K58" i="7" s="1"/>
  <c r="J55" i="7"/>
  <c r="J58" i="7" s="1"/>
  <c r="K14" i="7"/>
  <c r="J14" i="7"/>
  <c r="K22" i="7"/>
  <c r="J22" i="7"/>
  <c r="K40" i="7"/>
  <c r="J40" i="7"/>
  <c r="J68" i="7"/>
  <c r="D62" i="7"/>
  <c r="J62" i="7" s="1"/>
  <c r="J12" i="7"/>
  <c r="J11" i="7"/>
  <c r="K65" i="7"/>
  <c r="J65" i="7"/>
  <c r="K61" i="7"/>
  <c r="J61" i="7"/>
  <c r="K48" i="7"/>
  <c r="J48" i="7"/>
  <c r="K37" i="7"/>
  <c r="J37" i="7"/>
  <c r="L29" i="7"/>
  <c r="K29" i="7"/>
  <c r="J29" i="7"/>
  <c r="K20" i="7"/>
  <c r="J20" i="7"/>
  <c r="H70" i="7"/>
  <c r="G70" i="7"/>
  <c r="H65" i="7"/>
  <c r="G65" i="7"/>
  <c r="I62" i="7"/>
  <c r="H61" i="7"/>
  <c r="G61" i="7"/>
  <c r="H58" i="7"/>
  <c r="G58" i="7"/>
  <c r="H48" i="7"/>
  <c r="G48" i="7"/>
  <c r="H37" i="7"/>
  <c r="G37" i="7"/>
  <c r="I29" i="7"/>
  <c r="H29" i="7"/>
  <c r="H30" i="7" s="1"/>
  <c r="G29" i="7"/>
  <c r="G30" i="7" s="1"/>
  <c r="H20" i="7"/>
  <c r="H21" i="7" s="1"/>
  <c r="G20" i="7"/>
  <c r="G21" i="7" s="1"/>
  <c r="I12" i="7"/>
  <c r="I11" i="7"/>
  <c r="L40" i="7" l="1"/>
  <c r="K21" i="7"/>
  <c r="J70" i="7"/>
  <c r="L70" i="7" s="1"/>
  <c r="L12" i="7"/>
  <c r="K30" i="7"/>
  <c r="L55" i="7"/>
  <c r="L72" i="7"/>
  <c r="L62" i="7"/>
  <c r="L14" i="7"/>
  <c r="J30" i="7"/>
  <c r="L68" i="7"/>
  <c r="J66" i="7"/>
  <c r="L11" i="7"/>
  <c r="G66" i="7"/>
  <c r="G71" i="7" s="1"/>
  <c r="L13" i="7"/>
  <c r="J71" i="7"/>
  <c r="L58" i="7"/>
  <c r="L22" i="7"/>
  <c r="J21" i="7"/>
  <c r="G31" i="7"/>
  <c r="G38" i="7" s="1"/>
  <c r="K66" i="7"/>
  <c r="H66" i="7"/>
  <c r="H31" i="7"/>
  <c r="I21" i="7"/>
  <c r="K31" i="7" l="1"/>
  <c r="K38" i="7" s="1"/>
  <c r="I66" i="7"/>
  <c r="J31" i="7"/>
  <c r="L30" i="7"/>
  <c r="H71" i="7"/>
  <c r="I71" i="7" s="1"/>
  <c r="G73" i="7"/>
  <c r="L21" i="7"/>
  <c r="K71" i="7"/>
  <c r="L66" i="7"/>
  <c r="H38" i="7"/>
  <c r="I38" i="7" s="1"/>
  <c r="I31" i="7"/>
  <c r="L31" i="7" l="1"/>
  <c r="J38" i="7"/>
  <c r="L38" i="7" s="1"/>
  <c r="K73" i="7"/>
  <c r="L71" i="7"/>
  <c r="H73" i="7"/>
  <c r="F55" i="7"/>
  <c r="J73" i="7" l="1"/>
  <c r="AM72" i="7"/>
  <c r="AD40" i="7"/>
  <c r="AD11" i="7"/>
  <c r="AD12" i="7"/>
  <c r="U51" i="7"/>
  <c r="AS72" i="7" l="1"/>
  <c r="AR70" i="7"/>
  <c r="AQ70" i="7"/>
  <c r="AS68" i="7"/>
  <c r="AR65" i="7"/>
  <c r="AQ65" i="7"/>
  <c r="AR61" i="7"/>
  <c r="AQ61" i="7"/>
  <c r="AR58" i="7"/>
  <c r="AQ58" i="7"/>
  <c r="AR48" i="7"/>
  <c r="AQ48" i="7"/>
  <c r="AR37" i="7"/>
  <c r="AQ37" i="7"/>
  <c r="AQ30" i="7"/>
  <c r="AR29" i="7"/>
  <c r="AR30" i="7" s="1"/>
  <c r="AQ29" i="7"/>
  <c r="AR20" i="7"/>
  <c r="AR21" i="7" s="1"/>
  <c r="AQ20" i="7"/>
  <c r="AQ21" i="7" s="1"/>
  <c r="AS13" i="7"/>
  <c r="AS12" i="7"/>
  <c r="AS11" i="7"/>
  <c r="AQ66" i="7" l="1"/>
  <c r="AQ71" i="7" s="1"/>
  <c r="AQ31" i="7"/>
  <c r="AQ38" i="7" s="1"/>
  <c r="AQ73" i="7" s="1"/>
  <c r="AR66" i="7"/>
  <c r="AR71" i="7" s="1"/>
  <c r="AS71" i="7" s="1"/>
  <c r="AS70" i="7"/>
  <c r="AR31" i="7"/>
  <c r="AS21" i="7"/>
  <c r="AR38" i="7" l="1"/>
  <c r="AS31" i="7"/>
  <c r="AS38" i="7" l="1"/>
  <c r="AR73" i="7"/>
  <c r="AN12" i="7" l="1"/>
  <c r="AO12" i="7"/>
  <c r="AN13" i="7"/>
  <c r="AO13" i="7"/>
  <c r="AN14" i="7"/>
  <c r="AO14" i="7"/>
  <c r="AN15" i="7"/>
  <c r="AO15" i="7"/>
  <c r="AN16" i="7"/>
  <c r="AO16" i="7"/>
  <c r="AN17" i="7"/>
  <c r="AO17" i="7"/>
  <c r="AN18" i="7"/>
  <c r="AO18" i="7"/>
  <c r="AN19" i="7"/>
  <c r="AO19" i="7"/>
  <c r="AN22" i="7"/>
  <c r="AO22" i="7"/>
  <c r="AN23" i="7"/>
  <c r="AO23" i="7"/>
  <c r="AN24" i="7"/>
  <c r="AO24" i="7"/>
  <c r="AN25" i="7"/>
  <c r="AO25" i="7"/>
  <c r="AN26" i="7"/>
  <c r="AO26" i="7"/>
  <c r="AN27" i="7"/>
  <c r="AO27" i="7"/>
  <c r="AN28" i="7"/>
  <c r="AO28" i="7"/>
  <c r="AN32" i="7"/>
  <c r="AO32" i="7"/>
  <c r="AN33" i="7"/>
  <c r="AO33" i="7"/>
  <c r="AN34" i="7"/>
  <c r="AO34" i="7"/>
  <c r="AN35" i="7"/>
  <c r="AO35" i="7"/>
  <c r="AN36" i="7"/>
  <c r="AO36" i="7"/>
  <c r="AN40" i="7"/>
  <c r="AO40" i="7"/>
  <c r="AN41" i="7"/>
  <c r="AO41" i="7"/>
  <c r="AN42" i="7"/>
  <c r="AO42" i="7"/>
  <c r="AN43" i="7"/>
  <c r="AO43" i="7"/>
  <c r="AN44" i="7"/>
  <c r="AO44" i="7"/>
  <c r="AN45" i="7"/>
  <c r="AO45" i="7"/>
  <c r="AN46" i="7"/>
  <c r="AO46" i="7"/>
  <c r="AN47" i="7"/>
  <c r="AO47" i="7"/>
  <c r="AN49" i="7"/>
  <c r="AO49" i="7"/>
  <c r="AN50" i="7"/>
  <c r="AO50" i="7"/>
  <c r="AN51" i="7"/>
  <c r="AO51" i="7"/>
  <c r="AN52" i="7"/>
  <c r="AO52" i="7"/>
  <c r="AN53" i="7"/>
  <c r="AO53" i="7"/>
  <c r="AN54" i="7"/>
  <c r="AO54" i="7"/>
  <c r="AN55" i="7"/>
  <c r="AO55" i="7"/>
  <c r="AN56" i="7"/>
  <c r="AO56" i="7"/>
  <c r="AN57" i="7"/>
  <c r="AO57" i="7"/>
  <c r="AN59" i="7"/>
  <c r="AO59" i="7"/>
  <c r="AN60" i="7"/>
  <c r="AO60" i="7"/>
  <c r="AN62" i="7"/>
  <c r="AO62" i="7"/>
  <c r="AN63" i="7"/>
  <c r="AO63" i="7"/>
  <c r="AN64" i="7"/>
  <c r="AO64" i="7"/>
  <c r="AN67" i="7"/>
  <c r="AO67" i="7"/>
  <c r="AN68" i="7"/>
  <c r="AO68" i="7"/>
  <c r="AN69" i="7"/>
  <c r="AO69" i="7"/>
  <c r="AN72" i="7"/>
  <c r="AO72" i="7"/>
  <c r="AU72" i="7" s="1"/>
  <c r="AO11" i="7"/>
  <c r="AN11" i="7"/>
  <c r="Y72" i="7"/>
  <c r="Y14" i="7"/>
  <c r="U72" i="7"/>
  <c r="T70" i="7"/>
  <c r="S70" i="7"/>
  <c r="T65" i="7"/>
  <c r="S65" i="7"/>
  <c r="T61" i="7"/>
  <c r="S61" i="7"/>
  <c r="T58" i="7"/>
  <c r="S58" i="7"/>
  <c r="U54" i="7"/>
  <c r="U53" i="7"/>
  <c r="U50" i="7"/>
  <c r="T48" i="7"/>
  <c r="S48" i="7"/>
  <c r="T37" i="7"/>
  <c r="S37" i="7"/>
  <c r="T29" i="7"/>
  <c r="S29" i="7"/>
  <c r="T20" i="7"/>
  <c r="S20" i="7"/>
  <c r="U13" i="7"/>
  <c r="U12" i="7"/>
  <c r="U11" i="7"/>
  <c r="AT14" i="7" l="1"/>
  <c r="AT72" i="7"/>
  <c r="U58" i="7"/>
  <c r="U70" i="7"/>
  <c r="U68" i="7"/>
  <c r="Y15" i="7" l="1"/>
  <c r="AT15" i="7" s="1"/>
  <c r="Z15" i="7"/>
  <c r="AU15" i="7" s="1"/>
  <c r="Y16" i="7"/>
  <c r="AT16" i="7" s="1"/>
  <c r="Z16" i="7"/>
  <c r="AU16" i="7" s="1"/>
  <c r="Y17" i="7"/>
  <c r="AT17" i="7" s="1"/>
  <c r="Z17" i="7"/>
  <c r="AU17" i="7" s="1"/>
  <c r="Y18" i="7"/>
  <c r="AT18" i="7" s="1"/>
  <c r="Z18" i="7"/>
  <c r="AU18" i="7" s="1"/>
  <c r="Y19" i="7"/>
  <c r="AT19" i="7" s="1"/>
  <c r="Z19" i="7"/>
  <c r="AU19" i="7" s="1"/>
  <c r="Y22" i="7"/>
  <c r="AT22" i="7" s="1"/>
  <c r="Y24" i="7"/>
  <c r="AT24" i="7" s="1"/>
  <c r="Z24" i="7"/>
  <c r="AU24" i="7" s="1"/>
  <c r="Y25" i="7"/>
  <c r="AT25" i="7" s="1"/>
  <c r="Z25" i="7"/>
  <c r="AU25" i="7" s="1"/>
  <c r="Y26" i="7"/>
  <c r="AT26" i="7" s="1"/>
  <c r="Z26" i="7"/>
  <c r="AU26" i="7" s="1"/>
  <c r="Y27" i="7"/>
  <c r="AT27" i="7" s="1"/>
  <c r="Z27" i="7"/>
  <c r="AU27" i="7" s="1"/>
  <c r="Y28" i="7"/>
  <c r="AT28" i="7" s="1"/>
  <c r="Z28" i="7"/>
  <c r="AU28" i="7" s="1"/>
  <c r="Y32" i="7"/>
  <c r="AT32" i="7" s="1"/>
  <c r="Z32" i="7"/>
  <c r="AU32" i="7" s="1"/>
  <c r="Y33" i="7"/>
  <c r="AT33" i="7" s="1"/>
  <c r="Z33" i="7"/>
  <c r="AU33" i="7" s="1"/>
  <c r="Y34" i="7"/>
  <c r="AT34" i="7" s="1"/>
  <c r="Z34" i="7"/>
  <c r="AU34" i="7" s="1"/>
  <c r="Y35" i="7"/>
  <c r="AT35" i="7" s="1"/>
  <c r="Z35" i="7"/>
  <c r="AU35" i="7" s="1"/>
  <c r="Y36" i="7"/>
  <c r="AT36" i="7" s="1"/>
  <c r="Z36" i="7"/>
  <c r="AU36" i="7" s="1"/>
  <c r="Y40" i="7"/>
  <c r="AT40" i="7" s="1"/>
  <c r="Z40" i="7"/>
  <c r="AU40" i="7" s="1"/>
  <c r="Y41" i="7"/>
  <c r="AT41" i="7" s="1"/>
  <c r="Z41" i="7"/>
  <c r="AU41" i="7" s="1"/>
  <c r="Y42" i="7"/>
  <c r="AT42" i="7" s="1"/>
  <c r="Z42" i="7"/>
  <c r="AU42" i="7" s="1"/>
  <c r="Y43" i="7"/>
  <c r="AT43" i="7" s="1"/>
  <c r="Z43" i="7"/>
  <c r="AU43" i="7" s="1"/>
  <c r="Y44" i="7"/>
  <c r="AT44" i="7" s="1"/>
  <c r="Z44" i="7"/>
  <c r="AU44" i="7" s="1"/>
  <c r="Y45" i="7"/>
  <c r="AT45" i="7" s="1"/>
  <c r="Z45" i="7"/>
  <c r="AU45" i="7" s="1"/>
  <c r="Y46" i="7"/>
  <c r="AT46" i="7" s="1"/>
  <c r="Z46" i="7"/>
  <c r="AU46" i="7" s="1"/>
  <c r="Y47" i="7"/>
  <c r="AT47" i="7" s="1"/>
  <c r="Z47" i="7"/>
  <c r="AU47" i="7" s="1"/>
  <c r="Y49" i="7"/>
  <c r="AT49" i="7" s="1"/>
  <c r="Z49" i="7"/>
  <c r="AU49" i="7" s="1"/>
  <c r="Y50" i="7"/>
  <c r="AT50" i="7" s="1"/>
  <c r="Z50" i="7"/>
  <c r="AU50" i="7" s="1"/>
  <c r="Y51" i="7"/>
  <c r="AT51" i="7" s="1"/>
  <c r="Z51" i="7"/>
  <c r="AU51" i="7" s="1"/>
  <c r="Y52" i="7"/>
  <c r="AT52" i="7" s="1"/>
  <c r="Z52" i="7"/>
  <c r="AU52" i="7" s="1"/>
  <c r="Y53" i="7"/>
  <c r="AT53" i="7" s="1"/>
  <c r="Z53" i="7"/>
  <c r="AU53" i="7" s="1"/>
  <c r="Y54" i="7"/>
  <c r="AT54" i="7" s="1"/>
  <c r="Z54" i="7"/>
  <c r="AU54" i="7" s="1"/>
  <c r="Y55" i="7"/>
  <c r="AT55" i="7" s="1"/>
  <c r="Z55" i="7"/>
  <c r="AU55" i="7" s="1"/>
  <c r="AV55" i="7" s="1"/>
  <c r="Y56" i="7"/>
  <c r="AT56" i="7" s="1"/>
  <c r="Z56" i="7"/>
  <c r="AU56" i="7" s="1"/>
  <c r="Y57" i="7"/>
  <c r="AT57" i="7" s="1"/>
  <c r="Z57" i="7"/>
  <c r="AU57" i="7" s="1"/>
  <c r="Y59" i="7"/>
  <c r="AT59" i="7" s="1"/>
  <c r="Z59" i="7"/>
  <c r="AU59" i="7" s="1"/>
  <c r="Y60" i="7"/>
  <c r="AT60" i="7" s="1"/>
  <c r="Z60" i="7"/>
  <c r="AU60" i="7" s="1"/>
  <c r="Y63" i="7"/>
  <c r="AT63" i="7" s="1"/>
  <c r="Z63" i="7"/>
  <c r="AU63" i="7" s="1"/>
  <c r="Y64" i="7"/>
  <c r="AT64" i="7" s="1"/>
  <c r="Z64" i="7"/>
  <c r="AU64" i="7" s="1"/>
  <c r="Y67" i="7"/>
  <c r="AT67" i="7" s="1"/>
  <c r="Z67" i="7"/>
  <c r="AU67" i="7" s="1"/>
  <c r="Y68" i="7"/>
  <c r="AT68" i="7" s="1"/>
  <c r="Z68" i="7"/>
  <c r="AU68" i="7" s="1"/>
  <c r="Y69" i="7"/>
  <c r="AT69" i="7" s="1"/>
  <c r="Z69" i="7"/>
  <c r="AU69" i="7" s="1"/>
  <c r="Z13" i="7"/>
  <c r="AU13" i="7" s="1"/>
  <c r="Y13" i="7"/>
  <c r="AT13" i="7" s="1"/>
  <c r="Z12" i="7"/>
  <c r="AU12" i="7" s="1"/>
  <c r="Y12" i="7"/>
  <c r="AT12" i="7" s="1"/>
  <c r="Z11" i="7"/>
  <c r="AU11" i="7" s="1"/>
  <c r="Y11" i="7"/>
  <c r="AT11" i="7" s="1"/>
  <c r="AA72" i="7"/>
  <c r="AP72" i="7"/>
  <c r="AP54" i="7"/>
  <c r="AP50" i="7"/>
  <c r="AP12" i="7"/>
  <c r="AP11" i="7"/>
  <c r="AL70" i="7"/>
  <c r="AK70" i="7"/>
  <c r="AM68" i="7"/>
  <c r="AL65" i="7"/>
  <c r="AK65" i="7"/>
  <c r="AL61" i="7"/>
  <c r="AK61" i="7"/>
  <c r="AL58" i="7"/>
  <c r="AK58" i="7"/>
  <c r="AM54" i="7"/>
  <c r="AM51" i="7"/>
  <c r="AL48" i="7"/>
  <c r="AK48" i="7"/>
  <c r="AM40" i="7"/>
  <c r="AL37" i="7"/>
  <c r="AK37" i="7"/>
  <c r="AL29" i="7"/>
  <c r="AK29" i="7"/>
  <c r="AL20" i="7"/>
  <c r="AK20" i="7"/>
  <c r="AM13" i="7"/>
  <c r="AM12" i="7"/>
  <c r="AM11" i="7"/>
  <c r="AK21" i="7" l="1"/>
  <c r="AL21" i="7"/>
  <c r="AK30" i="7"/>
  <c r="AK31" i="7" s="1"/>
  <c r="AK38" i="7" s="1"/>
  <c r="AL66" i="7"/>
  <c r="AL30" i="7"/>
  <c r="AK66" i="7"/>
  <c r="AK71" i="7" s="1"/>
  <c r="AM58" i="7"/>
  <c r="AM70" i="7"/>
  <c r="AA50" i="7"/>
  <c r="AA54" i="7"/>
  <c r="AA53" i="7"/>
  <c r="AA12" i="7"/>
  <c r="AA11" i="7"/>
  <c r="AA13" i="7"/>
  <c r="AA68" i="7"/>
  <c r="AA51" i="7"/>
  <c r="AP13" i="7"/>
  <c r="AP51" i="7"/>
  <c r="AP68" i="7"/>
  <c r="AP40" i="7"/>
  <c r="AD51" i="7"/>
  <c r="AD50" i="7"/>
  <c r="X54" i="7"/>
  <c r="X51" i="7"/>
  <c r="X50" i="7"/>
  <c r="F40" i="7"/>
  <c r="AM21" i="7" l="1"/>
  <c r="AM66" i="7"/>
  <c r="AL71" i="7"/>
  <c r="AM71" i="7" s="1"/>
  <c r="AK73" i="7"/>
  <c r="AL31" i="7"/>
  <c r="AM31" i="7" s="1"/>
  <c r="AJ40" i="7"/>
  <c r="AG51" i="7"/>
  <c r="AG40" i="7"/>
  <c r="F22" i="7"/>
  <c r="F14" i="7"/>
  <c r="AL38" i="7" l="1"/>
  <c r="AM38" i="7" s="1"/>
  <c r="F29" i="7"/>
  <c r="AL73" i="7" l="1"/>
  <c r="O68" i="7"/>
  <c r="R68" i="7"/>
  <c r="X68" i="7"/>
  <c r="F68" i="7"/>
  <c r="AG68" i="7"/>
  <c r="AD68" i="7"/>
  <c r="O53" i="7"/>
  <c r="R53" i="7"/>
  <c r="X53" i="7"/>
  <c r="AV51" i="7" l="1"/>
  <c r="AV53" i="7"/>
  <c r="R11" i="7"/>
  <c r="AV68" i="7" l="1"/>
  <c r="Q70" i="7" l="1"/>
  <c r="AB70" i="7" l="1"/>
  <c r="AB65" i="7"/>
  <c r="AB61" i="7"/>
  <c r="AB58" i="7"/>
  <c r="AB48" i="7"/>
  <c r="AB37" i="7"/>
  <c r="AB29" i="7"/>
  <c r="AB20" i="7"/>
  <c r="AE70" i="7"/>
  <c r="AE65" i="7"/>
  <c r="AE61" i="7"/>
  <c r="AE58" i="7"/>
  <c r="AE48" i="7"/>
  <c r="AE37" i="7"/>
  <c r="AE29" i="7"/>
  <c r="AE30" i="7" s="1"/>
  <c r="AE20" i="7"/>
  <c r="AE21" i="7" s="1"/>
  <c r="AH70" i="7"/>
  <c r="AH65" i="7"/>
  <c r="AH61" i="7"/>
  <c r="AH58" i="7"/>
  <c r="AH48" i="7"/>
  <c r="AH37" i="7"/>
  <c r="AH29" i="7"/>
  <c r="AH30" i="7" s="1"/>
  <c r="AH20" i="7"/>
  <c r="AH21" i="7" s="1"/>
  <c r="D70" i="7"/>
  <c r="D65" i="7"/>
  <c r="D61" i="7"/>
  <c r="D58" i="7"/>
  <c r="D48" i="7"/>
  <c r="D37" i="7"/>
  <c r="D29" i="7"/>
  <c r="D20" i="7"/>
  <c r="V70" i="7"/>
  <c r="V65" i="7"/>
  <c r="V61" i="7"/>
  <c r="V58" i="7"/>
  <c r="V48" i="7"/>
  <c r="V37" i="7"/>
  <c r="V29" i="7"/>
  <c r="V20" i="7"/>
  <c r="V21" i="7" s="1"/>
  <c r="P70" i="7"/>
  <c r="P65" i="7"/>
  <c r="P61" i="7"/>
  <c r="P58" i="7"/>
  <c r="P37" i="7"/>
  <c r="P29" i="7"/>
  <c r="P20" i="7"/>
  <c r="M70" i="7"/>
  <c r="M65" i="7"/>
  <c r="M61" i="7"/>
  <c r="M58" i="7"/>
  <c r="M37" i="7"/>
  <c r="M29" i="7"/>
  <c r="M20" i="7"/>
  <c r="Y65" i="7" l="1"/>
  <c r="D66" i="7"/>
  <c r="AN48" i="7"/>
  <c r="Y61" i="7"/>
  <c r="AB30" i="7"/>
  <c r="AN30" i="7" s="1"/>
  <c r="AN29" i="7"/>
  <c r="AB21" i="7"/>
  <c r="AB31" i="7" s="1"/>
  <c r="AN20" i="7"/>
  <c r="AN37" i="7"/>
  <c r="Y20" i="7"/>
  <c r="D30" i="7"/>
  <c r="AN61" i="7"/>
  <c r="AN65" i="7"/>
  <c r="D21" i="7"/>
  <c r="AN58" i="7"/>
  <c r="Y29" i="7"/>
  <c r="AT29" i="7" s="1"/>
  <c r="Y37" i="7"/>
  <c r="AT37" i="7" s="1"/>
  <c r="AN70" i="7"/>
  <c r="Y70" i="7"/>
  <c r="Y58" i="7"/>
  <c r="V30" i="7"/>
  <c r="V31" i="7" s="1"/>
  <c r="P30" i="7"/>
  <c r="P48" i="7"/>
  <c r="P66" i="7" s="1"/>
  <c r="P21" i="7"/>
  <c r="M21" i="7"/>
  <c r="M30" i="7"/>
  <c r="M48" i="7"/>
  <c r="M66" i="7" s="1"/>
  <c r="V66" i="7"/>
  <c r="AB66" i="7"/>
  <c r="AE66" i="7"/>
  <c r="AE71" i="7" s="1"/>
  <c r="AE31" i="7"/>
  <c r="AE38" i="7" s="1"/>
  <c r="AH66" i="7"/>
  <c r="AH71" i="7" s="1"/>
  <c r="AH31" i="7"/>
  <c r="AH38" i="7" s="1"/>
  <c r="AT70" i="7" l="1"/>
  <c r="AT58" i="7"/>
  <c r="AT61" i="7"/>
  <c r="AT20" i="7"/>
  <c r="AT65" i="7"/>
  <c r="AN21" i="7"/>
  <c r="D71" i="7"/>
  <c r="D31" i="7"/>
  <c r="D38" i="7" s="1"/>
  <c r="AB71" i="7"/>
  <c r="AN71" i="7" s="1"/>
  <c r="AN66" i="7"/>
  <c r="AB38" i="7"/>
  <c r="AN38" i="7" s="1"/>
  <c r="AN31" i="7"/>
  <c r="Y48" i="7"/>
  <c r="AT48" i="7" s="1"/>
  <c r="V38" i="7"/>
  <c r="V71" i="7"/>
  <c r="P71" i="7"/>
  <c r="P31" i="7"/>
  <c r="M31" i="7"/>
  <c r="M38" i="7" s="1"/>
  <c r="M71" i="7"/>
  <c r="AE73" i="7"/>
  <c r="AH73" i="7"/>
  <c r="AB73" i="7" l="1"/>
  <c r="D73" i="7"/>
  <c r="V73" i="7"/>
  <c r="P38" i="7"/>
  <c r="P73" i="7" s="1"/>
  <c r="M73" i="7"/>
  <c r="AV11" i="7" l="1"/>
  <c r="F12" i="7"/>
  <c r="F13" i="7"/>
  <c r="F72" i="7"/>
  <c r="F11" i="7"/>
  <c r="X72" i="7"/>
  <c r="X12" i="7"/>
  <c r="X13" i="7"/>
  <c r="X11" i="7"/>
  <c r="R50" i="7"/>
  <c r="E70" i="7" l="1"/>
  <c r="E65" i="7"/>
  <c r="E61" i="7"/>
  <c r="E58" i="7"/>
  <c r="F58" i="7" s="1"/>
  <c r="E48" i="7"/>
  <c r="E37" i="7"/>
  <c r="E29" i="7"/>
  <c r="E20" i="7"/>
  <c r="W70" i="7"/>
  <c r="W65" i="7"/>
  <c r="W61" i="7"/>
  <c r="W58" i="7"/>
  <c r="W48" i="7"/>
  <c r="W37" i="7"/>
  <c r="W29" i="7"/>
  <c r="W20" i="7"/>
  <c r="E21" i="7" l="1"/>
  <c r="F21" i="7" s="1"/>
  <c r="E30" i="7"/>
  <c r="F70" i="7"/>
  <c r="W21" i="7"/>
  <c r="X21" i="7" s="1"/>
  <c r="W30" i="7"/>
  <c r="X70" i="7"/>
  <c r="X58" i="7"/>
  <c r="E66" i="7"/>
  <c r="W66" i="7"/>
  <c r="E31" i="7" l="1"/>
  <c r="W31" i="7"/>
  <c r="X31" i="7" s="1"/>
  <c r="F30" i="7"/>
  <c r="F66" i="7"/>
  <c r="W71" i="7"/>
  <c r="X66" i="7"/>
  <c r="E71" i="7"/>
  <c r="E38" i="7" l="1"/>
  <c r="W38" i="7"/>
  <c r="W73" i="7" s="1"/>
  <c r="F31" i="7"/>
  <c r="F71" i="7"/>
  <c r="X71" i="7"/>
  <c r="E73" i="7" l="1"/>
  <c r="F38" i="7"/>
  <c r="X38" i="7"/>
  <c r="N61" i="7"/>
  <c r="Q61" i="7"/>
  <c r="AI61" i="7"/>
  <c r="AF61" i="7"/>
  <c r="AC61" i="7"/>
  <c r="AO61" i="7" l="1"/>
  <c r="Z61" i="7"/>
  <c r="AU61" i="7" s="1"/>
  <c r="AC29" i="7"/>
  <c r="AC37" i="7"/>
  <c r="AC58" i="7"/>
  <c r="AC65" i="7"/>
  <c r="AC70" i="7"/>
  <c r="AD72" i="7"/>
  <c r="AI29" i="7"/>
  <c r="AI30" i="7" s="1"/>
  <c r="AI37" i="7"/>
  <c r="AI48" i="7"/>
  <c r="AI58" i="7"/>
  <c r="AI65" i="7"/>
  <c r="AI70" i="7"/>
  <c r="AJ72" i="7"/>
  <c r="AC30" i="7" l="1"/>
  <c r="AI66" i="7"/>
  <c r="AI71" i="7" s="1"/>
  <c r="AD70" i="7"/>
  <c r="AC48" i="7"/>
  <c r="AD58" i="7"/>
  <c r="AV50" i="7" l="1"/>
  <c r="AV54" i="7"/>
  <c r="AV72" i="7"/>
  <c r="AJ66" i="7"/>
  <c r="AC66" i="7"/>
  <c r="AJ71" i="7"/>
  <c r="AD66" i="7" l="1"/>
  <c r="AC71" i="7"/>
  <c r="AD71" i="7" l="1"/>
  <c r="AF70" i="7"/>
  <c r="AO70" i="7" s="1"/>
  <c r="AF65" i="7"/>
  <c r="AO65" i="7" s="1"/>
  <c r="AF58" i="7"/>
  <c r="AO58" i="7" s="1"/>
  <c r="AG50" i="7"/>
  <c r="AF37" i="7"/>
  <c r="AO37" i="7" s="1"/>
  <c r="AF29" i="7"/>
  <c r="AO29" i="7" s="1"/>
  <c r="AF20" i="7"/>
  <c r="AG13" i="7"/>
  <c r="AG12" i="7"/>
  <c r="AG11" i="7"/>
  <c r="AJ11" i="7"/>
  <c r="R72" i="7"/>
  <c r="O72" i="7"/>
  <c r="N70" i="7"/>
  <c r="Z70" i="7" s="1"/>
  <c r="Q65" i="7"/>
  <c r="N65" i="7"/>
  <c r="Q58" i="7"/>
  <c r="N58" i="7"/>
  <c r="R54" i="7"/>
  <c r="Q37" i="7"/>
  <c r="N37" i="7"/>
  <c r="Q29" i="7"/>
  <c r="N29" i="7"/>
  <c r="Q20" i="7"/>
  <c r="N20" i="7"/>
  <c r="R13" i="7"/>
  <c r="O13" i="7"/>
  <c r="R12" i="7"/>
  <c r="O12" i="7"/>
  <c r="O11" i="7"/>
  <c r="AP70" i="7" l="1"/>
  <c r="AU70" i="7"/>
  <c r="Z29" i="7"/>
  <c r="AU29" i="7" s="1"/>
  <c r="Z58" i="7"/>
  <c r="AU58" i="7" s="1"/>
  <c r="AP58" i="7"/>
  <c r="Z37" i="7"/>
  <c r="AU37" i="7" s="1"/>
  <c r="Z20" i="7"/>
  <c r="Z65" i="7"/>
  <c r="AU65" i="7" s="1"/>
  <c r="AA70" i="7"/>
  <c r="N30" i="7"/>
  <c r="N48" i="7"/>
  <c r="N66" i="7" s="1"/>
  <c r="N21" i="7"/>
  <c r="O21" i="7" s="1"/>
  <c r="AV40" i="7"/>
  <c r="AV12" i="7"/>
  <c r="AI20" i="7"/>
  <c r="AI21" i="7" s="1"/>
  <c r="R58" i="7"/>
  <c r="AG58" i="7"/>
  <c r="AV13" i="7"/>
  <c r="AJ12" i="7"/>
  <c r="AJ13" i="7"/>
  <c r="AD13" i="7"/>
  <c r="R70" i="7"/>
  <c r="O70" i="7"/>
  <c r="O58" i="7"/>
  <c r="AG70" i="7"/>
  <c r="AF21" i="7"/>
  <c r="AF30" i="7"/>
  <c r="AO30" i="7" s="1"/>
  <c r="AF48" i="7"/>
  <c r="AO48" i="7" s="1"/>
  <c r="Q48" i="7"/>
  <c r="Q21" i="7"/>
  <c r="Q30" i="7"/>
  <c r="Z48" i="7" l="1"/>
  <c r="AU48" i="7" s="1"/>
  <c r="AA58" i="7"/>
  <c r="N31" i="7"/>
  <c r="O31" i="7" s="1"/>
  <c r="AV70" i="7"/>
  <c r="AJ21" i="7"/>
  <c r="AI31" i="7"/>
  <c r="AC20" i="7"/>
  <c r="AO20" i="7" s="1"/>
  <c r="AU20" i="7" s="1"/>
  <c r="AV58" i="7"/>
  <c r="AF66" i="7"/>
  <c r="AO66" i="7" s="1"/>
  <c r="AG21" i="7"/>
  <c r="AF31" i="7"/>
  <c r="R21" i="7"/>
  <c r="Q31" i="7"/>
  <c r="Q66" i="7"/>
  <c r="N71" i="7"/>
  <c r="O66" i="7"/>
  <c r="N38" i="7" l="1"/>
  <c r="N73" i="7" s="1"/>
  <c r="O71" i="7"/>
  <c r="AJ31" i="7"/>
  <c r="AI38" i="7"/>
  <c r="AC21" i="7"/>
  <c r="AO21" i="7" s="1"/>
  <c r="AG31" i="7"/>
  <c r="AF38" i="7"/>
  <c r="AG66" i="7"/>
  <c r="AF71" i="7"/>
  <c r="AO71" i="7" s="1"/>
  <c r="R66" i="7"/>
  <c r="Q71" i="7"/>
  <c r="R31" i="7"/>
  <c r="Q38" i="7"/>
  <c r="O38" i="7" l="1"/>
  <c r="R71" i="7"/>
  <c r="AG71" i="7"/>
  <c r="AF73" i="7"/>
  <c r="AJ38" i="7"/>
  <c r="AI73" i="7"/>
  <c r="AG38" i="7"/>
  <c r="R38" i="7"/>
  <c r="Q73" i="7"/>
  <c r="AD21" i="7"/>
  <c r="AC31" i="7"/>
  <c r="AO31" i="7" s="1"/>
  <c r="AD31" i="7" l="1"/>
  <c r="AC38" i="7"/>
  <c r="AO38" i="7" s="1"/>
  <c r="AD38" i="7" l="1"/>
  <c r="AC73" i="7"/>
  <c r="S21" i="7"/>
  <c r="Y21" i="7" l="1"/>
  <c r="AT21" i="7" s="1"/>
  <c r="T21" i="7"/>
  <c r="Z14" i="7"/>
  <c r="AU14" i="7" s="1"/>
  <c r="AV14" i="7" l="1"/>
  <c r="AP21" i="7"/>
  <c r="U21" i="7"/>
  <c r="Z21" i="7"/>
  <c r="AU21" i="7" s="1"/>
  <c r="Z22" i="7"/>
  <c r="Z23" i="7"/>
  <c r="AU23" i="7" s="1"/>
  <c r="T30" i="7"/>
  <c r="T31" i="7" s="1"/>
  <c r="Z31" i="7" s="1"/>
  <c r="AU31" i="7" s="1"/>
  <c r="AU22" i="7" l="1"/>
  <c r="AV22" i="7" s="1"/>
  <c r="AA21" i="7"/>
  <c r="AV21" i="7"/>
  <c r="T38" i="7"/>
  <c r="Z30" i="7"/>
  <c r="AU30" i="7" s="1"/>
  <c r="Z38" i="7" l="1"/>
  <c r="AU38" i="7" s="1"/>
  <c r="Y23" i="7" l="1"/>
  <c r="AT23" i="7" s="1"/>
  <c r="S30" i="7"/>
  <c r="S31" i="7" s="1"/>
  <c r="Y30" i="7" l="1"/>
  <c r="AT30" i="7" s="1"/>
  <c r="AP31" i="7"/>
  <c r="U31" i="7"/>
  <c r="Y31" i="7"/>
  <c r="AT31" i="7" s="1"/>
  <c r="S38" i="7"/>
  <c r="AV30" i="7" l="1"/>
  <c r="AA31" i="7"/>
  <c r="AV31" i="7"/>
  <c r="Y38" i="7"/>
  <c r="AT38" i="7" s="1"/>
  <c r="U38" i="7"/>
  <c r="AP38" i="7"/>
  <c r="AV38" i="7" l="1"/>
  <c r="AA38" i="7"/>
  <c r="Z62" i="7"/>
  <c r="AU62" i="7" s="1"/>
  <c r="T66" i="7"/>
  <c r="T71" i="7" s="1"/>
  <c r="Z71" i="7" s="1"/>
  <c r="AU71" i="7" s="1"/>
  <c r="AU73" i="7" s="1"/>
  <c r="Z73" i="7" l="1"/>
  <c r="T73" i="7"/>
  <c r="Z66" i="7"/>
  <c r="AU66" i="7" s="1"/>
  <c r="AO73" i="7" l="1"/>
  <c r="Y62" i="7"/>
  <c r="AT62" i="7" s="1"/>
  <c r="S66" i="7"/>
  <c r="Y66" i="7" s="1"/>
  <c r="AT66" i="7" s="1"/>
  <c r="AV62" i="7" l="1"/>
  <c r="AA66" i="7"/>
  <c r="AV66" i="7"/>
  <c r="AP66" i="7"/>
  <c r="U66" i="7"/>
  <c r="S71" i="7"/>
  <c r="Y71" i="7" s="1"/>
  <c r="AT71" i="7" s="1"/>
  <c r="Y73" i="7" l="1"/>
  <c r="AA71" i="7"/>
  <c r="S73" i="7"/>
  <c r="U71" i="7"/>
  <c r="AP71" i="7" l="1"/>
  <c r="AN73" i="7"/>
  <c r="AV71" i="7"/>
  <c r="AT73" i="7"/>
</calcChain>
</file>

<file path=xl/sharedStrings.xml><?xml version="1.0" encoding="utf-8"?>
<sst xmlns="http://schemas.openxmlformats.org/spreadsheetml/2006/main" count="197" uniqueCount="154">
  <si>
    <t>Sorszám</t>
  </si>
  <si>
    <t xml:space="preserve">C Í M R E N D </t>
  </si>
  <si>
    <t>K I A D Á S O K</t>
  </si>
  <si>
    <t>Munkaadókat terhelő járulékok és szociális hozzájárulási adó</t>
  </si>
  <si>
    <t>Dologi kiadások</t>
  </si>
  <si>
    <t>Felhalmozási célú visszatérítendő támogatások, kölcsönök nyújtása államháztartáson kívülre</t>
  </si>
  <si>
    <t>Befektetési célú belföldi értékpapírok beváltása</t>
  </si>
  <si>
    <t>ezer Ft</t>
  </si>
  <si>
    <t>Ellátottak pénzbeli juttatásai</t>
  </si>
  <si>
    <t>Nemzetközi kötelezettségek</t>
  </si>
  <si>
    <t>Elvonások és befizetések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</si>
  <si>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</si>
  <si>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</si>
  <si>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</si>
  <si>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</si>
  <si>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</si>
  <si>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</si>
  <si>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</si>
  <si>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</si>
  <si>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</si>
  <si>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</si>
  <si>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</si>
  <si>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</si>
  <si>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</si>
  <si>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</si>
  <si>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</si>
  <si>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</si>
  <si>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</si>
  <si>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</si>
  <si>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</si>
  <si>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</si>
  <si>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</si>
  <si>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</si>
  <si>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</si>
  <si>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</si>
  <si>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</si>
  <si>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</si>
  <si>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</si>
  <si>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</si>
  <si>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</si>
  <si>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</si>
  <si>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</si>
  <si>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</si>
  <si>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</si>
  <si>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K502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</si>
  <si>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</si>
  <si>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</si>
  <si>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</si>
  <si>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</si>
  <si>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</si>
  <si>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</si>
  <si>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</si>
  <si>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</si>
  <si>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</si>
  <si>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</si>
  <si>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</si>
  <si>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</si>
  <si>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</si>
  <si>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</si>
  <si>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</si>
  <si>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</si>
  <si>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</si>
  <si>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</si>
  <si>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B25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</si>
  <si>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</si>
  <si>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</si>
  <si>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</si>
  <si>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</si>
  <si>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</si>
  <si>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</si>
  <si>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</si>
  <si>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</si>
  <si>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</si>
  <si>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</si>
  <si>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</si>
  <si>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</si>
  <si>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</si>
  <si>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</si>
  <si>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</si>
  <si>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</si>
  <si>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</si>
  <si>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</si>
  <si>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B63 (=B6)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</si>
  <si>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</si>
  <si>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</si>
  <si>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</si>
  <si>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</si>
  <si>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</si>
  <si>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</si>
  <si>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</si>
  <si>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</si>
  <si>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kiadások összesen (1+…+4+10)</t>
  </si>
  <si>
    <t>Egyéb működési célú kiadások (5+…+9)</t>
  </si>
  <si>
    <t>Működési célú támogatások államháztartáson belülről</t>
  </si>
  <si>
    <t>Foglalkoztatottak létszáma (fő)</t>
  </si>
  <si>
    <t>Bischitz Johanna Integrált 
Humán Szolgáltató Központ 
MINDÖSSZESEN</t>
  </si>
  <si>
    <t>K513</t>
  </si>
  <si>
    <t>K89</t>
  </si>
  <si>
    <t>K9122</t>
  </si>
  <si>
    <t>B411</t>
  </si>
  <si>
    <t>B53</t>
  </si>
  <si>
    <t>Egyéb tárgyi eszközök értékesítése</t>
  </si>
  <si>
    <t>B74</t>
  </si>
  <si>
    <t>B75</t>
  </si>
  <si>
    <t>Lekötött bankbetétek megszüntetése</t>
  </si>
  <si>
    <t>K88</t>
  </si>
  <si>
    <t>Felhalmozási célú támogatások az Európai Uniónak</t>
  </si>
  <si>
    <t>Egyéb felhalmozási célú kiadások (14+…18)</t>
  </si>
  <si>
    <t>Felhalmozási kiadások összesen (12+13+19)</t>
  </si>
  <si>
    <t>Költségvetési kiadások mindösszesen (11+20)</t>
  </si>
  <si>
    <t>Finanszírozási kiadások (22+…+26)</t>
  </si>
  <si>
    <t>Kiadások mindösszesen (21+27)</t>
  </si>
  <si>
    <t>Termékek és szolgáltatások adói (32+…+34)</t>
  </si>
  <si>
    <t>Közhatalmi bevételek (31+35+36)</t>
  </si>
  <si>
    <t>Működési bevételek (38+…+46)</t>
  </si>
  <si>
    <t>Felhalmozási bevételek (48+49)</t>
  </si>
  <si>
    <t>Felhalmozási célú átvett pénzeszközök (52+53)</t>
  </si>
  <si>
    <t>Költségvetési bevételek összesen (29+30+37+47+50+51+54)</t>
  </si>
  <si>
    <t>Belföldi finanszírozás bevételei (56+57+58)</t>
  </si>
  <si>
    <t>Bevételek összesen (55+59)</t>
  </si>
  <si>
    <t>Hosszú lejáratú hitelek, kölcsönök törlesztése pénzügyi vállalkozásnak</t>
  </si>
  <si>
    <t>Központi, irányító szervi támogatás folyósítása</t>
  </si>
  <si>
    <t>Pénzeszközök lekötött bankbetétként elhelyezése</t>
  </si>
  <si>
    <t>Készletértékesítés ellenértéke</t>
  </si>
  <si>
    <t>Kamatbevételek és más nyereségjellegű bevételek</t>
  </si>
  <si>
    <t>Üzemeltetés</t>
  </si>
  <si>
    <t>1110</t>
  </si>
  <si>
    <t>1120</t>
  </si>
  <si>
    <t>1130</t>
  </si>
  <si>
    <t>1150</t>
  </si>
  <si>
    <t>1180</t>
  </si>
  <si>
    <t>1190</t>
  </si>
  <si>
    <t>1101</t>
  </si>
  <si>
    <t>Személyi juttatások</t>
  </si>
  <si>
    <t xml:space="preserve">Központi irányítás 
</t>
  </si>
  <si>
    <t>Idősek nappali ellátása</t>
  </si>
  <si>
    <t xml:space="preserve">Gyermekek napközbeni ellátása </t>
  </si>
  <si>
    <t xml:space="preserve">Háziorvosi szolgálatok </t>
  </si>
  <si>
    <t xml:space="preserve">Fogászat-Szájsebészet </t>
  </si>
  <si>
    <t xml:space="preserve">Egyéb egészségügyi ellátások </t>
  </si>
  <si>
    <t>Egyéb szociális ellátások</t>
  </si>
  <si>
    <t>Szociális ágazat ÖSSZESEN 
(1120+1130+1140+1150)</t>
  </si>
  <si>
    <t>Egészségügyi ágazat ÖSSZESEN 
(1160+1170+1180+1200)</t>
  </si>
  <si>
    <t>2024. évi 
előirányzat</t>
  </si>
  <si>
    <t xml:space="preserve">
CRIS (Cooperate, Reach Out, Integrate Services) Európai Uniós pályázat</t>
  </si>
  <si>
    <t>1110-1</t>
  </si>
  <si>
    <t>1110-2</t>
  </si>
  <si>
    <t xml:space="preserve">Központi irányítás ÖSSZESEN
</t>
  </si>
  <si>
    <t xml:space="preserve">Ifjúság- egészségügyi szolgálat </t>
  </si>
  <si>
    <t>1200</t>
  </si>
  <si>
    <t>2025. évi 
előirányzat</t>
  </si>
  <si>
    <t xml:space="preserve">Budapest Főváros VII. Kerület Erzsébetváros Önkormányzata
szociális-egészségügyi intézménye 2025. évi tervezett előirányzatai feladatcsoportonkénti bontásban </t>
  </si>
  <si>
    <t>Index 
2025/2024.</t>
  </si>
  <si>
    <t xml:space="preserve">Idősek tartós ellátása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</si>
</sst>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Ft&quot;_-;\-* #,##0.00\ &quot;Ft&quot;_-;_-* &quot;-&quot;??\ &quot;Ft&quot;_-;_-@_-"/>
    <numFmt numFmtId="43" formatCode="_-* #,##0.00_-;\-* #,##0.00_-;_-* &quot;-&quot;??_-;_-@_-"/>
    <numFmt numFmtId="164" formatCode="_-* #,##0_-;\-* #,##0_-;_-* &quot;-&quot;??_-;_-@_-"/>
    <numFmt numFmtId="165" formatCode="#,##0.0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37">
    <xf numFmtId="0" fontId="0" fillId="0" borderId="0" xfId="0"/>
    <xf numFmtId="10" fontId="1" fillId="0" borderId="36" xfId="4" applyNumberFormat="1" applyFont="1" applyFill="1" applyBorder="1" applyAlignment="1">
      <alignment vertical="center"/>
    </xf>
    <xf numFmtId="10" fontId="1" fillId="0" borderId="47" xfId="4" applyNumberFormat="1" applyFont="1" applyFill="1" applyBorder="1" applyAlignment="1">
      <alignment vertical="center"/>
    </xf>
    <xf numFmtId="10" fontId="2" fillId="0" borderId="13" xfId="4" applyNumberFormat="1" applyFont="1" applyFill="1" applyBorder="1" applyAlignment="1">
      <alignment vertical="center"/>
    </xf>
    <xf numFmtId="10" fontId="1" fillId="0" borderId="48" xfId="4" applyNumberFormat="1" applyFont="1" applyFill="1" applyBorder="1" applyAlignment="1">
      <alignment vertical="center"/>
    </xf>
    <xf numFmtId="10" fontId="2" fillId="0" borderId="42" xfId="4" applyNumberFormat="1" applyFont="1" applyFill="1" applyBorder="1" applyAlignment="1">
      <alignment vertical="center"/>
    </xf>
    <xf numFmtId="10" fontId="2" fillId="0" borderId="51" xfId="4" applyNumberFormat="1" applyFont="1" applyFill="1" applyBorder="1" applyAlignment="1">
      <alignment vertical="center"/>
    </xf>
    <xf numFmtId="10" fontId="2" fillId="0" borderId="26" xfId="4" applyNumberFormat="1" applyFont="1" applyFill="1" applyBorder="1" applyAlignment="1">
      <alignment vertical="center"/>
    </xf>
    <xf numFmtId="10" fontId="2" fillId="0" borderId="52" xfId="4" applyNumberFormat="1" applyFont="1" applyFill="1" applyBorder="1" applyAlignment="1">
      <alignment vertical="center"/>
    </xf>
    <xf numFmtId="10" fontId="2" fillId="0" borderId="44" xfId="4" applyNumberFormat="1" applyFont="1" applyFill="1" applyBorder="1" applyAlignment="1">
      <alignment vertical="center"/>
    </xf>
    <xf numFmtId="10" fontId="2" fillId="0" borderId="53" xfId="4" applyNumberFormat="1" applyFont="1" applyFill="1" applyBorder="1" applyAlignment="1">
      <alignment vertical="center"/>
    </xf>
    <xf numFmtId="10" fontId="1" fillId="0" borderId="4" xfId="4" applyNumberFormat="1" applyFont="1" applyFill="1" applyBorder="1" applyAlignment="1">
      <alignment vertical="center"/>
    </xf>
    <xf numFmtId="10" fontId="1" fillId="0" borderId="8" xfId="4" applyNumberFormat="1" applyFont="1" applyFill="1" applyBorder="1" applyAlignment="1">
      <alignment vertical="center"/>
    </xf>
    <xf numFmtId="10" fontId="1" fillId="0" borderId="21" xfId="4" applyNumberFormat="1" applyFont="1" applyFill="1" applyBorder="1" applyAlignment="1">
      <alignment vertical="center"/>
    </xf>
    <xf numFmtId="10" fontId="1" fillId="0" borderId="72" xfId="4" applyNumberFormat="1" applyFont="1" applyFill="1" applyBorder="1" applyAlignment="1">
      <alignment vertical="center"/>
    </xf>
    <xf numFmtId="10" fontId="6" fillId="0" borderId="10" xfId="4" applyNumberFormat="1" applyFont="1" applyFill="1" applyBorder="1" applyAlignment="1">
      <alignment vertical="center"/>
    </xf>
    <xf numFmtId="10" fontId="6" fillId="0" borderId="73" xfId="4" applyNumberFormat="1" applyFont="1" applyFill="1" applyBorder="1" applyAlignment="1">
      <alignment vertical="center"/>
    </xf>
    <xf numFmtId="10" fontId="1" fillId="0" borderId="13" xfId="4" applyNumberFormat="1" applyFont="1" applyFill="1" applyBorder="1" applyAlignment="1">
      <alignment vertical="center"/>
    </xf>
    <xf numFmtId="10" fontId="2" fillId="0" borderId="10" xfId="4" applyNumberFormat="1" applyFont="1" applyFill="1" applyBorder="1" applyAlignment="1">
      <alignment vertical="center"/>
    </xf>
    <xf numFmtId="10" fontId="2" fillId="0" borderId="32" xfId="4" applyNumberFormat="1" applyFont="1" applyFill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0" fontId="2" fillId="0" borderId="0" xfId="1" applyNumberFormat="1" applyFont="1" applyAlignment="1">
      <alignment horizontal="right" vertical="center"/>
    </xf>
    <xf numFmtId="0" fontId="2" fillId="0" borderId="0" xfId="1" applyFont="1" applyAlignment="1">
      <alignment horizontal="right" vertical="center"/>
    </xf>
    <xf numFmtId="10" fontId="2" fillId="0" borderId="0" xfId="1" applyNumberFormat="1" applyFont="1" applyAlignment="1">
      <alignment vertical="center"/>
    </xf>
    <xf numFmtId="0" fontId="2" fillId="0" borderId="5" xfId="1" applyFont="1" applyBorder="1" applyAlignment="1">
      <alignment vertical="center"/>
    </xf>
    <xf numFmtId="0" fontId="2" fillId="0" borderId="17" xfId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1" fillId="0" borderId="15" xfId="1" applyFont="1" applyBorder="1"/>
    <xf numFmtId="0" fontId="1" fillId="0" borderId="16" xfId="1" applyFont="1" applyBorder="1"/>
    <xf numFmtId="0" fontId="1" fillId="0" borderId="22" xfId="1" applyFont="1" applyBorder="1" applyAlignment="1">
      <alignment horizontal="center"/>
    </xf>
    <xf numFmtId="3" fontId="2" fillId="0" borderId="18" xfId="1" applyNumberFormat="1" applyFont="1" applyBorder="1" applyAlignment="1">
      <alignment horizontal="center" vertical="center"/>
    </xf>
    <xf numFmtId="3" fontId="2" fillId="0" borderId="16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3" fontId="2" fillId="0" borderId="20" xfId="1" applyNumberFormat="1" applyFont="1" applyBorder="1" applyAlignment="1">
      <alignment horizontal="center" vertical="center"/>
    </xf>
    <xf numFmtId="3" fontId="2" fillId="0" borderId="39" xfId="1" applyNumberFormat="1" applyFont="1" applyBorder="1" applyAlignment="1">
      <alignment horizontal="center" vertical="center"/>
    </xf>
    <xf numFmtId="3" fontId="2" fillId="0" borderId="17" xfId="1" applyNumberFormat="1" applyFont="1" applyBorder="1" applyAlignment="1">
      <alignment horizontal="center" vertical="center"/>
    </xf>
    <xf numFmtId="3" fontId="2" fillId="0" borderId="21" xfId="1" applyNumberFormat="1" applyFont="1" applyBorder="1" applyAlignment="1">
      <alignment horizontal="center" vertical="center"/>
    </xf>
    <xf numFmtId="3" fontId="2" fillId="0" borderId="15" xfId="1" applyNumberFormat="1" applyFont="1" applyBorder="1" applyAlignment="1">
      <alignment horizontal="center" vertical="center"/>
    </xf>
    <xf numFmtId="3" fontId="2" fillId="0" borderId="22" xfId="1" applyNumberFormat="1" applyFont="1" applyBorder="1" applyAlignment="1">
      <alignment horizontal="center" vertical="center"/>
    </xf>
    <xf numFmtId="3" fontId="2" fillId="0" borderId="3" xfId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1" fillId="0" borderId="62" xfId="0" applyFont="1" applyBorder="1" applyAlignment="1">
      <alignment vertical="center" wrapText="1"/>
    </xf>
    <xf numFmtId="3" fontId="1" fillId="0" borderId="39" xfId="1" applyNumberFormat="1" applyFont="1" applyBorder="1" applyAlignment="1">
      <alignment vertical="center"/>
    </xf>
    <xf numFmtId="3" fontId="1" fillId="0" borderId="3" xfId="1" applyNumberFormat="1" applyFont="1" applyBorder="1" applyAlignment="1">
      <alignment vertical="center"/>
    </xf>
    <xf numFmtId="10" fontId="1" fillId="0" borderId="48" xfId="1" applyNumberFormat="1" applyFont="1" applyBorder="1" applyAlignment="1">
      <alignment vertical="center"/>
    </xf>
    <xf numFmtId="0" fontId="1" fillId="0" borderId="4" xfId="1" applyFont="1" applyBorder="1" applyAlignment="1">
      <alignment vertical="center"/>
    </xf>
    <xf numFmtId="0" fontId="1" fillId="0" borderId="50" xfId="1" applyFont="1" applyBorder="1" applyAlignment="1">
      <alignment vertical="center"/>
    </xf>
    <xf numFmtId="0" fontId="1" fillId="0" borderId="3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59" xfId="1" applyFont="1" applyBorder="1" applyAlignment="1">
      <alignment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75" xfId="0" applyFont="1" applyBorder="1" applyAlignment="1">
      <alignment vertical="center" wrapText="1"/>
    </xf>
    <xf numFmtId="3" fontId="2" fillId="0" borderId="83" xfId="1" applyNumberFormat="1" applyFont="1" applyBorder="1" applyAlignment="1">
      <alignment vertical="center"/>
    </xf>
    <xf numFmtId="3" fontId="2" fillId="0" borderId="41" xfId="1" applyNumberFormat="1" applyFont="1" applyBorder="1" applyAlignment="1">
      <alignment vertical="center"/>
    </xf>
    <xf numFmtId="3" fontId="2" fillId="0" borderId="64" xfId="1" applyNumberFormat="1" applyFont="1" applyBorder="1" applyAlignment="1">
      <alignment vertical="center"/>
    </xf>
    <xf numFmtId="0" fontId="2" fillId="0" borderId="64" xfId="1" applyFont="1" applyBorder="1" applyAlignment="1">
      <alignment vertical="center"/>
    </xf>
    <xf numFmtId="0" fontId="2" fillId="0" borderId="41" xfId="1" applyFont="1" applyBorder="1" applyAlignment="1">
      <alignment vertical="center"/>
    </xf>
    <xf numFmtId="0" fontId="2" fillId="0" borderId="2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5" xfId="0" applyFont="1" applyBorder="1" applyAlignment="1">
      <alignment vertical="center" wrapText="1"/>
    </xf>
    <xf numFmtId="3" fontId="2" fillId="0" borderId="84" xfId="1" applyNumberFormat="1" applyFont="1" applyBorder="1" applyAlignment="1">
      <alignment vertical="center"/>
    </xf>
    <xf numFmtId="3" fontId="2" fillId="0" borderId="9" xfId="1" applyNumberFormat="1" applyFont="1" applyBorder="1" applyAlignment="1">
      <alignment vertical="center"/>
    </xf>
    <xf numFmtId="3" fontId="2" fillId="0" borderId="65" xfId="1" applyNumberFormat="1" applyFont="1" applyBorder="1" applyAlignment="1">
      <alignment vertical="center"/>
    </xf>
    <xf numFmtId="0" fontId="2" fillId="0" borderId="65" xfId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2" fillId="0" borderId="57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58" xfId="0" applyFont="1" applyBorder="1" applyAlignment="1">
      <alignment vertical="center" wrapText="1"/>
    </xf>
    <xf numFmtId="3" fontId="2" fillId="0" borderId="85" xfId="1" applyNumberFormat="1" applyFont="1" applyBorder="1" applyAlignment="1">
      <alignment vertical="center"/>
    </xf>
    <xf numFmtId="3" fontId="2" fillId="0" borderId="43" xfId="1" applyNumberFormat="1" applyFont="1" applyBorder="1" applyAlignment="1">
      <alignment vertical="center"/>
    </xf>
    <xf numFmtId="3" fontId="2" fillId="0" borderId="66" xfId="1" applyNumberFormat="1" applyFont="1" applyBorder="1" applyAlignment="1">
      <alignment vertical="center"/>
    </xf>
    <xf numFmtId="0" fontId="2" fillId="0" borderId="66" xfId="1" applyFont="1" applyBorder="1" applyAlignment="1">
      <alignment vertical="center"/>
    </xf>
    <xf numFmtId="0" fontId="2" fillId="0" borderId="43" xfId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3" fontId="1" fillId="0" borderId="63" xfId="1" applyNumberFormat="1" applyFont="1" applyBorder="1" applyAlignment="1">
      <alignment vertical="center"/>
    </xf>
    <xf numFmtId="3" fontId="1" fillId="0" borderId="48" xfId="1" applyNumberFormat="1" applyFont="1" applyBorder="1" applyAlignment="1">
      <alignment vertical="center"/>
    </xf>
    <xf numFmtId="0" fontId="1" fillId="0" borderId="63" xfId="1" applyFont="1" applyBorder="1" applyAlignment="1">
      <alignment vertical="center"/>
    </xf>
    <xf numFmtId="0" fontId="1" fillId="0" borderId="3" xfId="1" applyFont="1" applyBorder="1" applyAlignment="1">
      <alignment vertical="center"/>
    </xf>
    <xf numFmtId="10" fontId="1" fillId="0" borderId="26" xfId="1" applyNumberFormat="1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3" fontId="1" fillId="0" borderId="18" xfId="1" applyNumberFormat="1" applyFont="1" applyBorder="1" applyAlignment="1">
      <alignment vertical="center"/>
    </xf>
    <xf numFmtId="3" fontId="1" fillId="0" borderId="16" xfId="1" applyNumberFormat="1" applyFont="1" applyBorder="1" applyAlignment="1">
      <alignment vertical="center"/>
    </xf>
    <xf numFmtId="3" fontId="1" fillId="0" borderId="20" xfId="1" applyNumberFormat="1" applyFont="1" applyBorder="1" applyAlignment="1">
      <alignment vertical="center"/>
    </xf>
    <xf numFmtId="0" fontId="1" fillId="0" borderId="20" xfId="1" applyFont="1" applyBorder="1" applyAlignment="1">
      <alignment vertical="center"/>
    </xf>
    <xf numFmtId="0" fontId="1" fillId="0" borderId="16" xfId="1" applyFont="1" applyBorder="1" applyAlignment="1">
      <alignment vertical="center"/>
    </xf>
    <xf numFmtId="0" fontId="2" fillId="0" borderId="45" xfId="0" applyFont="1" applyBorder="1" applyAlignment="1">
      <alignment vertical="center" wrapText="1"/>
    </xf>
    <xf numFmtId="0" fontId="2" fillId="0" borderId="45" xfId="1" applyFont="1" applyBorder="1" applyAlignment="1">
      <alignment vertical="center"/>
    </xf>
    <xf numFmtId="0" fontId="2" fillId="0" borderId="25" xfId="1" applyFont="1" applyBorder="1" applyAlignment="1">
      <alignment vertical="center"/>
    </xf>
    <xf numFmtId="10" fontId="1" fillId="0" borderId="29" xfId="1" applyNumberFormat="1" applyFont="1" applyBorder="1" applyAlignment="1">
      <alignment vertical="center"/>
    </xf>
    <xf numFmtId="0" fontId="1" fillId="0" borderId="54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55" xfId="0" applyFont="1" applyBorder="1" applyAlignment="1">
      <alignment vertical="center" wrapText="1"/>
    </xf>
    <xf numFmtId="3" fontId="1" fillId="0" borderId="86" xfId="1" applyNumberFormat="1" applyFont="1" applyBorder="1" applyAlignment="1">
      <alignment vertical="center"/>
    </xf>
    <xf numFmtId="3" fontId="1" fillId="0" borderId="46" xfId="1" applyNumberFormat="1" applyFont="1" applyBorder="1" applyAlignment="1">
      <alignment vertical="center"/>
    </xf>
    <xf numFmtId="3" fontId="1" fillId="0" borderId="67" xfId="1" applyNumberFormat="1" applyFont="1" applyBorder="1" applyAlignment="1">
      <alignment vertical="center"/>
    </xf>
    <xf numFmtId="10" fontId="1" fillId="0" borderId="47" xfId="1" applyNumberFormat="1" applyFont="1" applyBorder="1" applyAlignment="1">
      <alignment vertical="center"/>
    </xf>
    <xf numFmtId="0" fontId="1" fillId="0" borderId="67" xfId="1" applyFont="1" applyBorder="1" applyAlignment="1">
      <alignment vertical="center"/>
    </xf>
    <xf numFmtId="0" fontId="1" fillId="0" borderId="46" xfId="1" applyFont="1" applyBorder="1" applyAlignment="1">
      <alignment vertical="center"/>
    </xf>
    <xf numFmtId="0" fontId="1" fillId="0" borderId="19" xfId="1" applyFont="1" applyBorder="1"/>
    <xf numFmtId="0" fontId="1" fillId="0" borderId="14" xfId="1" applyFont="1" applyBorder="1"/>
    <xf numFmtId="0" fontId="1" fillId="0" borderId="1" xfId="1" applyFont="1" applyBorder="1" applyAlignment="1">
      <alignment horizontal="center"/>
    </xf>
    <xf numFmtId="3" fontId="6" fillId="0" borderId="87" xfId="1" applyNumberFormat="1" applyFont="1" applyBorder="1" applyAlignment="1">
      <alignment vertical="center"/>
    </xf>
    <xf numFmtId="3" fontId="6" fillId="0" borderId="7" xfId="1" applyNumberFormat="1" applyFont="1" applyBorder="1" applyAlignment="1">
      <alignment vertical="center"/>
    </xf>
    <xf numFmtId="3" fontId="6" fillId="0" borderId="68" xfId="1" applyNumberFormat="1" applyFont="1" applyBorder="1" applyAlignment="1">
      <alignment vertical="center"/>
    </xf>
    <xf numFmtId="0" fontId="6" fillId="0" borderId="68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1" fillId="0" borderId="62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2" fontId="2" fillId="0" borderId="25" xfId="1" applyNumberFormat="1" applyFont="1" applyBorder="1" applyAlignment="1">
      <alignment vertical="center"/>
    </xf>
    <xf numFmtId="0" fontId="2" fillId="0" borderId="76" xfId="0" applyFont="1" applyBorder="1" applyAlignment="1">
      <alignment vertical="center"/>
    </xf>
    <xf numFmtId="10" fontId="2" fillId="0" borderId="26" xfId="1" applyNumberFormat="1" applyFont="1" applyBorder="1" applyAlignment="1">
      <alignment vertical="center"/>
    </xf>
    <xf numFmtId="10" fontId="2" fillId="0" borderId="52" xfId="1" applyNumberFormat="1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10" fontId="2" fillId="0" borderId="44" xfId="1" applyNumberFormat="1" applyFont="1" applyBorder="1" applyAlignment="1">
      <alignment vertical="center"/>
    </xf>
    <xf numFmtId="10" fontId="2" fillId="0" borderId="53" xfId="1" applyNumberFormat="1" applyFont="1" applyBorder="1" applyAlignment="1">
      <alignment vertical="center"/>
    </xf>
    <xf numFmtId="0" fontId="2" fillId="0" borderId="58" xfId="1" applyFont="1" applyBorder="1" applyAlignment="1">
      <alignment vertical="center"/>
    </xf>
    <xf numFmtId="3" fontId="1" fillId="0" borderId="5" xfId="1" applyNumberFormat="1" applyFont="1" applyBorder="1" applyAlignment="1">
      <alignment vertical="center"/>
    </xf>
    <xf numFmtId="3" fontId="1" fillId="0" borderId="2" xfId="1" applyNumberFormat="1" applyFont="1" applyBorder="1" applyAlignment="1">
      <alignment vertical="center"/>
    </xf>
    <xf numFmtId="10" fontId="1" fillId="0" borderId="4" xfId="1" applyNumberFormat="1" applyFont="1" applyBorder="1" applyAlignment="1">
      <alignment vertical="center"/>
    </xf>
    <xf numFmtId="0" fontId="1" fillId="0" borderId="5" xfId="1" applyFont="1" applyBorder="1" applyAlignment="1">
      <alignment vertical="center"/>
    </xf>
    <xf numFmtId="0" fontId="2" fillId="0" borderId="3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9" xfId="0" applyFont="1" applyBorder="1" applyAlignment="1">
      <alignment vertical="center"/>
    </xf>
    <xf numFmtId="3" fontId="2" fillId="0" borderId="88" xfId="1" applyNumberFormat="1" applyFont="1" applyBorder="1" applyAlignment="1">
      <alignment vertical="center"/>
    </xf>
    <xf numFmtId="3" fontId="2" fillId="0" borderId="11" xfId="1" applyNumberFormat="1" applyFont="1" applyBorder="1" applyAlignment="1">
      <alignment vertical="center"/>
    </xf>
    <xf numFmtId="3" fontId="2" fillId="0" borderId="69" xfId="1" applyNumberFormat="1" applyFont="1" applyBorder="1" applyAlignment="1">
      <alignment vertical="center"/>
    </xf>
    <xf numFmtId="10" fontId="2" fillId="0" borderId="32" xfId="1" applyNumberFormat="1" applyFont="1" applyBorder="1" applyAlignment="1">
      <alignment vertical="center"/>
    </xf>
    <xf numFmtId="10" fontId="2" fillId="0" borderId="49" xfId="1" applyNumberFormat="1" applyFont="1" applyBorder="1" applyAlignment="1">
      <alignment vertical="center"/>
    </xf>
    <xf numFmtId="0" fontId="2" fillId="0" borderId="31" xfId="1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56" xfId="0" applyFont="1" applyBorder="1" applyAlignment="1">
      <alignment vertical="center"/>
    </xf>
    <xf numFmtId="3" fontId="1" fillId="0" borderId="37" xfId="1" applyNumberFormat="1" applyFont="1" applyBorder="1" applyAlignment="1">
      <alignment vertical="center"/>
    </xf>
    <xf numFmtId="3" fontId="1" fillId="0" borderId="14" xfId="1" applyNumberFormat="1" applyFont="1" applyBorder="1" applyAlignment="1">
      <alignment vertical="center"/>
    </xf>
    <xf numFmtId="3" fontId="1" fillId="0" borderId="1" xfId="1" applyNumberFormat="1" applyFont="1" applyBorder="1" applyAlignment="1">
      <alignment vertical="center"/>
    </xf>
    <xf numFmtId="3" fontId="1" fillId="0" borderId="56" xfId="1" applyNumberFormat="1" applyFont="1" applyBorder="1" applyAlignment="1">
      <alignment vertical="center"/>
    </xf>
    <xf numFmtId="10" fontId="1" fillId="0" borderId="38" xfId="1" applyNumberFormat="1" applyFont="1" applyBorder="1" applyAlignment="1">
      <alignment vertical="center"/>
    </xf>
    <xf numFmtId="10" fontId="1" fillId="0" borderId="13" xfId="1" applyNumberFormat="1" applyFont="1" applyBorder="1" applyAlignment="1">
      <alignment vertical="center"/>
    </xf>
    <xf numFmtId="10" fontId="1" fillId="0" borderId="49" xfId="1" applyNumberFormat="1" applyFont="1" applyBorder="1" applyAlignment="1">
      <alignment vertical="center"/>
    </xf>
    <xf numFmtId="0" fontId="1" fillId="0" borderId="1" xfId="1" applyFont="1" applyBorder="1" applyAlignment="1">
      <alignment vertical="center"/>
    </xf>
    <xf numFmtId="0" fontId="2" fillId="0" borderId="75" xfId="0" applyFont="1" applyBorder="1" applyAlignment="1">
      <alignment vertical="center"/>
    </xf>
    <xf numFmtId="10" fontId="2" fillId="0" borderId="42" xfId="1" applyNumberFormat="1" applyFont="1" applyBorder="1" applyAlignment="1">
      <alignment vertical="center"/>
    </xf>
    <xf numFmtId="10" fontId="2" fillId="0" borderId="51" xfId="1" applyNumberFormat="1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8" xfId="0" applyFont="1" applyBorder="1" applyAlignment="1">
      <alignment vertical="center"/>
    </xf>
    <xf numFmtId="3" fontId="2" fillId="0" borderId="87" xfId="1" applyNumberFormat="1" applyFont="1" applyBorder="1" applyAlignment="1">
      <alignment vertical="center"/>
    </xf>
    <xf numFmtId="3" fontId="2" fillId="0" borderId="7" xfId="1" applyNumberFormat="1" applyFont="1" applyBorder="1" applyAlignment="1">
      <alignment vertical="center"/>
    </xf>
    <xf numFmtId="3" fontId="2" fillId="0" borderId="68" xfId="1" applyNumberFormat="1" applyFont="1" applyBorder="1" applyAlignment="1">
      <alignment vertical="center"/>
    </xf>
    <xf numFmtId="10" fontId="2" fillId="0" borderId="10" xfId="1" applyNumberFormat="1" applyFont="1" applyBorder="1" applyAlignment="1">
      <alignment vertical="center"/>
    </xf>
    <xf numFmtId="10" fontId="2" fillId="0" borderId="73" xfId="1" applyNumberFormat="1" applyFont="1" applyBorder="1" applyAlignment="1">
      <alignment vertical="center"/>
    </xf>
    <xf numFmtId="0" fontId="2" fillId="0" borderId="79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80" xfId="0" applyFont="1" applyBorder="1" applyAlignment="1">
      <alignment vertical="center"/>
    </xf>
    <xf numFmtId="3" fontId="2" fillId="0" borderId="89" xfId="1" applyNumberFormat="1" applyFont="1" applyBorder="1" applyAlignment="1">
      <alignment vertical="center"/>
    </xf>
    <xf numFmtId="3" fontId="2" fillId="0" borderId="23" xfId="1" applyNumberFormat="1" applyFont="1" applyBorder="1" applyAlignment="1">
      <alignment vertical="center"/>
    </xf>
    <xf numFmtId="10" fontId="2" fillId="0" borderId="29" xfId="1" applyNumberFormat="1" applyFont="1" applyBorder="1" applyAlignment="1">
      <alignment vertical="center"/>
    </xf>
    <xf numFmtId="10" fontId="2" fillId="0" borderId="60" xfId="1" applyNumberFormat="1" applyFont="1" applyBorder="1" applyAlignment="1">
      <alignment vertical="center"/>
    </xf>
    <xf numFmtId="0" fontId="2" fillId="0" borderId="28" xfId="1" applyFont="1" applyBorder="1" applyAlignment="1">
      <alignment vertical="center"/>
    </xf>
    <xf numFmtId="3" fontId="2" fillId="0" borderId="70" xfId="1" applyNumberFormat="1" applyFont="1" applyBorder="1" applyAlignment="1">
      <alignment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81" xfId="0" applyFont="1" applyBorder="1" applyAlignment="1">
      <alignment vertical="center"/>
    </xf>
    <xf numFmtId="3" fontId="1" fillId="0" borderId="90" xfId="1" applyNumberFormat="1" applyFont="1" applyBorder="1" applyAlignment="1">
      <alignment vertical="center"/>
    </xf>
    <xf numFmtId="3" fontId="1" fillId="0" borderId="34" xfId="1" applyNumberFormat="1" applyFont="1" applyBorder="1" applyAlignment="1">
      <alignment vertical="center"/>
    </xf>
    <xf numFmtId="3" fontId="1" fillId="0" borderId="71" xfId="1" applyNumberFormat="1" applyFont="1" applyBorder="1" applyAlignment="1">
      <alignment vertical="center"/>
    </xf>
    <xf numFmtId="10" fontId="1" fillId="0" borderId="36" xfId="1" applyNumberFormat="1" applyFont="1" applyBorder="1" applyAlignment="1">
      <alignment vertical="center"/>
    </xf>
    <xf numFmtId="10" fontId="1" fillId="0" borderId="74" xfId="1" applyNumberFormat="1" applyFont="1" applyBorder="1" applyAlignment="1">
      <alignment vertical="center"/>
    </xf>
    <xf numFmtId="0" fontId="1" fillId="0" borderId="35" xfId="1" applyFont="1" applyBorder="1" applyAlignment="1">
      <alignment vertical="center"/>
    </xf>
    <xf numFmtId="0" fontId="1" fillId="0" borderId="82" xfId="0" applyFont="1" applyBorder="1" applyAlignment="1">
      <alignment vertical="center"/>
    </xf>
    <xf numFmtId="10" fontId="1" fillId="0" borderId="72" xfId="1" applyNumberFormat="1" applyFont="1" applyBorder="1" applyAlignment="1">
      <alignment vertical="center"/>
    </xf>
    <xf numFmtId="0" fontId="1" fillId="0" borderId="55" xfId="1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56" xfId="1" applyFont="1" applyBorder="1" applyAlignment="1">
      <alignment horizontal="left" vertical="center"/>
    </xf>
    <xf numFmtId="4" fontId="2" fillId="0" borderId="37" xfId="1" applyNumberFormat="1" applyFont="1" applyBorder="1" applyAlignment="1">
      <alignment vertical="center"/>
    </xf>
    <xf numFmtId="4" fontId="2" fillId="0" borderId="14" xfId="1" applyNumberFormat="1" applyFont="1" applyBorder="1" applyAlignment="1">
      <alignment vertical="center"/>
    </xf>
    <xf numFmtId="10" fontId="2" fillId="0" borderId="13" xfId="1" applyNumberFormat="1" applyFont="1" applyBorder="1" applyAlignment="1">
      <alignment vertical="center"/>
    </xf>
    <xf numFmtId="10" fontId="2" fillId="0" borderId="61" xfId="1" applyNumberFormat="1" applyFont="1" applyBorder="1" applyAlignment="1">
      <alignment vertical="center"/>
    </xf>
    <xf numFmtId="10" fontId="2" fillId="0" borderId="38" xfId="1" applyNumberFormat="1" applyFont="1" applyBorder="1" applyAlignment="1">
      <alignment vertical="center"/>
    </xf>
    <xf numFmtId="0" fontId="2" fillId="0" borderId="12" xfId="1" applyFont="1" applyBorder="1" applyAlignment="1">
      <alignment horizontal="center" vertical="center"/>
    </xf>
    <xf numFmtId="0" fontId="2" fillId="0" borderId="6" xfId="1" applyFont="1" applyBorder="1" applyAlignment="1">
      <alignment horizontal="left" vertical="center"/>
    </xf>
    <xf numFmtId="3" fontId="2" fillId="0" borderId="0" xfId="1" applyNumberFormat="1" applyFont="1" applyAlignment="1">
      <alignment vertical="center"/>
    </xf>
    <xf numFmtId="164" fontId="2" fillId="0" borderId="0" xfId="6" applyNumberFormat="1" applyFont="1" applyFill="1" applyAlignment="1">
      <alignment vertical="center"/>
    </xf>
    <xf numFmtId="0" fontId="2" fillId="0" borderId="12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4" fontId="1" fillId="0" borderId="37" xfId="1" applyNumberFormat="1" applyFont="1" applyBorder="1" applyAlignment="1">
      <alignment vertical="center"/>
    </xf>
    <xf numFmtId="165" fontId="1" fillId="0" borderId="63" xfId="1" applyNumberFormat="1" applyFont="1" applyBorder="1" applyAlignment="1">
      <alignment vertical="center"/>
    </xf>
    <xf numFmtId="49" fontId="1" fillId="0" borderId="2" xfId="1" applyNumberFormat="1" applyFont="1" applyBorder="1" applyAlignment="1">
      <alignment horizontal="center" vertical="center"/>
    </xf>
    <xf numFmtId="49" fontId="1" fillId="0" borderId="5" xfId="1" applyNumberFormat="1" applyFont="1" applyBorder="1" applyAlignment="1">
      <alignment horizontal="center" vertical="center"/>
    </xf>
    <xf numFmtId="49" fontId="1" fillId="0" borderId="4" xfId="1" applyNumberFormat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 wrapText="1"/>
    </xf>
    <xf numFmtId="0" fontId="2" fillId="0" borderId="17" xfId="1" applyFont="1" applyBorder="1" applyAlignment="1">
      <alignment wrapText="1"/>
    </xf>
    <xf numFmtId="0" fontId="2" fillId="0" borderId="8" xfId="1" applyFont="1" applyBorder="1" applyAlignment="1">
      <alignment wrapText="1"/>
    </xf>
    <xf numFmtId="0" fontId="2" fillId="0" borderId="19" xfId="1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2" fillId="0" borderId="13" xfId="1" applyFont="1" applyBorder="1" applyAlignment="1">
      <alignment wrapText="1"/>
    </xf>
    <xf numFmtId="0" fontId="1" fillId="0" borderId="18" xfId="2" applyFont="1" applyBorder="1" applyAlignment="1">
      <alignment horizontal="center" vertical="center" wrapText="1"/>
    </xf>
    <xf numFmtId="0" fontId="1" fillId="0" borderId="37" xfId="2" applyFont="1" applyBorder="1" applyAlignment="1">
      <alignment horizontal="center" vertical="center" wrapText="1"/>
    </xf>
    <xf numFmtId="0" fontId="1" fillId="0" borderId="16" xfId="2" applyFont="1" applyBorder="1" applyAlignment="1">
      <alignment horizontal="center" vertical="center" wrapText="1"/>
    </xf>
    <xf numFmtId="0" fontId="1" fillId="0" borderId="14" xfId="2" applyFont="1" applyBorder="1" applyAlignment="1">
      <alignment horizontal="center" vertical="center" wrapText="1"/>
    </xf>
    <xf numFmtId="10" fontId="1" fillId="0" borderId="8" xfId="2" applyNumberFormat="1" applyFont="1" applyBorder="1" applyAlignment="1">
      <alignment horizontal="center" vertical="center" wrapText="1"/>
    </xf>
    <xf numFmtId="10" fontId="1" fillId="0" borderId="13" xfId="2" applyNumberFormat="1" applyFont="1" applyBorder="1" applyAlignment="1">
      <alignment horizontal="center" vertical="center" wrapText="1"/>
    </xf>
    <xf numFmtId="49" fontId="1" fillId="0" borderId="2" xfId="5" applyNumberFormat="1" applyFont="1" applyFill="1" applyBorder="1" applyAlignment="1">
      <alignment horizontal="center" vertical="center"/>
    </xf>
    <xf numFmtId="49" fontId="1" fillId="0" borderId="5" xfId="5" applyNumberFormat="1" applyFont="1" applyFill="1" applyBorder="1" applyAlignment="1">
      <alignment horizontal="center" vertical="center"/>
    </xf>
    <xf numFmtId="49" fontId="1" fillId="0" borderId="4" xfId="5" applyNumberFormat="1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19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17" xfId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</cellXfs>
  <cellStyles count="7">
    <cellStyle name="Ezres" xfId="6" builtinId="3"/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40"/>
  <sheetViews>
    <sheetView tabSelected="1" view="pageBreakPreview" zoomScale="70" zoomScaleNormal="70" zoomScaleSheetLayoutView="70" workbookViewId="0">
      <pane xSplit="3" ySplit="9" topLeftCell="AQ43" activePane="bottomRight" state="frozen"/>
      <selection pane="topRight" activeCell="C1" sqref="C1"/>
      <selection pane="bottomLeft" activeCell="A10" sqref="A10"/>
      <selection pane="bottomRight" activeCell="AU44" sqref="AU44"/>
    </sheetView>
  </sheetViews>
  <sheetFormatPr defaultColWidth="14.42578125" defaultRowHeight="15.75" x14ac:dyDescent="0.25"/>
  <cols>
    <col min="1" max="1" width="11.85546875" style="196" bestFit="1" customWidth="1"/>
    <col min="2" max="2" width="14.140625" style="196" customWidth="1"/>
    <col min="3" max="3" width="95.28515625" style="197" customWidth="1"/>
    <col min="4" max="5" width="19.5703125" style="20" customWidth="1"/>
    <col min="6" max="6" width="19.5703125" style="26" customWidth="1"/>
    <col min="7" max="8" width="19.5703125" style="20" customWidth="1"/>
    <col min="9" max="9" width="19.5703125" style="26" customWidth="1"/>
    <col min="10" max="11" width="19.5703125" style="20" customWidth="1"/>
    <col min="12" max="12" width="19.5703125" style="26" customWidth="1"/>
    <col min="13" max="14" width="19.5703125" style="20" customWidth="1"/>
    <col min="15" max="15" width="19.5703125" style="26" customWidth="1"/>
    <col min="16" max="17" width="19.5703125" style="20" customWidth="1"/>
    <col min="18" max="21" width="19.5703125" style="26" customWidth="1"/>
    <col min="22" max="23" width="19.5703125" style="20" customWidth="1"/>
    <col min="24" max="33" width="19.5703125" style="26" customWidth="1"/>
    <col min="34" max="35" width="19.5703125" style="20" customWidth="1"/>
    <col min="36" max="36" width="19.5703125" style="26" customWidth="1"/>
    <col min="37" max="38" width="19.5703125" style="20" customWidth="1"/>
    <col min="39" max="42" width="19.5703125" style="26" customWidth="1"/>
    <col min="43" max="44" width="19.5703125" style="20" customWidth="1"/>
    <col min="45" max="48" width="19.5703125" style="26" customWidth="1"/>
    <col min="49" max="16384" width="14.42578125" style="20"/>
  </cols>
  <sheetData>
    <row r="1" spans="1:49" x14ac:dyDescent="0.25">
      <c r="A1" s="20"/>
      <c r="B1" s="20"/>
      <c r="C1" s="21"/>
      <c r="F1" s="20"/>
      <c r="I1" s="20"/>
      <c r="L1" s="20"/>
      <c r="O1" s="20"/>
      <c r="R1" s="20"/>
      <c r="S1" s="20"/>
      <c r="T1" s="20"/>
      <c r="U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J1" s="20"/>
      <c r="AM1" s="20"/>
      <c r="AN1" s="20"/>
      <c r="AO1" s="20"/>
      <c r="AP1" s="20"/>
      <c r="AS1" s="20"/>
      <c r="AT1" s="20"/>
      <c r="AU1" s="20"/>
      <c r="AV1" s="20"/>
    </row>
    <row r="2" spans="1:49" ht="45" customHeight="1" x14ac:dyDescent="0.25">
      <c r="A2" s="229" t="s">
        <v>151</v>
      </c>
      <c r="B2" s="229"/>
      <c r="C2" s="229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</row>
    <row r="3" spans="1:49" ht="24.75" customHeight="1" x14ac:dyDescent="0.25">
      <c r="A3" s="23"/>
      <c r="B3" s="23"/>
      <c r="C3" s="2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</row>
    <row r="4" spans="1:49" ht="16.5" thickBot="1" x14ac:dyDescent="0.3">
      <c r="A4" s="20"/>
      <c r="B4" s="20"/>
      <c r="C4" s="21"/>
      <c r="F4" s="24"/>
      <c r="G4" s="24"/>
      <c r="H4" s="24"/>
      <c r="I4" s="24"/>
      <c r="L4" s="24"/>
      <c r="O4" s="24"/>
      <c r="R4" s="25"/>
      <c r="X4" s="20"/>
      <c r="AA4" s="24" t="s">
        <v>7</v>
      </c>
      <c r="AD4" s="25"/>
      <c r="AJ4" s="24"/>
      <c r="AM4" s="24"/>
      <c r="AP4" s="24"/>
      <c r="AQ4" s="24"/>
      <c r="AR4" s="24"/>
      <c r="AS4" s="24"/>
      <c r="AV4" s="24" t="s">
        <v>7</v>
      </c>
    </row>
    <row r="5" spans="1:49" s="27" customFormat="1" ht="16.5" thickBot="1" x14ac:dyDescent="0.3">
      <c r="A5" s="203" t="s">
        <v>0</v>
      </c>
      <c r="B5" s="234" t="s">
        <v>89</v>
      </c>
      <c r="C5" s="231" t="s">
        <v>1</v>
      </c>
      <c r="D5" s="200" t="s">
        <v>145</v>
      </c>
      <c r="E5" s="201"/>
      <c r="F5" s="202"/>
      <c r="G5" s="215" t="s">
        <v>146</v>
      </c>
      <c r="H5" s="216"/>
      <c r="I5" s="217"/>
      <c r="J5" s="200" t="s">
        <v>126</v>
      </c>
      <c r="K5" s="201"/>
      <c r="L5" s="202"/>
      <c r="M5" s="200" t="s">
        <v>127</v>
      </c>
      <c r="N5" s="201"/>
      <c r="O5" s="202"/>
      <c r="P5" s="200" t="s">
        <v>128</v>
      </c>
      <c r="Q5" s="201"/>
      <c r="R5" s="202"/>
      <c r="S5" s="200">
        <v>1140</v>
      </c>
      <c r="T5" s="201"/>
      <c r="U5" s="202"/>
      <c r="V5" s="200" t="s">
        <v>129</v>
      </c>
      <c r="W5" s="201"/>
      <c r="X5" s="202"/>
      <c r="Y5" s="200"/>
      <c r="Z5" s="201"/>
      <c r="AA5" s="202"/>
      <c r="AB5" s="200">
        <v>1160</v>
      </c>
      <c r="AC5" s="201"/>
      <c r="AD5" s="202"/>
      <c r="AE5" s="200">
        <v>1170</v>
      </c>
      <c r="AF5" s="201"/>
      <c r="AG5" s="202"/>
      <c r="AH5" s="215" t="s">
        <v>130</v>
      </c>
      <c r="AI5" s="216"/>
      <c r="AJ5" s="217"/>
      <c r="AK5" s="216" t="s">
        <v>131</v>
      </c>
      <c r="AL5" s="216"/>
      <c r="AM5" s="217"/>
      <c r="AN5" s="200"/>
      <c r="AO5" s="201"/>
      <c r="AP5" s="202"/>
      <c r="AQ5" s="215" t="s">
        <v>149</v>
      </c>
      <c r="AR5" s="216"/>
      <c r="AS5" s="217"/>
      <c r="AT5" s="200" t="s">
        <v>132</v>
      </c>
      <c r="AU5" s="201"/>
      <c r="AV5" s="202"/>
    </row>
    <row r="6" spans="1:49" ht="13.5" customHeight="1" x14ac:dyDescent="0.25">
      <c r="A6" s="230"/>
      <c r="B6" s="235"/>
      <c r="C6" s="232"/>
      <c r="D6" s="203" t="s">
        <v>134</v>
      </c>
      <c r="E6" s="204"/>
      <c r="F6" s="205"/>
      <c r="G6" s="218" t="s">
        <v>144</v>
      </c>
      <c r="H6" s="219"/>
      <c r="I6" s="220"/>
      <c r="J6" s="203" t="s">
        <v>147</v>
      </c>
      <c r="K6" s="204"/>
      <c r="L6" s="205"/>
      <c r="M6" s="203" t="s">
        <v>153</v>
      </c>
      <c r="N6" s="204"/>
      <c r="O6" s="205"/>
      <c r="P6" s="203" t="s">
        <v>135</v>
      </c>
      <c r="Q6" s="204"/>
      <c r="R6" s="205"/>
      <c r="S6" s="203" t="s">
        <v>140</v>
      </c>
      <c r="T6" s="204"/>
      <c r="U6" s="205"/>
      <c r="V6" s="203" t="s">
        <v>136</v>
      </c>
      <c r="W6" s="224"/>
      <c r="X6" s="225"/>
      <c r="Y6" s="218" t="s">
        <v>141</v>
      </c>
      <c r="Z6" s="219"/>
      <c r="AA6" s="220"/>
      <c r="AB6" s="203" t="s">
        <v>137</v>
      </c>
      <c r="AC6" s="224"/>
      <c r="AD6" s="225"/>
      <c r="AE6" s="203" t="s">
        <v>138</v>
      </c>
      <c r="AF6" s="204"/>
      <c r="AG6" s="205"/>
      <c r="AH6" s="203" t="s">
        <v>148</v>
      </c>
      <c r="AI6" s="204"/>
      <c r="AJ6" s="205"/>
      <c r="AK6" s="203" t="s">
        <v>139</v>
      </c>
      <c r="AL6" s="204"/>
      <c r="AM6" s="205"/>
      <c r="AN6" s="218" t="s">
        <v>142</v>
      </c>
      <c r="AO6" s="219"/>
      <c r="AP6" s="220"/>
      <c r="AQ6" s="203" t="s">
        <v>125</v>
      </c>
      <c r="AR6" s="224"/>
      <c r="AS6" s="225"/>
      <c r="AT6" s="218" t="s">
        <v>95</v>
      </c>
      <c r="AU6" s="219"/>
      <c r="AV6" s="220"/>
    </row>
    <row r="7" spans="1:49" ht="67.5" customHeight="1" thickBot="1" x14ac:dyDescent="0.3">
      <c r="A7" s="230"/>
      <c r="B7" s="235"/>
      <c r="C7" s="232"/>
      <c r="D7" s="206"/>
      <c r="E7" s="207"/>
      <c r="F7" s="208"/>
      <c r="G7" s="221"/>
      <c r="H7" s="222"/>
      <c r="I7" s="223"/>
      <c r="J7" s="206"/>
      <c r="K7" s="207"/>
      <c r="L7" s="208"/>
      <c r="M7" s="206"/>
      <c r="N7" s="207"/>
      <c r="O7" s="208"/>
      <c r="P7" s="206"/>
      <c r="Q7" s="207"/>
      <c r="R7" s="208"/>
      <c r="S7" s="206"/>
      <c r="T7" s="207"/>
      <c r="U7" s="208"/>
      <c r="V7" s="226"/>
      <c r="W7" s="227"/>
      <c r="X7" s="228"/>
      <c r="Y7" s="221"/>
      <c r="Z7" s="222"/>
      <c r="AA7" s="223"/>
      <c r="AB7" s="226"/>
      <c r="AC7" s="227"/>
      <c r="AD7" s="228"/>
      <c r="AE7" s="206"/>
      <c r="AF7" s="207"/>
      <c r="AG7" s="208"/>
      <c r="AH7" s="206"/>
      <c r="AI7" s="207"/>
      <c r="AJ7" s="208"/>
      <c r="AK7" s="206"/>
      <c r="AL7" s="207"/>
      <c r="AM7" s="208"/>
      <c r="AN7" s="221"/>
      <c r="AO7" s="222"/>
      <c r="AP7" s="223"/>
      <c r="AQ7" s="226"/>
      <c r="AR7" s="227"/>
      <c r="AS7" s="228"/>
      <c r="AT7" s="221"/>
      <c r="AU7" s="222"/>
      <c r="AV7" s="223"/>
    </row>
    <row r="8" spans="1:49" s="28" customFormat="1" ht="20.25" customHeight="1" x14ac:dyDescent="0.25">
      <c r="A8" s="230"/>
      <c r="B8" s="235"/>
      <c r="C8" s="232"/>
      <c r="D8" s="209" t="s">
        <v>143</v>
      </c>
      <c r="E8" s="211" t="s">
        <v>150</v>
      </c>
      <c r="F8" s="213" t="s">
        <v>152</v>
      </c>
      <c r="G8" s="209" t="s">
        <v>143</v>
      </c>
      <c r="H8" s="211" t="s">
        <v>150</v>
      </c>
      <c r="I8" s="213" t="s">
        <v>152</v>
      </c>
      <c r="J8" s="209" t="s">
        <v>143</v>
      </c>
      <c r="K8" s="211" t="s">
        <v>150</v>
      </c>
      <c r="L8" s="213" t="s">
        <v>152</v>
      </c>
      <c r="M8" s="209" t="s">
        <v>143</v>
      </c>
      <c r="N8" s="211" t="s">
        <v>150</v>
      </c>
      <c r="O8" s="213" t="s">
        <v>152</v>
      </c>
      <c r="P8" s="209" t="s">
        <v>143</v>
      </c>
      <c r="Q8" s="211" t="s">
        <v>150</v>
      </c>
      <c r="R8" s="213" t="s">
        <v>152</v>
      </c>
      <c r="S8" s="209" t="s">
        <v>143</v>
      </c>
      <c r="T8" s="211" t="s">
        <v>150</v>
      </c>
      <c r="U8" s="213" t="s">
        <v>152</v>
      </c>
      <c r="V8" s="209" t="s">
        <v>143</v>
      </c>
      <c r="W8" s="211" t="s">
        <v>150</v>
      </c>
      <c r="X8" s="213" t="s">
        <v>152</v>
      </c>
      <c r="Y8" s="209" t="s">
        <v>143</v>
      </c>
      <c r="Z8" s="211" t="s">
        <v>150</v>
      </c>
      <c r="AA8" s="213" t="s">
        <v>152</v>
      </c>
      <c r="AB8" s="209" t="s">
        <v>143</v>
      </c>
      <c r="AC8" s="211" t="s">
        <v>150</v>
      </c>
      <c r="AD8" s="213" t="s">
        <v>152</v>
      </c>
      <c r="AE8" s="209" t="s">
        <v>143</v>
      </c>
      <c r="AF8" s="211" t="s">
        <v>150</v>
      </c>
      <c r="AG8" s="213" t="s">
        <v>152</v>
      </c>
      <c r="AH8" s="209" t="s">
        <v>143</v>
      </c>
      <c r="AI8" s="211" t="s">
        <v>150</v>
      </c>
      <c r="AJ8" s="213" t="s">
        <v>152</v>
      </c>
      <c r="AK8" s="209" t="s">
        <v>143</v>
      </c>
      <c r="AL8" s="211" t="s">
        <v>150</v>
      </c>
      <c r="AM8" s="213" t="s">
        <v>152</v>
      </c>
      <c r="AN8" s="209" t="s">
        <v>143</v>
      </c>
      <c r="AO8" s="211" t="s">
        <v>150</v>
      </c>
      <c r="AP8" s="213" t="s">
        <v>152</v>
      </c>
      <c r="AQ8" s="209" t="s">
        <v>143</v>
      </c>
      <c r="AR8" s="211" t="s">
        <v>150</v>
      </c>
      <c r="AS8" s="213" t="s">
        <v>152</v>
      </c>
      <c r="AT8" s="209" t="s">
        <v>143</v>
      </c>
      <c r="AU8" s="211" t="s">
        <v>150</v>
      </c>
      <c r="AV8" s="213" t="s">
        <v>152</v>
      </c>
    </row>
    <row r="9" spans="1:49" s="29" customFormat="1" ht="42.75" customHeight="1" thickBot="1" x14ac:dyDescent="0.3">
      <c r="A9" s="226"/>
      <c r="B9" s="236"/>
      <c r="C9" s="233"/>
      <c r="D9" s="210"/>
      <c r="E9" s="212"/>
      <c r="F9" s="214"/>
      <c r="G9" s="210"/>
      <c r="H9" s="212"/>
      <c r="I9" s="214"/>
      <c r="J9" s="210"/>
      <c r="K9" s="212"/>
      <c r="L9" s="214"/>
      <c r="M9" s="210"/>
      <c r="N9" s="212"/>
      <c r="O9" s="214"/>
      <c r="P9" s="210"/>
      <c r="Q9" s="212"/>
      <c r="R9" s="214"/>
      <c r="S9" s="210"/>
      <c r="T9" s="212"/>
      <c r="U9" s="214"/>
      <c r="V9" s="210"/>
      <c r="W9" s="212"/>
      <c r="X9" s="214"/>
      <c r="Y9" s="210"/>
      <c r="Z9" s="212"/>
      <c r="AA9" s="214"/>
      <c r="AB9" s="210"/>
      <c r="AC9" s="212"/>
      <c r="AD9" s="214"/>
      <c r="AE9" s="210"/>
      <c r="AF9" s="212"/>
      <c r="AG9" s="214"/>
      <c r="AH9" s="210"/>
      <c r="AI9" s="212"/>
      <c r="AJ9" s="214"/>
      <c r="AK9" s="210"/>
      <c r="AL9" s="212"/>
      <c r="AM9" s="214"/>
      <c r="AN9" s="210"/>
      <c r="AO9" s="212"/>
      <c r="AP9" s="214"/>
      <c r="AQ9" s="210"/>
      <c r="AR9" s="212"/>
      <c r="AS9" s="214"/>
      <c r="AT9" s="210"/>
      <c r="AU9" s="212"/>
      <c r="AV9" s="214"/>
    </row>
    <row r="10" spans="1:49" s="28" customFormat="1" ht="16.5" thickBot="1" x14ac:dyDescent="0.3">
      <c r="A10" s="30"/>
      <c r="B10" s="31"/>
      <c r="C10" s="32" t="s">
        <v>2</v>
      </c>
      <c r="D10" s="33">
        <v>1</v>
      </c>
      <c r="E10" s="34">
        <v>2</v>
      </c>
      <c r="F10" s="35">
        <v>3</v>
      </c>
      <c r="G10" s="36">
        <v>4</v>
      </c>
      <c r="H10" s="34">
        <v>5</v>
      </c>
      <c r="I10" s="35">
        <v>6</v>
      </c>
      <c r="J10" s="33">
        <v>7</v>
      </c>
      <c r="K10" s="34">
        <v>8</v>
      </c>
      <c r="L10" s="35">
        <v>9</v>
      </c>
      <c r="M10" s="37">
        <v>10</v>
      </c>
      <c r="N10" s="38">
        <v>11</v>
      </c>
      <c r="O10" s="39">
        <v>12</v>
      </c>
      <c r="P10" s="34">
        <v>13</v>
      </c>
      <c r="Q10" s="34">
        <v>14</v>
      </c>
      <c r="R10" s="35">
        <v>15</v>
      </c>
      <c r="S10" s="40">
        <v>16</v>
      </c>
      <c r="T10" s="41">
        <v>17</v>
      </c>
      <c r="U10" s="39">
        <v>18</v>
      </c>
      <c r="V10" s="40">
        <v>19</v>
      </c>
      <c r="W10" s="38">
        <v>20</v>
      </c>
      <c r="X10" s="39">
        <v>21</v>
      </c>
      <c r="Y10" s="41">
        <v>22</v>
      </c>
      <c r="Z10" s="42">
        <v>23</v>
      </c>
      <c r="AA10" s="35">
        <v>24</v>
      </c>
      <c r="AB10" s="34">
        <v>25</v>
      </c>
      <c r="AC10" s="34">
        <v>26</v>
      </c>
      <c r="AD10" s="35">
        <v>27</v>
      </c>
      <c r="AE10" s="40">
        <v>28</v>
      </c>
      <c r="AF10" s="41">
        <v>29</v>
      </c>
      <c r="AG10" s="39">
        <v>30</v>
      </c>
      <c r="AH10" s="34">
        <v>31</v>
      </c>
      <c r="AI10" s="34">
        <v>32</v>
      </c>
      <c r="AJ10" s="35">
        <v>33</v>
      </c>
      <c r="AK10" s="36">
        <v>34</v>
      </c>
      <c r="AL10" s="36">
        <v>35</v>
      </c>
      <c r="AM10" s="35">
        <v>36</v>
      </c>
      <c r="AN10" s="41">
        <v>37</v>
      </c>
      <c r="AO10" s="42">
        <v>38</v>
      </c>
      <c r="AP10" s="35">
        <v>39</v>
      </c>
      <c r="AQ10" s="36">
        <v>40</v>
      </c>
      <c r="AR10" s="34">
        <v>41</v>
      </c>
      <c r="AS10" s="35">
        <v>42</v>
      </c>
      <c r="AT10" s="41">
        <v>43</v>
      </c>
      <c r="AU10" s="42">
        <v>44</v>
      </c>
      <c r="AV10" s="35">
        <v>45</v>
      </c>
    </row>
    <row r="11" spans="1:49" s="50" customFormat="1" ht="16.5" thickBot="1" x14ac:dyDescent="0.3">
      <c r="A11" s="43">
        <v>1</v>
      </c>
      <c r="B11" s="44" t="s">
        <v>39</v>
      </c>
      <c r="C11" s="45" t="s">
        <v>133</v>
      </c>
      <c r="D11" s="46">
        <v>307601</v>
      </c>
      <c r="E11" s="47">
        <v>272210</v>
      </c>
      <c r="F11" s="4">
        <f>E11/D11</f>
        <v>0.88494510746063892</v>
      </c>
      <c r="G11" s="47">
        <v>20350</v>
      </c>
      <c r="H11" s="47">
        <v>0</v>
      </c>
      <c r="I11" s="48">
        <f t="shared" ref="I11:I13" si="0">H11/G11</f>
        <v>0</v>
      </c>
      <c r="J11" s="46">
        <f t="shared" ref="J11:K14" si="1">D11+G11</f>
        <v>327951</v>
      </c>
      <c r="K11" s="82">
        <f>E11+H11</f>
        <v>272210</v>
      </c>
      <c r="L11" s="4">
        <f>K11/J11</f>
        <v>0.83003253534826849</v>
      </c>
      <c r="M11" s="47">
        <v>425236.20000000007</v>
      </c>
      <c r="N11" s="47">
        <v>472423</v>
      </c>
      <c r="O11" s="4">
        <f>N11/M11</f>
        <v>1.1109660936674721</v>
      </c>
      <c r="P11" s="47">
        <v>92653.96</v>
      </c>
      <c r="Q11" s="47">
        <v>150907</v>
      </c>
      <c r="R11" s="4">
        <f t="shared" ref="R11:R72" si="2">Q11/P11</f>
        <v>1.628716139061946</v>
      </c>
      <c r="S11" s="47">
        <v>468505.88</v>
      </c>
      <c r="T11" s="47">
        <v>453383</v>
      </c>
      <c r="U11" s="4">
        <f>T11/S11</f>
        <v>0.96772104546478688</v>
      </c>
      <c r="V11" s="47">
        <v>606339.16</v>
      </c>
      <c r="W11" s="47">
        <v>833327</v>
      </c>
      <c r="X11" s="4">
        <f>W11/V11</f>
        <v>1.3743578758792356</v>
      </c>
      <c r="Y11" s="47">
        <f>M11+P11+S11+V11</f>
        <v>1592735.2000000002</v>
      </c>
      <c r="Z11" s="47">
        <f>N11+Q11+T11+W11</f>
        <v>1910040</v>
      </c>
      <c r="AA11" s="4">
        <f>Z11/Y11</f>
        <v>1.1992200586764201</v>
      </c>
      <c r="AB11" s="47">
        <v>90926.32</v>
      </c>
      <c r="AC11" s="47">
        <v>103706</v>
      </c>
      <c r="AD11" s="4">
        <f t="shared" ref="AD11:AD72" si="3">AC11/AB11</f>
        <v>1.1405498429937557</v>
      </c>
      <c r="AE11" s="47">
        <v>174125.64</v>
      </c>
      <c r="AF11" s="47">
        <v>189299</v>
      </c>
      <c r="AG11" s="4">
        <f>AF11/AE11</f>
        <v>1.0871402970866324</v>
      </c>
      <c r="AH11" s="47">
        <v>170799</v>
      </c>
      <c r="AI11" s="47">
        <v>191218</v>
      </c>
      <c r="AJ11" s="4">
        <f>AI11/AH11</f>
        <v>1.1195498802686199</v>
      </c>
      <c r="AK11" s="47">
        <v>35042</v>
      </c>
      <c r="AL11" s="47">
        <v>46843</v>
      </c>
      <c r="AM11" s="4">
        <f t="shared" ref="AM11:AM13" si="4">AL11/AK11</f>
        <v>1.3367673078020661</v>
      </c>
      <c r="AN11" s="47">
        <f>AB11+AE11+AH11+AK11</f>
        <v>470892.96</v>
      </c>
      <c r="AO11" s="47">
        <f>AC11+AF11+AI11+AL11</f>
        <v>531066</v>
      </c>
      <c r="AP11" s="4">
        <f>AO11/AN11</f>
        <v>1.1277849641243309</v>
      </c>
      <c r="AQ11" s="47">
        <v>103305.96</v>
      </c>
      <c r="AR11" s="47">
        <v>124353</v>
      </c>
      <c r="AS11" s="48">
        <f t="shared" ref="AS11:AS13" si="5">AR11/AQ11</f>
        <v>1.2037350023173881</v>
      </c>
      <c r="AT11" s="47">
        <f>J11+Y11+AN11+AQ11</f>
        <v>2494885.12</v>
      </c>
      <c r="AU11" s="47">
        <f>K11+Z11+AO11+AR11</f>
        <v>2837669</v>
      </c>
      <c r="AV11" s="48">
        <f>AU11/AT11</f>
        <v>1.1373946548689182</v>
      </c>
      <c r="AW11" s="49"/>
    </row>
    <row r="12" spans="1:49" s="50" customFormat="1" ht="16.5" thickBot="1" x14ac:dyDescent="0.3">
      <c r="A12" s="51">
        <v>2</v>
      </c>
      <c r="B12" s="52" t="s">
        <v>40</v>
      </c>
      <c r="C12" s="45" t="s">
        <v>3</v>
      </c>
      <c r="D12" s="46">
        <v>68423</v>
      </c>
      <c r="E12" s="47">
        <v>73555</v>
      </c>
      <c r="F12" s="4">
        <f t="shared" ref="F12:F72" si="6">E12/D12</f>
        <v>1.075004019116379</v>
      </c>
      <c r="G12" s="47">
        <v>2646</v>
      </c>
      <c r="H12" s="47">
        <v>0</v>
      </c>
      <c r="I12" s="48">
        <f t="shared" si="0"/>
        <v>0</v>
      </c>
      <c r="J12" s="46">
        <f t="shared" si="1"/>
        <v>71069</v>
      </c>
      <c r="K12" s="82">
        <f>E12+H12</f>
        <v>73555</v>
      </c>
      <c r="L12" s="4">
        <f t="shared" ref="L12:L14" si="7">K12/J12</f>
        <v>1.0349800897719117</v>
      </c>
      <c r="M12" s="47">
        <v>54300.606000000014</v>
      </c>
      <c r="N12" s="47">
        <v>62370</v>
      </c>
      <c r="O12" s="4">
        <f t="shared" ref="O12:O72" si="8">N12/M12</f>
        <v>1.1486059658339722</v>
      </c>
      <c r="P12" s="47">
        <v>11910.894800000002</v>
      </c>
      <c r="Q12" s="47">
        <v>19989</v>
      </c>
      <c r="R12" s="4">
        <f t="shared" si="2"/>
        <v>1.6782114472205729</v>
      </c>
      <c r="S12" s="47">
        <v>60734.704399999995</v>
      </c>
      <c r="T12" s="47">
        <v>60145</v>
      </c>
      <c r="U12" s="4">
        <f t="shared" ref="U12:U72" si="9">T12/S12</f>
        <v>0.99029048703166167</v>
      </c>
      <c r="V12" s="47">
        <v>78244.890800000008</v>
      </c>
      <c r="W12" s="47">
        <v>109844</v>
      </c>
      <c r="X12" s="4">
        <f t="shared" ref="X12:X13" si="10">W12/V12</f>
        <v>1.4038488504095399</v>
      </c>
      <c r="Y12" s="47">
        <f t="shared" ref="Y12:Y13" si="11">M12+P12+S12+V12</f>
        <v>205191.09600000002</v>
      </c>
      <c r="Z12" s="47">
        <f t="shared" ref="Z12:Z13" si="12">N12+Q12+T12+W12</f>
        <v>252348</v>
      </c>
      <c r="AA12" s="4">
        <f t="shared" ref="AA12:AA13" si="13">Z12/Y12</f>
        <v>1.2298194459666028</v>
      </c>
      <c r="AB12" s="47">
        <v>11869.721599999999</v>
      </c>
      <c r="AC12" s="47">
        <v>13640</v>
      </c>
      <c r="AD12" s="4">
        <f t="shared" si="3"/>
        <v>1.1491423691015634</v>
      </c>
      <c r="AE12" s="47">
        <v>22693.833200000001</v>
      </c>
      <c r="AF12" s="47">
        <v>24949</v>
      </c>
      <c r="AG12" s="4">
        <f t="shared" ref="AG12:AG72" si="14">AF12/AE12</f>
        <v>1.0993735514016203</v>
      </c>
      <c r="AH12" s="47">
        <v>21705</v>
      </c>
      <c r="AI12" s="47">
        <v>25132</v>
      </c>
      <c r="AJ12" s="4">
        <f t="shared" ref="AJ12:AJ72" si="15">AI12/AH12</f>
        <v>1.1578898871227827</v>
      </c>
      <c r="AK12" s="47">
        <v>4611.0657999999994</v>
      </c>
      <c r="AL12" s="47">
        <v>6156</v>
      </c>
      <c r="AM12" s="4">
        <f t="shared" si="4"/>
        <v>1.3350492634479432</v>
      </c>
      <c r="AN12" s="47">
        <f t="shared" ref="AN12:AN72" si="16">AB12+AE12+AH12+AK12</f>
        <v>60879.620599999995</v>
      </c>
      <c r="AO12" s="47">
        <f t="shared" ref="AO12:AO72" si="17">AC12+AF12+AI12+AL12</f>
        <v>69877</v>
      </c>
      <c r="AP12" s="4">
        <f t="shared" ref="AP12:AP13" si="18">AO12/AN12</f>
        <v>1.1477896759428887</v>
      </c>
      <c r="AQ12" s="47">
        <v>13568.9848</v>
      </c>
      <c r="AR12" s="47">
        <v>16566</v>
      </c>
      <c r="AS12" s="48">
        <f t="shared" si="5"/>
        <v>1.2208724708719549</v>
      </c>
      <c r="AT12" s="47">
        <f t="shared" ref="AT12:AT13" si="19">J12+Y12+AN12+AQ12</f>
        <v>350708.70140000002</v>
      </c>
      <c r="AU12" s="47">
        <f t="shared" ref="AU12:AU13" si="20">K12+Z12+AO12+AR12</f>
        <v>412346</v>
      </c>
      <c r="AV12" s="48">
        <f t="shared" ref="AV12:AV72" si="21">AU12/AT12</f>
        <v>1.1757506966720501</v>
      </c>
      <c r="AW12" s="49"/>
    </row>
    <row r="13" spans="1:49" s="50" customFormat="1" ht="16.5" thickBot="1" x14ac:dyDescent="0.3">
      <c r="A13" s="51">
        <v>3</v>
      </c>
      <c r="B13" s="52" t="s">
        <v>41</v>
      </c>
      <c r="C13" s="45" t="s">
        <v>4</v>
      </c>
      <c r="D13" s="46">
        <v>249310</v>
      </c>
      <c r="E13" s="47">
        <v>318933</v>
      </c>
      <c r="F13" s="4">
        <f t="shared" si="6"/>
        <v>1.2792627652320405</v>
      </c>
      <c r="G13" s="47">
        <v>27088</v>
      </c>
      <c r="H13" s="47">
        <v>9405</v>
      </c>
      <c r="I13" s="48">
        <f t="shared" si="0"/>
        <v>0.34720171293561725</v>
      </c>
      <c r="J13" s="46">
        <f t="shared" si="1"/>
        <v>276398</v>
      </c>
      <c r="K13" s="82">
        <f t="shared" si="1"/>
        <v>328338</v>
      </c>
      <c r="L13" s="4">
        <f t="shared" si="7"/>
        <v>1.1879174234256398</v>
      </c>
      <c r="M13" s="47">
        <v>276144</v>
      </c>
      <c r="N13" s="47">
        <v>272894</v>
      </c>
      <c r="O13" s="4">
        <f t="shared" si="8"/>
        <v>0.98823077814473603</v>
      </c>
      <c r="P13" s="47">
        <v>190008</v>
      </c>
      <c r="Q13" s="47">
        <v>183949</v>
      </c>
      <c r="R13" s="4">
        <f t="shared" si="2"/>
        <v>0.96811186897393797</v>
      </c>
      <c r="S13" s="47">
        <v>743822</v>
      </c>
      <c r="T13" s="47">
        <v>740129</v>
      </c>
      <c r="U13" s="4">
        <f t="shared" si="9"/>
        <v>0.99503510248419647</v>
      </c>
      <c r="V13" s="47">
        <v>70640</v>
      </c>
      <c r="W13" s="47">
        <v>66969</v>
      </c>
      <c r="X13" s="4">
        <f t="shared" si="10"/>
        <v>0.94803227633069087</v>
      </c>
      <c r="Y13" s="47">
        <f t="shared" si="11"/>
        <v>1280614</v>
      </c>
      <c r="Z13" s="47">
        <f t="shared" si="12"/>
        <v>1263941</v>
      </c>
      <c r="AA13" s="4">
        <f t="shared" si="13"/>
        <v>0.98698046405864692</v>
      </c>
      <c r="AB13" s="47">
        <v>11589</v>
      </c>
      <c r="AC13" s="47">
        <v>11746</v>
      </c>
      <c r="AD13" s="4">
        <f t="shared" si="3"/>
        <v>1.013547329364052</v>
      </c>
      <c r="AE13" s="47">
        <v>34467</v>
      </c>
      <c r="AF13" s="47">
        <v>34240</v>
      </c>
      <c r="AG13" s="4">
        <f t="shared" si="14"/>
        <v>0.99341399019351839</v>
      </c>
      <c r="AH13" s="47">
        <v>5454</v>
      </c>
      <c r="AI13" s="47">
        <v>2546</v>
      </c>
      <c r="AJ13" s="4">
        <f t="shared" si="15"/>
        <v>0.46681334800146679</v>
      </c>
      <c r="AK13" s="47">
        <v>46712</v>
      </c>
      <c r="AL13" s="47">
        <v>46945</v>
      </c>
      <c r="AM13" s="4">
        <f t="shared" si="4"/>
        <v>1.0049880116458298</v>
      </c>
      <c r="AN13" s="47">
        <f t="shared" si="16"/>
        <v>98222</v>
      </c>
      <c r="AO13" s="47">
        <f t="shared" si="17"/>
        <v>95477</v>
      </c>
      <c r="AP13" s="4">
        <f t="shared" si="18"/>
        <v>0.97205310419254343</v>
      </c>
      <c r="AQ13" s="47">
        <v>10275</v>
      </c>
      <c r="AR13" s="47">
        <v>9337</v>
      </c>
      <c r="AS13" s="48">
        <f t="shared" si="5"/>
        <v>0.90871046228710461</v>
      </c>
      <c r="AT13" s="47">
        <f t="shared" si="19"/>
        <v>1665509</v>
      </c>
      <c r="AU13" s="47">
        <f t="shared" si="20"/>
        <v>1697093</v>
      </c>
      <c r="AV13" s="48">
        <f t="shared" si="21"/>
        <v>1.0189635720971788</v>
      </c>
      <c r="AW13" s="49"/>
    </row>
    <row r="14" spans="1:49" s="55" customFormat="1" ht="16.5" thickBot="1" x14ac:dyDescent="0.3">
      <c r="A14" s="53">
        <v>4</v>
      </c>
      <c r="B14" s="44" t="s">
        <v>42</v>
      </c>
      <c r="C14" s="45" t="s">
        <v>8</v>
      </c>
      <c r="D14" s="46">
        <v>2500</v>
      </c>
      <c r="E14" s="47">
        <v>2500</v>
      </c>
      <c r="F14" s="4">
        <f t="shared" si="6"/>
        <v>1</v>
      </c>
      <c r="G14" s="47"/>
      <c r="H14" s="47"/>
      <c r="I14" s="4"/>
      <c r="J14" s="46">
        <f t="shared" si="1"/>
        <v>2500</v>
      </c>
      <c r="K14" s="82">
        <f t="shared" si="1"/>
        <v>2500</v>
      </c>
      <c r="L14" s="4">
        <f t="shared" si="7"/>
        <v>1</v>
      </c>
      <c r="M14" s="46"/>
      <c r="N14" s="47"/>
      <c r="O14" s="4"/>
      <c r="P14" s="47"/>
      <c r="Q14" s="47"/>
      <c r="R14" s="4"/>
      <c r="S14" s="47"/>
      <c r="T14" s="47"/>
      <c r="U14" s="4"/>
      <c r="V14" s="46"/>
      <c r="W14" s="47"/>
      <c r="X14" s="4"/>
      <c r="Y14" s="47">
        <f t="shared" ref="Y14:Z14" si="22">M14+P14+S14+V14</f>
        <v>0</v>
      </c>
      <c r="Z14" s="47">
        <f t="shared" si="22"/>
        <v>0</v>
      </c>
      <c r="AA14" s="4"/>
      <c r="AB14" s="47"/>
      <c r="AC14" s="47"/>
      <c r="AD14" s="4"/>
      <c r="AE14" s="46"/>
      <c r="AF14" s="47"/>
      <c r="AG14" s="4"/>
      <c r="AH14" s="47"/>
      <c r="AI14" s="47"/>
      <c r="AJ14" s="4"/>
      <c r="AK14" s="47"/>
      <c r="AL14" s="47"/>
      <c r="AM14" s="4"/>
      <c r="AN14" s="47">
        <f t="shared" si="16"/>
        <v>0</v>
      </c>
      <c r="AO14" s="47">
        <f t="shared" si="17"/>
        <v>0</v>
      </c>
      <c r="AP14" s="4"/>
      <c r="AQ14" s="47"/>
      <c r="AR14" s="47"/>
      <c r="AS14" s="4"/>
      <c r="AT14" s="47">
        <f t="shared" ref="AT14" si="23">J14+Y14+AN14+AQ14</f>
        <v>2500</v>
      </c>
      <c r="AU14" s="47">
        <f t="shared" ref="AU14" si="24">K14+Z14+AO14+AR14</f>
        <v>2500</v>
      </c>
      <c r="AV14" s="4">
        <f t="shared" si="21"/>
        <v>1</v>
      </c>
      <c r="AW14" s="54"/>
    </row>
    <row r="15" spans="1:49" s="63" customFormat="1" x14ac:dyDescent="0.25">
      <c r="A15" s="56">
        <v>5</v>
      </c>
      <c r="B15" s="57" t="s">
        <v>43</v>
      </c>
      <c r="C15" s="58" t="s">
        <v>9</v>
      </c>
      <c r="D15" s="59"/>
      <c r="E15" s="60"/>
      <c r="F15" s="5"/>
      <c r="G15" s="61"/>
      <c r="H15" s="60"/>
      <c r="I15" s="5"/>
      <c r="J15" s="59"/>
      <c r="K15" s="60"/>
      <c r="L15" s="5"/>
      <c r="M15" s="59"/>
      <c r="N15" s="60"/>
      <c r="O15" s="5"/>
      <c r="P15" s="60"/>
      <c r="Q15" s="60"/>
      <c r="R15" s="5"/>
      <c r="S15" s="59"/>
      <c r="T15" s="60"/>
      <c r="U15" s="5"/>
      <c r="V15" s="59"/>
      <c r="W15" s="60"/>
      <c r="X15" s="6"/>
      <c r="Y15" s="60">
        <f t="shared" ref="Y15:Z72" si="25">M15+P15+S15+V15</f>
        <v>0</v>
      </c>
      <c r="Z15" s="60">
        <f t="shared" ref="Z15:Z69" si="26">N15+Q15+T15+W15</f>
        <v>0</v>
      </c>
      <c r="AA15" s="5"/>
      <c r="AB15" s="60"/>
      <c r="AC15" s="60"/>
      <c r="AD15" s="5"/>
      <c r="AE15" s="59"/>
      <c r="AF15" s="60"/>
      <c r="AG15" s="5"/>
      <c r="AH15" s="60"/>
      <c r="AI15" s="60"/>
      <c r="AJ15" s="5"/>
      <c r="AK15" s="60"/>
      <c r="AL15" s="60"/>
      <c r="AM15" s="5"/>
      <c r="AN15" s="60">
        <f t="shared" si="16"/>
        <v>0</v>
      </c>
      <c r="AO15" s="60">
        <f t="shared" si="17"/>
        <v>0</v>
      </c>
      <c r="AP15" s="5"/>
      <c r="AQ15" s="61"/>
      <c r="AR15" s="60"/>
      <c r="AS15" s="5"/>
      <c r="AT15" s="61">
        <f t="shared" ref="AT15:AT19" si="27">J15+Y15+AN15+AQ15</f>
        <v>0</v>
      </c>
      <c r="AU15" s="60">
        <f t="shared" ref="AU15:AU19" si="28">K15+Z15+AO15+AR15</f>
        <v>0</v>
      </c>
      <c r="AV15" s="5"/>
      <c r="AW15" s="62"/>
    </row>
    <row r="16" spans="1:49" s="71" customFormat="1" x14ac:dyDescent="0.25">
      <c r="A16" s="64">
        <v>6</v>
      </c>
      <c r="B16" s="65" t="s">
        <v>44</v>
      </c>
      <c r="C16" s="66" t="s">
        <v>10</v>
      </c>
      <c r="D16" s="67"/>
      <c r="E16" s="68"/>
      <c r="F16" s="7"/>
      <c r="G16" s="69"/>
      <c r="H16" s="68"/>
      <c r="I16" s="7"/>
      <c r="J16" s="67"/>
      <c r="K16" s="68"/>
      <c r="L16" s="7"/>
      <c r="M16" s="67"/>
      <c r="N16" s="68"/>
      <c r="O16" s="7"/>
      <c r="P16" s="68"/>
      <c r="Q16" s="68"/>
      <c r="R16" s="7"/>
      <c r="S16" s="67"/>
      <c r="T16" s="68"/>
      <c r="U16" s="7"/>
      <c r="V16" s="67"/>
      <c r="W16" s="68"/>
      <c r="X16" s="8"/>
      <c r="Y16" s="68">
        <f t="shared" si="25"/>
        <v>0</v>
      </c>
      <c r="Z16" s="68">
        <f t="shared" si="26"/>
        <v>0</v>
      </c>
      <c r="AA16" s="7"/>
      <c r="AB16" s="68"/>
      <c r="AC16" s="68"/>
      <c r="AD16" s="7"/>
      <c r="AE16" s="67"/>
      <c r="AF16" s="68"/>
      <c r="AG16" s="7"/>
      <c r="AH16" s="68"/>
      <c r="AI16" s="68"/>
      <c r="AJ16" s="7"/>
      <c r="AK16" s="68"/>
      <c r="AL16" s="68"/>
      <c r="AM16" s="7"/>
      <c r="AN16" s="68">
        <f t="shared" si="16"/>
        <v>0</v>
      </c>
      <c r="AO16" s="68">
        <f t="shared" si="17"/>
        <v>0</v>
      </c>
      <c r="AP16" s="7"/>
      <c r="AQ16" s="69"/>
      <c r="AR16" s="68"/>
      <c r="AS16" s="7"/>
      <c r="AT16" s="69">
        <f t="shared" si="27"/>
        <v>0</v>
      </c>
      <c r="AU16" s="68">
        <f t="shared" si="28"/>
        <v>0</v>
      </c>
      <c r="AV16" s="7"/>
      <c r="AW16" s="70"/>
    </row>
    <row r="17" spans="1:49" s="71" customFormat="1" x14ac:dyDescent="0.25">
      <c r="A17" s="64">
        <v>7</v>
      </c>
      <c r="B17" s="65" t="s">
        <v>45</v>
      </c>
      <c r="C17" s="66" t="s">
        <v>11</v>
      </c>
      <c r="D17" s="67"/>
      <c r="E17" s="68"/>
      <c r="F17" s="7"/>
      <c r="G17" s="69"/>
      <c r="H17" s="68"/>
      <c r="I17" s="7"/>
      <c r="J17" s="67"/>
      <c r="K17" s="68"/>
      <c r="L17" s="7"/>
      <c r="M17" s="67"/>
      <c r="N17" s="68"/>
      <c r="O17" s="7"/>
      <c r="P17" s="68"/>
      <c r="Q17" s="68"/>
      <c r="R17" s="7"/>
      <c r="S17" s="67"/>
      <c r="T17" s="68"/>
      <c r="U17" s="7"/>
      <c r="V17" s="67"/>
      <c r="W17" s="68"/>
      <c r="X17" s="8"/>
      <c r="Y17" s="68">
        <f t="shared" si="25"/>
        <v>0</v>
      </c>
      <c r="Z17" s="68">
        <f t="shared" si="26"/>
        <v>0</v>
      </c>
      <c r="AA17" s="7"/>
      <c r="AB17" s="68"/>
      <c r="AC17" s="68"/>
      <c r="AD17" s="7"/>
      <c r="AE17" s="67"/>
      <c r="AF17" s="68"/>
      <c r="AG17" s="7"/>
      <c r="AH17" s="68"/>
      <c r="AI17" s="68"/>
      <c r="AJ17" s="7"/>
      <c r="AK17" s="68"/>
      <c r="AL17" s="68"/>
      <c r="AM17" s="7"/>
      <c r="AN17" s="68">
        <f t="shared" si="16"/>
        <v>0</v>
      </c>
      <c r="AO17" s="68">
        <f t="shared" si="17"/>
        <v>0</v>
      </c>
      <c r="AP17" s="7"/>
      <c r="AQ17" s="69"/>
      <c r="AR17" s="68"/>
      <c r="AS17" s="7"/>
      <c r="AT17" s="69">
        <f t="shared" si="27"/>
        <v>0</v>
      </c>
      <c r="AU17" s="68">
        <f t="shared" si="28"/>
        <v>0</v>
      </c>
      <c r="AV17" s="7"/>
      <c r="AW17" s="70"/>
    </row>
    <row r="18" spans="1:49" s="71" customFormat="1" x14ac:dyDescent="0.25">
      <c r="A18" s="64">
        <v>8</v>
      </c>
      <c r="B18" s="65" t="s">
        <v>46</v>
      </c>
      <c r="C18" s="66" t="s">
        <v>12</v>
      </c>
      <c r="D18" s="67"/>
      <c r="E18" s="68"/>
      <c r="F18" s="7"/>
      <c r="G18" s="69"/>
      <c r="H18" s="68"/>
      <c r="I18" s="7"/>
      <c r="J18" s="67"/>
      <c r="K18" s="68"/>
      <c r="L18" s="7"/>
      <c r="M18" s="67"/>
      <c r="N18" s="68"/>
      <c r="O18" s="7"/>
      <c r="P18" s="68"/>
      <c r="Q18" s="68"/>
      <c r="R18" s="7"/>
      <c r="S18" s="67"/>
      <c r="T18" s="68"/>
      <c r="U18" s="7"/>
      <c r="V18" s="67"/>
      <c r="W18" s="68"/>
      <c r="X18" s="8"/>
      <c r="Y18" s="68">
        <f t="shared" si="25"/>
        <v>0</v>
      </c>
      <c r="Z18" s="68">
        <f t="shared" si="26"/>
        <v>0</v>
      </c>
      <c r="AA18" s="7"/>
      <c r="AB18" s="68"/>
      <c r="AC18" s="68"/>
      <c r="AD18" s="7"/>
      <c r="AE18" s="67"/>
      <c r="AF18" s="68"/>
      <c r="AG18" s="7"/>
      <c r="AH18" s="68"/>
      <c r="AI18" s="68"/>
      <c r="AJ18" s="7"/>
      <c r="AK18" s="68"/>
      <c r="AL18" s="68"/>
      <c r="AM18" s="7"/>
      <c r="AN18" s="68">
        <f t="shared" si="16"/>
        <v>0</v>
      </c>
      <c r="AO18" s="68">
        <f t="shared" si="17"/>
        <v>0</v>
      </c>
      <c r="AP18" s="7"/>
      <c r="AQ18" s="69"/>
      <c r="AR18" s="68"/>
      <c r="AS18" s="7"/>
      <c r="AT18" s="69">
        <f t="shared" si="27"/>
        <v>0</v>
      </c>
      <c r="AU18" s="68">
        <f t="shared" si="28"/>
        <v>0</v>
      </c>
      <c r="AV18" s="7"/>
      <c r="AW18" s="70"/>
    </row>
    <row r="19" spans="1:49" s="79" customFormat="1" ht="16.5" thickBot="1" x14ac:dyDescent="0.3">
      <c r="A19" s="72">
        <v>9</v>
      </c>
      <c r="B19" s="73" t="s">
        <v>96</v>
      </c>
      <c r="C19" s="74" t="s">
        <v>13</v>
      </c>
      <c r="D19" s="75"/>
      <c r="E19" s="76"/>
      <c r="F19" s="9"/>
      <c r="G19" s="77"/>
      <c r="H19" s="76"/>
      <c r="I19" s="9"/>
      <c r="J19" s="75"/>
      <c r="K19" s="76"/>
      <c r="L19" s="9"/>
      <c r="M19" s="75"/>
      <c r="N19" s="76"/>
      <c r="O19" s="9"/>
      <c r="P19" s="76"/>
      <c r="Q19" s="76"/>
      <c r="R19" s="9"/>
      <c r="S19" s="75"/>
      <c r="T19" s="76"/>
      <c r="U19" s="9"/>
      <c r="V19" s="75"/>
      <c r="W19" s="76"/>
      <c r="X19" s="10"/>
      <c r="Y19" s="76">
        <f t="shared" si="25"/>
        <v>0</v>
      </c>
      <c r="Z19" s="76">
        <f t="shared" si="26"/>
        <v>0</v>
      </c>
      <c r="AA19" s="9"/>
      <c r="AB19" s="76"/>
      <c r="AC19" s="76"/>
      <c r="AD19" s="9"/>
      <c r="AE19" s="75"/>
      <c r="AF19" s="76"/>
      <c r="AG19" s="9"/>
      <c r="AH19" s="76"/>
      <c r="AI19" s="76"/>
      <c r="AJ19" s="9"/>
      <c r="AK19" s="76"/>
      <c r="AL19" s="76"/>
      <c r="AM19" s="9"/>
      <c r="AN19" s="76">
        <f t="shared" si="16"/>
        <v>0</v>
      </c>
      <c r="AO19" s="76">
        <f t="shared" si="17"/>
        <v>0</v>
      </c>
      <c r="AP19" s="9"/>
      <c r="AQ19" s="77"/>
      <c r="AR19" s="76"/>
      <c r="AS19" s="9"/>
      <c r="AT19" s="77">
        <f t="shared" si="27"/>
        <v>0</v>
      </c>
      <c r="AU19" s="76">
        <f t="shared" si="28"/>
        <v>0</v>
      </c>
      <c r="AV19" s="9"/>
      <c r="AW19" s="78"/>
    </row>
    <row r="20" spans="1:49" s="85" customFormat="1" ht="16.5" thickBot="1" x14ac:dyDescent="0.3">
      <c r="A20" s="43">
        <v>10</v>
      </c>
      <c r="B20" s="80" t="s">
        <v>47</v>
      </c>
      <c r="C20" s="81" t="s">
        <v>92</v>
      </c>
      <c r="D20" s="46">
        <f>SUM(D15:D19)</f>
        <v>0</v>
      </c>
      <c r="E20" s="47">
        <f t="shared" ref="E20" si="29">SUM(E15:E19)</f>
        <v>0</v>
      </c>
      <c r="F20" s="11"/>
      <c r="G20" s="82">
        <f t="shared" ref="G20:H20" si="30">SUM(G15:G19)</f>
        <v>0</v>
      </c>
      <c r="H20" s="47">
        <f t="shared" si="30"/>
        <v>0</v>
      </c>
      <c r="I20" s="11"/>
      <c r="J20" s="46">
        <f>SUM(J15:J19)</f>
        <v>0</v>
      </c>
      <c r="K20" s="47">
        <f t="shared" ref="K20" si="31">SUM(K15:K19)</f>
        <v>0</v>
      </c>
      <c r="L20" s="11"/>
      <c r="M20" s="46">
        <f t="shared" ref="M20" si="32">SUM(M15:M19)</f>
        <v>0</v>
      </c>
      <c r="N20" s="47">
        <f t="shared" ref="N20" si="33">SUM(N15:N19)</f>
        <v>0</v>
      </c>
      <c r="O20" s="11"/>
      <c r="P20" s="47">
        <f t="shared" ref="P20:Q20" si="34">SUM(P15:P19)</f>
        <v>0</v>
      </c>
      <c r="Q20" s="47">
        <f t="shared" si="34"/>
        <v>0</v>
      </c>
      <c r="R20" s="11"/>
      <c r="S20" s="46">
        <f t="shared" ref="S20:T20" si="35">SUM(S15:S19)</f>
        <v>0</v>
      </c>
      <c r="T20" s="47">
        <f t="shared" si="35"/>
        <v>0</v>
      </c>
      <c r="U20" s="11"/>
      <c r="V20" s="46">
        <f t="shared" ref="V20" si="36">SUM(V15:V19)</f>
        <v>0</v>
      </c>
      <c r="W20" s="47">
        <f t="shared" ref="W20" si="37">SUM(W15:W19)</f>
        <v>0</v>
      </c>
      <c r="X20" s="83"/>
      <c r="Y20" s="60">
        <f t="shared" si="25"/>
        <v>0</v>
      </c>
      <c r="Z20" s="60">
        <f t="shared" si="26"/>
        <v>0</v>
      </c>
      <c r="AA20" s="11"/>
      <c r="AB20" s="47">
        <f t="shared" ref="AB20" si="38">SUM(AB15:AB19)</f>
        <v>0</v>
      </c>
      <c r="AC20" s="47">
        <f t="shared" ref="AC20" si="39">SUM(AC15:AC19)</f>
        <v>0</v>
      </c>
      <c r="AD20" s="11"/>
      <c r="AE20" s="46">
        <f t="shared" ref="AE20" si="40">SUM(AE15:AE19)</f>
        <v>0</v>
      </c>
      <c r="AF20" s="47">
        <f t="shared" ref="AF20" si="41">SUM(AF15:AF19)</f>
        <v>0</v>
      </c>
      <c r="AG20" s="11"/>
      <c r="AH20" s="47">
        <f t="shared" ref="AH20" si="42">SUM(AH15:AH19)</f>
        <v>0</v>
      </c>
      <c r="AI20" s="47">
        <f t="shared" ref="AI20" si="43">SUM(AI15:AI19)</f>
        <v>0</v>
      </c>
      <c r="AJ20" s="11"/>
      <c r="AK20" s="47">
        <f t="shared" ref="AK20:AL20" si="44">SUM(AK15:AK19)</f>
        <v>0</v>
      </c>
      <c r="AL20" s="47">
        <f t="shared" si="44"/>
        <v>0</v>
      </c>
      <c r="AM20" s="11"/>
      <c r="AN20" s="47">
        <f t="shared" si="16"/>
        <v>0</v>
      </c>
      <c r="AO20" s="47">
        <f t="shared" si="17"/>
        <v>0</v>
      </c>
      <c r="AP20" s="11"/>
      <c r="AQ20" s="82">
        <f t="shared" ref="AQ20:AR20" si="45">SUM(AQ15:AQ19)</f>
        <v>0</v>
      </c>
      <c r="AR20" s="47">
        <f t="shared" si="45"/>
        <v>0</v>
      </c>
      <c r="AS20" s="11"/>
      <c r="AT20" s="82">
        <f t="shared" ref="AT20:AT72" si="46">J20+Y20+AN20+AQ20</f>
        <v>0</v>
      </c>
      <c r="AU20" s="47">
        <f t="shared" ref="AU20:AU70" si="47">K20+Z20+AO20+AR20</f>
        <v>0</v>
      </c>
      <c r="AV20" s="11"/>
      <c r="AW20" s="84"/>
    </row>
    <row r="21" spans="1:49" s="85" customFormat="1" ht="16.5" thickBot="1" x14ac:dyDescent="0.3">
      <c r="A21" s="43">
        <v>11</v>
      </c>
      <c r="B21" s="80" t="s">
        <v>48</v>
      </c>
      <c r="C21" s="81" t="s">
        <v>91</v>
      </c>
      <c r="D21" s="46">
        <f t="shared" ref="D21" si="48">SUM(D11,D12,D13,D14,D20)</f>
        <v>627834</v>
      </c>
      <c r="E21" s="47">
        <f t="shared" ref="E21" si="49">SUM(E11,E12,E13,E14,E20)</f>
        <v>667198</v>
      </c>
      <c r="F21" s="11">
        <f t="shared" si="6"/>
        <v>1.0626981017275268</v>
      </c>
      <c r="G21" s="82">
        <f t="shared" ref="G21:H21" si="50">SUM(G11,G12,G13,G14,G20)</f>
        <v>50084</v>
      </c>
      <c r="H21" s="47">
        <f t="shared" si="50"/>
        <v>9405</v>
      </c>
      <c r="I21" s="86">
        <f>H21/G21</f>
        <v>0.18778452200303491</v>
      </c>
      <c r="J21" s="46">
        <f t="shared" ref="J21" si="51">SUM(J11,J12,J13,J14,J20)</f>
        <v>677918</v>
      </c>
      <c r="K21" s="47">
        <f>SUM(K11,K12,K13,K14,K20)</f>
        <v>676603</v>
      </c>
      <c r="L21" s="11">
        <f t="shared" ref="L21:L22" si="52">K21/J21</f>
        <v>0.99806023737384164</v>
      </c>
      <c r="M21" s="46">
        <f>SUM(M11,M12,M13,M14,M20)</f>
        <v>755680.8060000001</v>
      </c>
      <c r="N21" s="47">
        <f t="shared" ref="N21" si="53">SUM(N11,N12,N13,N14,N20)</f>
        <v>807687</v>
      </c>
      <c r="O21" s="11">
        <f t="shared" si="8"/>
        <v>1.0688203188265177</v>
      </c>
      <c r="P21" s="47">
        <f t="shared" ref="P21:Q21" si="54">SUM(P11,P12,P13,P14,P20)</f>
        <v>294572.85479999997</v>
      </c>
      <c r="Q21" s="47">
        <f t="shared" si="54"/>
        <v>354845</v>
      </c>
      <c r="R21" s="11">
        <f t="shared" si="2"/>
        <v>1.204608619626278</v>
      </c>
      <c r="S21" s="46">
        <f t="shared" ref="S21:T21" si="55">SUM(S11,S12,S13,S14,S20)</f>
        <v>1273062.5844000001</v>
      </c>
      <c r="T21" s="47">
        <f t="shared" si="55"/>
        <v>1253657</v>
      </c>
      <c r="U21" s="11">
        <f t="shared" si="9"/>
        <v>0.98475677108274606</v>
      </c>
      <c r="V21" s="46">
        <f t="shared" ref="V21:W21" si="56">SUM(V11,V12,V13,V14,V20)</f>
        <v>755224.05080000008</v>
      </c>
      <c r="W21" s="47">
        <f t="shared" si="56"/>
        <v>1010140</v>
      </c>
      <c r="X21" s="4">
        <f>W21/V21</f>
        <v>1.3375368527127418</v>
      </c>
      <c r="Y21" s="47">
        <f t="shared" si="25"/>
        <v>3078540.2960000001</v>
      </c>
      <c r="Z21" s="47">
        <f t="shared" si="26"/>
        <v>3426329</v>
      </c>
      <c r="AA21" s="11">
        <f t="shared" ref="AA21" si="57">Z21/Y21</f>
        <v>1.1129719511717575</v>
      </c>
      <c r="AB21" s="47">
        <f t="shared" ref="AB21" si="58">SUM(AB11,AB12,AB13,AB14,AB20)</f>
        <v>114385.04160000001</v>
      </c>
      <c r="AC21" s="47">
        <f t="shared" ref="AC21" si="59">SUM(AC11,AC12,AC13,AC14,AC20)</f>
        <v>129092</v>
      </c>
      <c r="AD21" s="11">
        <f t="shared" si="3"/>
        <v>1.1285741404145277</v>
      </c>
      <c r="AE21" s="46">
        <f t="shared" ref="AE21" si="60">SUM(AE11,AE12,AE13,AE14,AE20)</f>
        <v>231286.47320000001</v>
      </c>
      <c r="AF21" s="47">
        <f t="shared" ref="AF21" si="61">SUM(AF11,AF12,AF13,AF14,AF20)</f>
        <v>248488</v>
      </c>
      <c r="AG21" s="11">
        <f t="shared" si="14"/>
        <v>1.0743732504629673</v>
      </c>
      <c r="AH21" s="47">
        <f t="shared" ref="AH21" si="62">SUM(AH11,AH12,AH13,AH14,AH20)</f>
        <v>197958</v>
      </c>
      <c r="AI21" s="47">
        <f t="shared" ref="AI21" si="63">SUM(AI11,AI12,AI13,AI14,AI20)</f>
        <v>218896</v>
      </c>
      <c r="AJ21" s="11">
        <f t="shared" si="15"/>
        <v>1.1057699107891572</v>
      </c>
      <c r="AK21" s="47">
        <f t="shared" ref="AK21:AL21" si="64">SUM(AK11,AK12,AK13,AK14,AK20)</f>
        <v>86365.065799999997</v>
      </c>
      <c r="AL21" s="47">
        <f t="shared" si="64"/>
        <v>99944</v>
      </c>
      <c r="AM21" s="11">
        <f t="shared" ref="AM21" si="65">AL21/AK21</f>
        <v>1.157227162096367</v>
      </c>
      <c r="AN21" s="47">
        <f t="shared" si="16"/>
        <v>629994.58059999999</v>
      </c>
      <c r="AO21" s="47">
        <f t="shared" si="17"/>
        <v>696420</v>
      </c>
      <c r="AP21" s="11">
        <f t="shared" ref="AP21" si="66">AO21/AN21</f>
        <v>1.1054380806525941</v>
      </c>
      <c r="AQ21" s="82">
        <f t="shared" ref="AQ21:AR21" si="67">SUM(AQ11,AQ12,AQ13,AQ14,AQ20)</f>
        <v>127149.94480000001</v>
      </c>
      <c r="AR21" s="47">
        <f t="shared" si="67"/>
        <v>150256</v>
      </c>
      <c r="AS21" s="86">
        <f>AR21/AQ21</f>
        <v>1.1817228881722643</v>
      </c>
      <c r="AT21" s="82">
        <f t="shared" si="46"/>
        <v>4513602.8213999998</v>
      </c>
      <c r="AU21" s="47">
        <f t="shared" si="47"/>
        <v>4949608</v>
      </c>
      <c r="AV21" s="86">
        <f t="shared" si="21"/>
        <v>1.0965980383858327</v>
      </c>
      <c r="AW21" s="84"/>
    </row>
    <row r="22" spans="1:49" s="85" customFormat="1" ht="16.5" thickBot="1" x14ac:dyDescent="0.3">
      <c r="A22" s="43">
        <v>12</v>
      </c>
      <c r="B22" s="80" t="s">
        <v>49</v>
      </c>
      <c r="C22" s="81" t="s">
        <v>14</v>
      </c>
      <c r="D22" s="46">
        <v>5000</v>
      </c>
      <c r="E22" s="47">
        <v>20000</v>
      </c>
      <c r="F22" s="11">
        <f t="shared" si="6"/>
        <v>4</v>
      </c>
      <c r="G22" s="82"/>
      <c r="H22" s="47"/>
      <c r="I22" s="11"/>
      <c r="J22" s="46">
        <f>D22+G22</f>
        <v>5000</v>
      </c>
      <c r="K22" s="82">
        <f>E22+H22</f>
        <v>20000</v>
      </c>
      <c r="L22" s="11">
        <f t="shared" si="52"/>
        <v>4</v>
      </c>
      <c r="M22" s="46"/>
      <c r="N22" s="47"/>
      <c r="O22" s="11"/>
      <c r="P22" s="47"/>
      <c r="Q22" s="47"/>
      <c r="R22" s="11"/>
      <c r="S22" s="46"/>
      <c r="T22" s="47"/>
      <c r="U22" s="11"/>
      <c r="V22" s="46">
        <v>5053</v>
      </c>
      <c r="W22" s="47"/>
      <c r="X22" s="4"/>
      <c r="Y22" s="47">
        <f t="shared" si="25"/>
        <v>5053</v>
      </c>
      <c r="Z22" s="47">
        <f t="shared" si="26"/>
        <v>0</v>
      </c>
      <c r="AA22" s="11"/>
      <c r="AB22" s="47">
        <v>0</v>
      </c>
      <c r="AC22" s="47"/>
      <c r="AD22" s="11"/>
      <c r="AE22" s="46"/>
      <c r="AF22" s="47"/>
      <c r="AG22" s="11"/>
      <c r="AH22" s="47"/>
      <c r="AI22" s="47"/>
      <c r="AJ22" s="11"/>
      <c r="AK22" s="47"/>
      <c r="AL22" s="47"/>
      <c r="AM22" s="11"/>
      <c r="AN22" s="47">
        <f t="shared" si="16"/>
        <v>0</v>
      </c>
      <c r="AO22" s="47">
        <f t="shared" si="17"/>
        <v>0</v>
      </c>
      <c r="AP22" s="11"/>
      <c r="AQ22" s="82"/>
      <c r="AR22" s="47"/>
      <c r="AS22" s="11"/>
      <c r="AT22" s="82">
        <f t="shared" si="46"/>
        <v>10053</v>
      </c>
      <c r="AU22" s="47">
        <f t="shared" si="47"/>
        <v>20000</v>
      </c>
      <c r="AV22" s="11">
        <f t="shared" si="21"/>
        <v>1.9894558838157763</v>
      </c>
      <c r="AW22" s="84"/>
    </row>
    <row r="23" spans="1:49" s="93" customFormat="1" ht="16.5" thickBot="1" x14ac:dyDescent="0.3">
      <c r="A23" s="53">
        <v>13</v>
      </c>
      <c r="B23" s="87" t="s">
        <v>50</v>
      </c>
      <c r="C23" s="88" t="s">
        <v>15</v>
      </c>
      <c r="D23" s="89"/>
      <c r="E23" s="90"/>
      <c r="F23" s="12"/>
      <c r="G23" s="91"/>
      <c r="H23" s="90"/>
      <c r="I23" s="12"/>
      <c r="J23" s="89"/>
      <c r="K23" s="90"/>
      <c r="L23" s="12"/>
      <c r="M23" s="89">
        <v>28931</v>
      </c>
      <c r="N23" s="90"/>
      <c r="O23" s="12"/>
      <c r="P23" s="90"/>
      <c r="Q23" s="90"/>
      <c r="R23" s="12"/>
      <c r="S23" s="89"/>
      <c r="T23" s="90"/>
      <c r="U23" s="12"/>
      <c r="V23" s="89"/>
      <c r="W23" s="90"/>
      <c r="X23" s="13"/>
      <c r="Y23" s="47">
        <f t="shared" si="25"/>
        <v>28931</v>
      </c>
      <c r="Z23" s="47">
        <f t="shared" si="26"/>
        <v>0</v>
      </c>
      <c r="AA23" s="12"/>
      <c r="AB23" s="90"/>
      <c r="AC23" s="90"/>
      <c r="AD23" s="12"/>
      <c r="AE23" s="89"/>
      <c r="AF23" s="90"/>
      <c r="AG23" s="12"/>
      <c r="AH23" s="90"/>
      <c r="AI23" s="90"/>
      <c r="AJ23" s="12"/>
      <c r="AK23" s="90"/>
      <c r="AL23" s="90"/>
      <c r="AM23" s="12"/>
      <c r="AN23" s="90">
        <f t="shared" si="16"/>
        <v>0</v>
      </c>
      <c r="AO23" s="90">
        <f t="shared" si="17"/>
        <v>0</v>
      </c>
      <c r="AP23" s="12"/>
      <c r="AQ23" s="91"/>
      <c r="AR23" s="90"/>
      <c r="AS23" s="12"/>
      <c r="AT23" s="91">
        <f t="shared" si="46"/>
        <v>28931</v>
      </c>
      <c r="AU23" s="90">
        <f t="shared" si="47"/>
        <v>0</v>
      </c>
      <c r="AV23" s="12"/>
      <c r="AW23" s="92"/>
    </row>
    <row r="24" spans="1:49" s="95" customFormat="1" x14ac:dyDescent="0.25">
      <c r="A24" s="56">
        <v>14</v>
      </c>
      <c r="B24" s="57" t="s">
        <v>51</v>
      </c>
      <c r="C24" s="94" t="s">
        <v>16</v>
      </c>
      <c r="D24" s="59"/>
      <c r="E24" s="60"/>
      <c r="F24" s="5"/>
      <c r="G24" s="61"/>
      <c r="H24" s="60"/>
      <c r="I24" s="5"/>
      <c r="J24" s="59"/>
      <c r="K24" s="60"/>
      <c r="L24" s="5"/>
      <c r="M24" s="59"/>
      <c r="N24" s="60"/>
      <c r="O24" s="5"/>
      <c r="P24" s="60"/>
      <c r="Q24" s="60"/>
      <c r="R24" s="5"/>
      <c r="S24" s="59"/>
      <c r="T24" s="60"/>
      <c r="U24" s="5"/>
      <c r="V24" s="59"/>
      <c r="W24" s="60"/>
      <c r="X24" s="6"/>
      <c r="Y24" s="60">
        <f t="shared" si="25"/>
        <v>0</v>
      </c>
      <c r="Z24" s="60">
        <f t="shared" si="26"/>
        <v>0</v>
      </c>
      <c r="AA24" s="5"/>
      <c r="AB24" s="60"/>
      <c r="AC24" s="60"/>
      <c r="AD24" s="5"/>
      <c r="AE24" s="59"/>
      <c r="AF24" s="60"/>
      <c r="AG24" s="5"/>
      <c r="AH24" s="60"/>
      <c r="AI24" s="60"/>
      <c r="AJ24" s="5"/>
      <c r="AK24" s="60"/>
      <c r="AL24" s="60"/>
      <c r="AM24" s="5"/>
      <c r="AN24" s="60">
        <f t="shared" si="16"/>
        <v>0</v>
      </c>
      <c r="AO24" s="60">
        <f t="shared" si="17"/>
        <v>0</v>
      </c>
      <c r="AP24" s="5"/>
      <c r="AQ24" s="61"/>
      <c r="AR24" s="60"/>
      <c r="AS24" s="5"/>
      <c r="AT24" s="61">
        <f t="shared" si="46"/>
        <v>0</v>
      </c>
      <c r="AU24" s="60">
        <f t="shared" si="47"/>
        <v>0</v>
      </c>
      <c r="AV24" s="5"/>
    </row>
    <row r="25" spans="1:49" s="96" customFormat="1" x14ac:dyDescent="0.25">
      <c r="A25" s="64">
        <v>15</v>
      </c>
      <c r="B25" s="65" t="s">
        <v>52</v>
      </c>
      <c r="C25" s="66" t="s">
        <v>5</v>
      </c>
      <c r="D25" s="67"/>
      <c r="E25" s="68"/>
      <c r="F25" s="7"/>
      <c r="G25" s="69"/>
      <c r="H25" s="68"/>
      <c r="I25" s="7"/>
      <c r="J25" s="67"/>
      <c r="K25" s="68"/>
      <c r="L25" s="7"/>
      <c r="M25" s="67"/>
      <c r="N25" s="68"/>
      <c r="O25" s="7"/>
      <c r="P25" s="68"/>
      <c r="Q25" s="68"/>
      <c r="R25" s="7"/>
      <c r="S25" s="67"/>
      <c r="T25" s="68"/>
      <c r="U25" s="7"/>
      <c r="V25" s="67"/>
      <c r="W25" s="68"/>
      <c r="X25" s="8"/>
      <c r="Y25" s="68">
        <f t="shared" si="25"/>
        <v>0</v>
      </c>
      <c r="Z25" s="68">
        <f t="shared" si="26"/>
        <v>0</v>
      </c>
      <c r="AA25" s="7"/>
      <c r="AB25" s="68"/>
      <c r="AC25" s="68"/>
      <c r="AD25" s="7"/>
      <c r="AE25" s="67"/>
      <c r="AF25" s="68"/>
      <c r="AG25" s="7"/>
      <c r="AH25" s="68"/>
      <c r="AI25" s="68"/>
      <c r="AJ25" s="7"/>
      <c r="AK25" s="68"/>
      <c r="AL25" s="68"/>
      <c r="AM25" s="7"/>
      <c r="AN25" s="68">
        <f t="shared" si="16"/>
        <v>0</v>
      </c>
      <c r="AO25" s="68">
        <f t="shared" si="17"/>
        <v>0</v>
      </c>
      <c r="AP25" s="7"/>
      <c r="AQ25" s="69"/>
      <c r="AR25" s="68"/>
      <c r="AS25" s="7"/>
      <c r="AT25" s="69">
        <f t="shared" si="46"/>
        <v>0</v>
      </c>
      <c r="AU25" s="68">
        <f t="shared" si="47"/>
        <v>0</v>
      </c>
      <c r="AV25" s="7"/>
    </row>
    <row r="26" spans="1:49" s="71" customFormat="1" x14ac:dyDescent="0.25">
      <c r="A26" s="64">
        <v>16</v>
      </c>
      <c r="B26" s="65" t="s">
        <v>53</v>
      </c>
      <c r="C26" s="66" t="s">
        <v>17</v>
      </c>
      <c r="D26" s="67"/>
      <c r="E26" s="68"/>
      <c r="F26" s="7"/>
      <c r="G26" s="69"/>
      <c r="H26" s="68"/>
      <c r="I26" s="7"/>
      <c r="J26" s="67"/>
      <c r="K26" s="68"/>
      <c r="L26" s="7"/>
      <c r="M26" s="67"/>
      <c r="N26" s="68"/>
      <c r="O26" s="7"/>
      <c r="P26" s="68"/>
      <c r="Q26" s="68"/>
      <c r="R26" s="7"/>
      <c r="S26" s="67"/>
      <c r="T26" s="68"/>
      <c r="U26" s="7"/>
      <c r="V26" s="67"/>
      <c r="W26" s="68"/>
      <c r="X26" s="8"/>
      <c r="Y26" s="68">
        <f t="shared" si="25"/>
        <v>0</v>
      </c>
      <c r="Z26" s="68">
        <f t="shared" si="26"/>
        <v>0</v>
      </c>
      <c r="AA26" s="7"/>
      <c r="AB26" s="68"/>
      <c r="AC26" s="68"/>
      <c r="AD26" s="7"/>
      <c r="AE26" s="67"/>
      <c r="AF26" s="68"/>
      <c r="AG26" s="7"/>
      <c r="AH26" s="68"/>
      <c r="AI26" s="68"/>
      <c r="AJ26" s="7"/>
      <c r="AK26" s="68"/>
      <c r="AL26" s="68"/>
      <c r="AM26" s="7"/>
      <c r="AN26" s="68">
        <f t="shared" si="16"/>
        <v>0</v>
      </c>
      <c r="AO26" s="68">
        <f t="shared" si="17"/>
        <v>0</v>
      </c>
      <c r="AP26" s="7"/>
      <c r="AQ26" s="69"/>
      <c r="AR26" s="68"/>
      <c r="AS26" s="7"/>
      <c r="AT26" s="69">
        <f t="shared" si="46"/>
        <v>0</v>
      </c>
      <c r="AU26" s="68">
        <f t="shared" si="47"/>
        <v>0</v>
      </c>
      <c r="AV26" s="7"/>
      <c r="AW26" s="70"/>
    </row>
    <row r="27" spans="1:49" s="71" customFormat="1" x14ac:dyDescent="0.25">
      <c r="A27" s="64">
        <v>17</v>
      </c>
      <c r="B27" s="65" t="s">
        <v>105</v>
      </c>
      <c r="C27" s="66" t="s">
        <v>106</v>
      </c>
      <c r="D27" s="67"/>
      <c r="E27" s="68"/>
      <c r="F27" s="7"/>
      <c r="G27" s="69"/>
      <c r="H27" s="68"/>
      <c r="I27" s="7"/>
      <c r="J27" s="67"/>
      <c r="K27" s="68"/>
      <c r="L27" s="7"/>
      <c r="M27" s="67"/>
      <c r="N27" s="68"/>
      <c r="O27" s="7"/>
      <c r="P27" s="68"/>
      <c r="Q27" s="68"/>
      <c r="R27" s="7"/>
      <c r="S27" s="67"/>
      <c r="T27" s="68"/>
      <c r="U27" s="7"/>
      <c r="V27" s="67"/>
      <c r="W27" s="68"/>
      <c r="X27" s="8"/>
      <c r="Y27" s="68">
        <f t="shared" si="25"/>
        <v>0</v>
      </c>
      <c r="Z27" s="68">
        <f t="shared" si="26"/>
        <v>0</v>
      </c>
      <c r="AA27" s="7"/>
      <c r="AB27" s="68"/>
      <c r="AC27" s="68"/>
      <c r="AD27" s="7"/>
      <c r="AE27" s="67"/>
      <c r="AF27" s="68"/>
      <c r="AG27" s="7"/>
      <c r="AH27" s="68"/>
      <c r="AI27" s="68"/>
      <c r="AJ27" s="7"/>
      <c r="AK27" s="68"/>
      <c r="AL27" s="68"/>
      <c r="AM27" s="7"/>
      <c r="AN27" s="68">
        <f t="shared" si="16"/>
        <v>0</v>
      </c>
      <c r="AO27" s="68">
        <f t="shared" si="17"/>
        <v>0</v>
      </c>
      <c r="AP27" s="7"/>
      <c r="AQ27" s="69"/>
      <c r="AR27" s="68"/>
      <c r="AS27" s="7"/>
      <c r="AT27" s="69">
        <f t="shared" si="46"/>
        <v>0</v>
      </c>
      <c r="AU27" s="68">
        <f t="shared" si="47"/>
        <v>0</v>
      </c>
      <c r="AV27" s="7"/>
      <c r="AW27" s="70"/>
    </row>
    <row r="28" spans="1:49" s="79" customFormat="1" ht="16.5" thickBot="1" x14ac:dyDescent="0.3">
      <c r="A28" s="72">
        <v>18</v>
      </c>
      <c r="B28" s="73" t="s">
        <v>97</v>
      </c>
      <c r="C28" s="74" t="s">
        <v>18</v>
      </c>
      <c r="D28" s="75"/>
      <c r="E28" s="76"/>
      <c r="F28" s="9"/>
      <c r="G28" s="77"/>
      <c r="H28" s="76"/>
      <c r="I28" s="9"/>
      <c r="J28" s="75"/>
      <c r="K28" s="76"/>
      <c r="L28" s="9"/>
      <c r="M28" s="75"/>
      <c r="N28" s="76"/>
      <c r="O28" s="9"/>
      <c r="P28" s="76"/>
      <c r="Q28" s="76"/>
      <c r="R28" s="9"/>
      <c r="S28" s="75"/>
      <c r="T28" s="76"/>
      <c r="U28" s="9"/>
      <c r="V28" s="75"/>
      <c r="W28" s="76"/>
      <c r="X28" s="10"/>
      <c r="Y28" s="76">
        <f t="shared" si="25"/>
        <v>0</v>
      </c>
      <c r="Z28" s="76">
        <f t="shared" si="26"/>
        <v>0</v>
      </c>
      <c r="AA28" s="9"/>
      <c r="AB28" s="76"/>
      <c r="AC28" s="76"/>
      <c r="AD28" s="9"/>
      <c r="AE28" s="75"/>
      <c r="AF28" s="76"/>
      <c r="AG28" s="9"/>
      <c r="AH28" s="76"/>
      <c r="AI28" s="76"/>
      <c r="AJ28" s="9"/>
      <c r="AK28" s="76"/>
      <c r="AL28" s="76"/>
      <c r="AM28" s="9"/>
      <c r="AN28" s="76">
        <f t="shared" si="16"/>
        <v>0</v>
      </c>
      <c r="AO28" s="76">
        <f t="shared" si="17"/>
        <v>0</v>
      </c>
      <c r="AP28" s="9"/>
      <c r="AQ28" s="77"/>
      <c r="AR28" s="76"/>
      <c r="AS28" s="9"/>
      <c r="AT28" s="77">
        <f t="shared" si="46"/>
        <v>0</v>
      </c>
      <c r="AU28" s="76">
        <f t="shared" si="47"/>
        <v>0</v>
      </c>
      <c r="AV28" s="9"/>
      <c r="AW28" s="78"/>
    </row>
    <row r="29" spans="1:49" s="85" customFormat="1" ht="16.5" thickBot="1" x14ac:dyDescent="0.3">
      <c r="A29" s="43">
        <v>19</v>
      </c>
      <c r="B29" s="80" t="s">
        <v>54</v>
      </c>
      <c r="C29" s="81" t="s">
        <v>107</v>
      </c>
      <c r="D29" s="46">
        <f t="shared" ref="D29" si="68">SUM(D24:D28)</f>
        <v>0</v>
      </c>
      <c r="E29" s="47">
        <f>SUM(E24:E28)</f>
        <v>0</v>
      </c>
      <c r="F29" s="83">
        <f>SUM(F24:F28)</f>
        <v>0</v>
      </c>
      <c r="G29" s="46">
        <f t="shared" ref="G29:I29" si="69">SUM(G24:G28)</f>
        <v>0</v>
      </c>
      <c r="H29" s="47">
        <f t="shared" si="69"/>
        <v>0</v>
      </c>
      <c r="I29" s="83">
        <f t="shared" si="69"/>
        <v>0</v>
      </c>
      <c r="J29" s="46">
        <f t="shared" ref="J29" si="70">SUM(J24:J28)</f>
        <v>0</v>
      </c>
      <c r="K29" s="47">
        <f>SUM(K24:K28)</f>
        <v>0</v>
      </c>
      <c r="L29" s="83">
        <f>SUM(L24:L28)</f>
        <v>0</v>
      </c>
      <c r="M29" s="46">
        <f t="shared" ref="M29" si="71">SUM(M24:M28)</f>
        <v>0</v>
      </c>
      <c r="N29" s="47">
        <f t="shared" ref="N29" si="72">SUM(N24:N28)</f>
        <v>0</v>
      </c>
      <c r="O29" s="11"/>
      <c r="P29" s="47">
        <f t="shared" ref="P29:Q29" si="73">SUM(P24:P28)</f>
        <v>0</v>
      </c>
      <c r="Q29" s="47">
        <f t="shared" si="73"/>
        <v>0</v>
      </c>
      <c r="R29" s="11"/>
      <c r="S29" s="46">
        <f t="shared" ref="S29:T29" si="74">SUM(S24:S28)</f>
        <v>0</v>
      </c>
      <c r="T29" s="47">
        <f t="shared" si="74"/>
        <v>0</v>
      </c>
      <c r="U29" s="11"/>
      <c r="V29" s="46">
        <f t="shared" ref="V29:W29" si="75">SUM(V24:V28)</f>
        <v>0</v>
      </c>
      <c r="W29" s="47">
        <f t="shared" si="75"/>
        <v>0</v>
      </c>
      <c r="X29" s="4"/>
      <c r="Y29" s="47">
        <f t="shared" si="25"/>
        <v>0</v>
      </c>
      <c r="Z29" s="47">
        <f t="shared" si="26"/>
        <v>0</v>
      </c>
      <c r="AA29" s="11"/>
      <c r="AB29" s="47">
        <f t="shared" ref="AB29" si="76">SUM(AB24:AB28)</f>
        <v>0</v>
      </c>
      <c r="AC29" s="47">
        <f t="shared" ref="AC29" si="77">SUM(AC24:AC28)</f>
        <v>0</v>
      </c>
      <c r="AD29" s="11"/>
      <c r="AE29" s="46">
        <f t="shared" ref="AE29" si="78">SUM(AE24:AE28)</f>
        <v>0</v>
      </c>
      <c r="AF29" s="47">
        <f t="shared" ref="AF29" si="79">SUM(AF24:AF28)</f>
        <v>0</v>
      </c>
      <c r="AG29" s="11"/>
      <c r="AH29" s="47">
        <f t="shared" ref="AH29" si="80">SUM(AH24:AH28)</f>
        <v>0</v>
      </c>
      <c r="AI29" s="47">
        <f t="shared" ref="AI29" si="81">SUM(AI24:AI28)</f>
        <v>0</v>
      </c>
      <c r="AJ29" s="11"/>
      <c r="AK29" s="82">
        <f t="shared" ref="AK29:AL29" si="82">SUM(AK24:AK28)</f>
        <v>0</v>
      </c>
      <c r="AL29" s="47">
        <f t="shared" si="82"/>
        <v>0</v>
      </c>
      <c r="AM29" s="11"/>
      <c r="AN29" s="82">
        <f t="shared" si="16"/>
        <v>0</v>
      </c>
      <c r="AO29" s="47">
        <f t="shared" si="17"/>
        <v>0</v>
      </c>
      <c r="AP29" s="11"/>
      <c r="AQ29" s="46">
        <f t="shared" ref="AQ29:AR29" si="83">SUM(AQ24:AQ28)</f>
        <v>0</v>
      </c>
      <c r="AR29" s="47">
        <f t="shared" si="83"/>
        <v>0</v>
      </c>
      <c r="AS29" s="83"/>
      <c r="AT29" s="46">
        <f t="shared" si="46"/>
        <v>0</v>
      </c>
      <c r="AU29" s="47">
        <f t="shared" si="47"/>
        <v>0</v>
      </c>
      <c r="AV29" s="83"/>
      <c r="AW29" s="84"/>
    </row>
    <row r="30" spans="1:49" s="85" customFormat="1" ht="16.5" thickBot="1" x14ac:dyDescent="0.3">
      <c r="A30" s="43">
        <v>20</v>
      </c>
      <c r="B30" s="80" t="s">
        <v>55</v>
      </c>
      <c r="C30" s="81" t="s">
        <v>108</v>
      </c>
      <c r="D30" s="46">
        <f t="shared" ref="D30" si="84">SUM(D22,D23,D29)</f>
        <v>5000</v>
      </c>
      <c r="E30" s="47">
        <f t="shared" ref="E30" si="85">SUM(E22,E23,E29)</f>
        <v>20000</v>
      </c>
      <c r="F30" s="12">
        <f t="shared" si="6"/>
        <v>4</v>
      </c>
      <c r="G30" s="82">
        <f t="shared" ref="G30:H30" si="86">SUM(G22,G23,G29)</f>
        <v>0</v>
      </c>
      <c r="H30" s="47">
        <f t="shared" si="86"/>
        <v>0</v>
      </c>
      <c r="I30" s="11"/>
      <c r="J30" s="46">
        <f t="shared" ref="J30:K30" si="87">SUM(J22,J23,J29)</f>
        <v>5000</v>
      </c>
      <c r="K30" s="47">
        <f t="shared" si="87"/>
        <v>20000</v>
      </c>
      <c r="L30" s="12">
        <f t="shared" ref="L30:L31" si="88">K30/J30</f>
        <v>4</v>
      </c>
      <c r="M30" s="46">
        <f t="shared" ref="M30" si="89">SUM(M22,M23,M29)</f>
        <v>28931</v>
      </c>
      <c r="N30" s="47">
        <f t="shared" ref="N30" si="90">SUM(N22,N23,N29)</f>
        <v>0</v>
      </c>
      <c r="O30" s="11"/>
      <c r="P30" s="47">
        <f t="shared" ref="P30:Q30" si="91">SUM(P22,P23,P29)</f>
        <v>0</v>
      </c>
      <c r="Q30" s="47">
        <f t="shared" si="91"/>
        <v>0</v>
      </c>
      <c r="R30" s="11"/>
      <c r="S30" s="46">
        <f t="shared" ref="S30:T30" si="92">SUM(S22,S23,S29)</f>
        <v>0</v>
      </c>
      <c r="T30" s="47">
        <f t="shared" si="92"/>
        <v>0</v>
      </c>
      <c r="U30" s="11"/>
      <c r="V30" s="46">
        <f t="shared" ref="V30:W30" si="93">SUM(V22,V23,V29)</f>
        <v>5053</v>
      </c>
      <c r="W30" s="47">
        <f t="shared" si="93"/>
        <v>0</v>
      </c>
      <c r="X30" s="4"/>
      <c r="Y30" s="47">
        <f t="shared" si="25"/>
        <v>33984</v>
      </c>
      <c r="Z30" s="47">
        <f t="shared" si="26"/>
        <v>0</v>
      </c>
      <c r="AA30" s="12"/>
      <c r="AB30" s="47">
        <f t="shared" ref="AB30" si="94">SUM(AB22,AB23,AB29)</f>
        <v>0</v>
      </c>
      <c r="AC30" s="47">
        <f t="shared" ref="AC30" si="95">SUM(AC22,AC23,AC29)</f>
        <v>0</v>
      </c>
      <c r="AD30" s="11"/>
      <c r="AE30" s="46">
        <f t="shared" ref="AE30" si="96">SUM(AE22,AE23,AE29)</f>
        <v>0</v>
      </c>
      <c r="AF30" s="47">
        <f t="shared" ref="AF30" si="97">SUM(AF22,AF23,AF29)</f>
        <v>0</v>
      </c>
      <c r="AG30" s="11"/>
      <c r="AH30" s="47">
        <f t="shared" ref="AH30" si="98">SUM(AH22,AH23,AH29)</f>
        <v>0</v>
      </c>
      <c r="AI30" s="47">
        <f t="shared" ref="AI30" si="99">SUM(AI22,AI23,AI29)</f>
        <v>0</v>
      </c>
      <c r="AJ30" s="11"/>
      <c r="AK30" s="47">
        <f t="shared" ref="AK30:AL30" si="100">SUM(AK22,AK23,AK29)</f>
        <v>0</v>
      </c>
      <c r="AL30" s="47">
        <f t="shared" si="100"/>
        <v>0</v>
      </c>
      <c r="AM30" s="11"/>
      <c r="AN30" s="47">
        <f t="shared" si="16"/>
        <v>0</v>
      </c>
      <c r="AO30" s="47">
        <f t="shared" si="17"/>
        <v>0</v>
      </c>
      <c r="AP30" s="12"/>
      <c r="AQ30" s="82">
        <f t="shared" ref="AQ30:AR30" si="101">SUM(AQ22,AQ23,AQ29)</f>
        <v>0</v>
      </c>
      <c r="AR30" s="47">
        <f t="shared" si="101"/>
        <v>0</v>
      </c>
      <c r="AS30" s="11"/>
      <c r="AT30" s="82">
        <f t="shared" si="46"/>
        <v>38984</v>
      </c>
      <c r="AU30" s="47">
        <f t="shared" si="47"/>
        <v>20000</v>
      </c>
      <c r="AV30" s="11">
        <f t="shared" si="21"/>
        <v>0.51303098707161909</v>
      </c>
      <c r="AW30" s="84"/>
    </row>
    <row r="31" spans="1:49" s="93" customFormat="1" ht="16.5" thickBot="1" x14ac:dyDescent="0.3">
      <c r="A31" s="53">
        <v>21</v>
      </c>
      <c r="B31" s="87" t="s">
        <v>56</v>
      </c>
      <c r="C31" s="88" t="s">
        <v>109</v>
      </c>
      <c r="D31" s="89">
        <f t="shared" ref="D31" si="102">SUM(D21,D30)</f>
        <v>632834</v>
      </c>
      <c r="E31" s="90">
        <f t="shared" ref="E31" si="103">SUM(E21,E30)</f>
        <v>687198</v>
      </c>
      <c r="F31" s="12">
        <f t="shared" si="6"/>
        <v>1.0859056245397687</v>
      </c>
      <c r="G31" s="91">
        <f t="shared" ref="G31:H31" si="104">SUM(G21,G30)</f>
        <v>50084</v>
      </c>
      <c r="H31" s="90">
        <f t="shared" si="104"/>
        <v>9405</v>
      </c>
      <c r="I31" s="97">
        <f>H31/G31</f>
        <v>0.18778452200303491</v>
      </c>
      <c r="J31" s="89">
        <f t="shared" ref="J31" si="105">SUM(J21,J30)</f>
        <v>682918</v>
      </c>
      <c r="K31" s="90">
        <f>SUM(K21,K30)</f>
        <v>696603</v>
      </c>
      <c r="L31" s="12">
        <f t="shared" si="88"/>
        <v>1.0200390090757603</v>
      </c>
      <c r="M31" s="89">
        <f t="shared" ref="M31" si="106">SUM(M21,M30)</f>
        <v>784611.8060000001</v>
      </c>
      <c r="N31" s="90">
        <f t="shared" ref="N31" si="107">SUM(N21,N30)</f>
        <v>807687</v>
      </c>
      <c r="O31" s="12">
        <f t="shared" si="8"/>
        <v>1.0294096951174347</v>
      </c>
      <c r="P31" s="90">
        <f t="shared" ref="P31:Q31" si="108">SUM(P21,P30)</f>
        <v>294572.85479999997</v>
      </c>
      <c r="Q31" s="90">
        <f t="shared" si="108"/>
        <v>354845</v>
      </c>
      <c r="R31" s="12">
        <f t="shared" si="2"/>
        <v>1.204608619626278</v>
      </c>
      <c r="S31" s="89">
        <f t="shared" ref="S31:T31" si="109">SUM(S21,S30)</f>
        <v>1273062.5844000001</v>
      </c>
      <c r="T31" s="90">
        <f t="shared" si="109"/>
        <v>1253657</v>
      </c>
      <c r="U31" s="12">
        <f t="shared" si="9"/>
        <v>0.98475677108274606</v>
      </c>
      <c r="V31" s="89">
        <f t="shared" ref="V31:W31" si="110">SUM(V21,V30)</f>
        <v>760277.05080000008</v>
      </c>
      <c r="W31" s="90">
        <f t="shared" si="110"/>
        <v>1010140</v>
      </c>
      <c r="X31" s="13">
        <f>W31/V31</f>
        <v>1.3286472331856947</v>
      </c>
      <c r="Y31" s="47">
        <f t="shared" si="25"/>
        <v>3112524.2960000001</v>
      </c>
      <c r="Z31" s="47">
        <f t="shared" si="26"/>
        <v>3426329</v>
      </c>
      <c r="AA31" s="12">
        <f t="shared" ref="AA31" si="111">Z31/Y31</f>
        <v>1.1008200014384724</v>
      </c>
      <c r="AB31" s="90">
        <f t="shared" ref="AB31" si="112">SUM(AB21,AB30)</f>
        <v>114385.04160000001</v>
      </c>
      <c r="AC31" s="90">
        <f t="shared" ref="AC31" si="113">SUM(AC21,AC30)</f>
        <v>129092</v>
      </c>
      <c r="AD31" s="12">
        <f t="shared" si="3"/>
        <v>1.1285741404145277</v>
      </c>
      <c r="AE31" s="89">
        <f t="shared" ref="AE31" si="114">SUM(AE21,AE30)</f>
        <v>231286.47320000001</v>
      </c>
      <c r="AF31" s="90">
        <f t="shared" ref="AF31" si="115">SUM(AF21,AF30)</f>
        <v>248488</v>
      </c>
      <c r="AG31" s="12">
        <f t="shared" si="14"/>
        <v>1.0743732504629673</v>
      </c>
      <c r="AH31" s="90">
        <f t="shared" ref="AH31" si="116">SUM(AH21,AH30)</f>
        <v>197958</v>
      </c>
      <c r="AI31" s="90">
        <f t="shared" ref="AI31" si="117">SUM(AI21,AI30)</f>
        <v>218896</v>
      </c>
      <c r="AJ31" s="12">
        <f t="shared" si="15"/>
        <v>1.1057699107891572</v>
      </c>
      <c r="AK31" s="90">
        <f t="shared" ref="AK31:AL31" si="118">SUM(AK21,AK30)</f>
        <v>86365.065799999997</v>
      </c>
      <c r="AL31" s="90">
        <f t="shared" si="118"/>
        <v>99944</v>
      </c>
      <c r="AM31" s="12">
        <f t="shared" ref="AM31" si="119">AL31/AK31</f>
        <v>1.157227162096367</v>
      </c>
      <c r="AN31" s="90">
        <f t="shared" si="16"/>
        <v>629994.58059999999</v>
      </c>
      <c r="AO31" s="90">
        <f t="shared" si="17"/>
        <v>696420</v>
      </c>
      <c r="AP31" s="12">
        <f t="shared" ref="AP31" si="120">AO31/AN31</f>
        <v>1.1054380806525941</v>
      </c>
      <c r="AQ31" s="91">
        <f t="shared" ref="AQ31:AR31" si="121">SUM(AQ21,AQ30)</f>
        <v>127149.94480000001</v>
      </c>
      <c r="AR31" s="90">
        <f t="shared" si="121"/>
        <v>150256</v>
      </c>
      <c r="AS31" s="97">
        <f>AR31/AQ31</f>
        <v>1.1817228881722643</v>
      </c>
      <c r="AT31" s="91">
        <f t="shared" si="46"/>
        <v>4552586.8213999998</v>
      </c>
      <c r="AU31" s="90">
        <f t="shared" si="47"/>
        <v>4969608</v>
      </c>
      <c r="AV31" s="97">
        <f t="shared" si="21"/>
        <v>1.0916009282106911</v>
      </c>
      <c r="AW31" s="92"/>
    </row>
    <row r="32" spans="1:49" s="63" customFormat="1" x14ac:dyDescent="0.25">
      <c r="A32" s="56">
        <v>22</v>
      </c>
      <c r="B32" s="57" t="s">
        <v>57</v>
      </c>
      <c r="C32" s="94" t="s">
        <v>120</v>
      </c>
      <c r="D32" s="59"/>
      <c r="E32" s="60"/>
      <c r="F32" s="5"/>
      <c r="G32" s="61"/>
      <c r="H32" s="60"/>
      <c r="I32" s="5"/>
      <c r="J32" s="59"/>
      <c r="K32" s="60"/>
      <c r="L32" s="5"/>
      <c r="M32" s="59"/>
      <c r="N32" s="60"/>
      <c r="O32" s="5"/>
      <c r="P32" s="60"/>
      <c r="Q32" s="60"/>
      <c r="R32" s="5"/>
      <c r="S32" s="59"/>
      <c r="T32" s="60"/>
      <c r="U32" s="5"/>
      <c r="V32" s="59"/>
      <c r="W32" s="60"/>
      <c r="X32" s="6"/>
      <c r="Y32" s="60">
        <f t="shared" si="25"/>
        <v>0</v>
      </c>
      <c r="Z32" s="60">
        <f t="shared" si="26"/>
        <v>0</v>
      </c>
      <c r="AA32" s="5"/>
      <c r="AB32" s="60"/>
      <c r="AC32" s="60"/>
      <c r="AD32" s="5"/>
      <c r="AE32" s="59"/>
      <c r="AF32" s="60"/>
      <c r="AG32" s="5"/>
      <c r="AH32" s="60"/>
      <c r="AI32" s="60"/>
      <c r="AJ32" s="5"/>
      <c r="AK32" s="60"/>
      <c r="AL32" s="60"/>
      <c r="AM32" s="5"/>
      <c r="AN32" s="60">
        <f t="shared" si="16"/>
        <v>0</v>
      </c>
      <c r="AO32" s="60">
        <f t="shared" si="17"/>
        <v>0</v>
      </c>
      <c r="AP32" s="5"/>
      <c r="AQ32" s="61"/>
      <c r="AR32" s="60"/>
      <c r="AS32" s="5"/>
      <c r="AT32" s="61">
        <f t="shared" si="46"/>
        <v>0</v>
      </c>
      <c r="AU32" s="60">
        <f t="shared" si="47"/>
        <v>0</v>
      </c>
      <c r="AV32" s="5"/>
      <c r="AW32" s="62"/>
    </row>
    <row r="33" spans="1:49" s="71" customFormat="1" x14ac:dyDescent="0.25">
      <c r="A33" s="64">
        <v>23</v>
      </c>
      <c r="B33" s="65" t="s">
        <v>98</v>
      </c>
      <c r="C33" s="66" t="s">
        <v>6</v>
      </c>
      <c r="D33" s="67"/>
      <c r="E33" s="68"/>
      <c r="F33" s="7"/>
      <c r="G33" s="69"/>
      <c r="H33" s="68"/>
      <c r="I33" s="7"/>
      <c r="J33" s="67"/>
      <c r="K33" s="68"/>
      <c r="L33" s="7"/>
      <c r="M33" s="67"/>
      <c r="N33" s="68"/>
      <c r="O33" s="7"/>
      <c r="P33" s="68"/>
      <c r="Q33" s="68"/>
      <c r="R33" s="7"/>
      <c r="S33" s="67"/>
      <c r="T33" s="68"/>
      <c r="U33" s="7"/>
      <c r="V33" s="67"/>
      <c r="W33" s="68"/>
      <c r="X33" s="8"/>
      <c r="Y33" s="68">
        <f t="shared" si="25"/>
        <v>0</v>
      </c>
      <c r="Z33" s="68">
        <f t="shared" si="26"/>
        <v>0</v>
      </c>
      <c r="AA33" s="7"/>
      <c r="AB33" s="68"/>
      <c r="AC33" s="68"/>
      <c r="AD33" s="7"/>
      <c r="AE33" s="67"/>
      <c r="AF33" s="68"/>
      <c r="AG33" s="7"/>
      <c r="AH33" s="68"/>
      <c r="AI33" s="68"/>
      <c r="AJ33" s="7"/>
      <c r="AK33" s="68"/>
      <c r="AL33" s="68"/>
      <c r="AM33" s="7"/>
      <c r="AN33" s="68">
        <f t="shared" si="16"/>
        <v>0</v>
      </c>
      <c r="AO33" s="68">
        <f t="shared" si="17"/>
        <v>0</v>
      </c>
      <c r="AP33" s="7"/>
      <c r="AQ33" s="69"/>
      <c r="AR33" s="68"/>
      <c r="AS33" s="7"/>
      <c r="AT33" s="69">
        <f t="shared" si="46"/>
        <v>0</v>
      </c>
      <c r="AU33" s="68">
        <f t="shared" si="47"/>
        <v>0</v>
      </c>
      <c r="AV33" s="7"/>
      <c r="AW33" s="70"/>
    </row>
    <row r="34" spans="1:49" s="71" customFormat="1" x14ac:dyDescent="0.25">
      <c r="A34" s="64">
        <v>24</v>
      </c>
      <c r="B34" s="65" t="s">
        <v>58</v>
      </c>
      <c r="C34" s="66" t="s">
        <v>19</v>
      </c>
      <c r="D34" s="67"/>
      <c r="E34" s="68"/>
      <c r="F34" s="7"/>
      <c r="G34" s="69"/>
      <c r="H34" s="68"/>
      <c r="I34" s="7"/>
      <c r="J34" s="67"/>
      <c r="K34" s="68"/>
      <c r="L34" s="7"/>
      <c r="M34" s="67"/>
      <c r="N34" s="68"/>
      <c r="O34" s="7"/>
      <c r="P34" s="68"/>
      <c r="Q34" s="68"/>
      <c r="R34" s="7"/>
      <c r="S34" s="67"/>
      <c r="T34" s="68"/>
      <c r="U34" s="7"/>
      <c r="V34" s="67"/>
      <c r="W34" s="68"/>
      <c r="X34" s="8"/>
      <c r="Y34" s="68">
        <f t="shared" si="25"/>
        <v>0</v>
      </c>
      <c r="Z34" s="68">
        <f t="shared" si="26"/>
        <v>0</v>
      </c>
      <c r="AA34" s="7"/>
      <c r="AB34" s="68"/>
      <c r="AC34" s="68"/>
      <c r="AD34" s="7"/>
      <c r="AE34" s="67"/>
      <c r="AF34" s="68"/>
      <c r="AG34" s="7"/>
      <c r="AH34" s="68"/>
      <c r="AI34" s="68"/>
      <c r="AJ34" s="7"/>
      <c r="AK34" s="68"/>
      <c r="AL34" s="68"/>
      <c r="AM34" s="7"/>
      <c r="AN34" s="68">
        <f t="shared" si="16"/>
        <v>0</v>
      </c>
      <c r="AO34" s="68">
        <f t="shared" si="17"/>
        <v>0</v>
      </c>
      <c r="AP34" s="7"/>
      <c r="AQ34" s="69"/>
      <c r="AR34" s="68"/>
      <c r="AS34" s="7"/>
      <c r="AT34" s="69">
        <f t="shared" si="46"/>
        <v>0</v>
      </c>
      <c r="AU34" s="68">
        <f t="shared" si="47"/>
        <v>0</v>
      </c>
      <c r="AV34" s="7"/>
      <c r="AW34" s="70"/>
    </row>
    <row r="35" spans="1:49" s="71" customFormat="1" x14ac:dyDescent="0.25">
      <c r="A35" s="64">
        <v>25</v>
      </c>
      <c r="B35" s="65" t="s">
        <v>59</v>
      </c>
      <c r="C35" s="66" t="s">
        <v>121</v>
      </c>
      <c r="D35" s="67"/>
      <c r="E35" s="68"/>
      <c r="F35" s="7"/>
      <c r="G35" s="69"/>
      <c r="H35" s="68"/>
      <c r="I35" s="7"/>
      <c r="J35" s="67"/>
      <c r="K35" s="68"/>
      <c r="L35" s="7"/>
      <c r="M35" s="67"/>
      <c r="N35" s="68"/>
      <c r="O35" s="7"/>
      <c r="P35" s="68"/>
      <c r="Q35" s="68"/>
      <c r="R35" s="7"/>
      <c r="S35" s="67"/>
      <c r="T35" s="68"/>
      <c r="U35" s="7"/>
      <c r="V35" s="67"/>
      <c r="W35" s="68"/>
      <c r="X35" s="8"/>
      <c r="Y35" s="68">
        <f t="shared" si="25"/>
        <v>0</v>
      </c>
      <c r="Z35" s="68">
        <f t="shared" si="26"/>
        <v>0</v>
      </c>
      <c r="AA35" s="7"/>
      <c r="AB35" s="68"/>
      <c r="AC35" s="68"/>
      <c r="AD35" s="7"/>
      <c r="AE35" s="67"/>
      <c r="AF35" s="68"/>
      <c r="AG35" s="7"/>
      <c r="AH35" s="68"/>
      <c r="AI35" s="68"/>
      <c r="AJ35" s="7"/>
      <c r="AK35" s="68"/>
      <c r="AL35" s="68"/>
      <c r="AM35" s="7"/>
      <c r="AN35" s="68">
        <f t="shared" si="16"/>
        <v>0</v>
      </c>
      <c r="AO35" s="68">
        <f t="shared" si="17"/>
        <v>0</v>
      </c>
      <c r="AP35" s="7"/>
      <c r="AQ35" s="69"/>
      <c r="AR35" s="68"/>
      <c r="AS35" s="7"/>
      <c r="AT35" s="69">
        <f t="shared" si="46"/>
        <v>0</v>
      </c>
      <c r="AU35" s="68">
        <f t="shared" si="47"/>
        <v>0</v>
      </c>
      <c r="AV35" s="7"/>
      <c r="AW35" s="70"/>
    </row>
    <row r="36" spans="1:49" s="79" customFormat="1" ht="16.5" thickBot="1" x14ac:dyDescent="0.3">
      <c r="A36" s="72">
        <v>26</v>
      </c>
      <c r="B36" s="73" t="s">
        <v>60</v>
      </c>
      <c r="C36" s="74" t="s">
        <v>122</v>
      </c>
      <c r="D36" s="75"/>
      <c r="E36" s="76"/>
      <c r="F36" s="9"/>
      <c r="G36" s="77"/>
      <c r="H36" s="76"/>
      <c r="I36" s="9"/>
      <c r="J36" s="75"/>
      <c r="K36" s="76"/>
      <c r="L36" s="9"/>
      <c r="M36" s="75"/>
      <c r="N36" s="76"/>
      <c r="O36" s="9"/>
      <c r="P36" s="76"/>
      <c r="Q36" s="76"/>
      <c r="R36" s="9"/>
      <c r="S36" s="75"/>
      <c r="T36" s="76"/>
      <c r="U36" s="9"/>
      <c r="V36" s="75"/>
      <c r="W36" s="76"/>
      <c r="X36" s="10"/>
      <c r="Y36" s="76">
        <f t="shared" si="25"/>
        <v>0</v>
      </c>
      <c r="Z36" s="76">
        <f t="shared" si="26"/>
        <v>0</v>
      </c>
      <c r="AA36" s="9"/>
      <c r="AB36" s="76"/>
      <c r="AC36" s="76"/>
      <c r="AD36" s="9"/>
      <c r="AE36" s="75"/>
      <c r="AF36" s="76"/>
      <c r="AG36" s="9"/>
      <c r="AH36" s="76"/>
      <c r="AI36" s="76"/>
      <c r="AJ36" s="9"/>
      <c r="AK36" s="76"/>
      <c r="AL36" s="76"/>
      <c r="AM36" s="9"/>
      <c r="AN36" s="76">
        <f t="shared" si="16"/>
        <v>0</v>
      </c>
      <c r="AO36" s="76">
        <f t="shared" si="17"/>
        <v>0</v>
      </c>
      <c r="AP36" s="9"/>
      <c r="AQ36" s="77"/>
      <c r="AR36" s="76"/>
      <c r="AS36" s="9"/>
      <c r="AT36" s="77">
        <f t="shared" si="46"/>
        <v>0</v>
      </c>
      <c r="AU36" s="76">
        <f t="shared" si="47"/>
        <v>0</v>
      </c>
      <c r="AV36" s="9"/>
      <c r="AW36" s="78"/>
    </row>
    <row r="37" spans="1:49" s="93" customFormat="1" ht="16.5" thickBot="1" x14ac:dyDescent="0.3">
      <c r="A37" s="53">
        <v>27</v>
      </c>
      <c r="B37" s="87" t="s">
        <v>61</v>
      </c>
      <c r="C37" s="88" t="s">
        <v>110</v>
      </c>
      <c r="D37" s="89">
        <f t="shared" ref="D37" si="122">SUM(D32:D36)</f>
        <v>0</v>
      </c>
      <c r="E37" s="90">
        <f t="shared" ref="E37" si="123">SUM(E32:E36)</f>
        <v>0</v>
      </c>
      <c r="F37" s="12"/>
      <c r="G37" s="91">
        <f t="shared" ref="G37:H37" si="124">SUM(G32:G36)</f>
        <v>0</v>
      </c>
      <c r="H37" s="90">
        <f t="shared" si="124"/>
        <v>0</v>
      </c>
      <c r="I37" s="12"/>
      <c r="J37" s="89">
        <f t="shared" ref="J37" si="125">SUM(J32:J36)</f>
        <v>0</v>
      </c>
      <c r="K37" s="90">
        <f t="shared" ref="K37" si="126">SUM(K32:K36)</f>
        <v>0</v>
      </c>
      <c r="L37" s="12"/>
      <c r="M37" s="89">
        <f t="shared" ref="M37" si="127">SUM(M32:M36)</f>
        <v>0</v>
      </c>
      <c r="N37" s="90">
        <f t="shared" ref="N37" si="128">SUM(N32:N36)</f>
        <v>0</v>
      </c>
      <c r="O37" s="12"/>
      <c r="P37" s="90">
        <f t="shared" ref="P37:Q37" si="129">SUM(P32:P36)</f>
        <v>0</v>
      </c>
      <c r="Q37" s="90">
        <f t="shared" si="129"/>
        <v>0</v>
      </c>
      <c r="R37" s="12"/>
      <c r="S37" s="89">
        <f t="shared" ref="S37:T37" si="130">SUM(S32:S36)</f>
        <v>0</v>
      </c>
      <c r="T37" s="90">
        <f t="shared" si="130"/>
        <v>0</v>
      </c>
      <c r="U37" s="12"/>
      <c r="V37" s="89">
        <f t="shared" ref="V37:W37" si="131">SUM(V32:V36)</f>
        <v>0</v>
      </c>
      <c r="W37" s="90">
        <f t="shared" si="131"/>
        <v>0</v>
      </c>
      <c r="X37" s="13"/>
      <c r="Y37" s="89">
        <f t="shared" si="25"/>
        <v>0</v>
      </c>
      <c r="Z37" s="90">
        <f t="shared" si="26"/>
        <v>0</v>
      </c>
      <c r="AA37" s="13"/>
      <c r="AB37" s="90">
        <f t="shared" ref="AB37" si="132">SUM(AB32:AB36)</f>
        <v>0</v>
      </c>
      <c r="AC37" s="90">
        <f t="shared" ref="AC37" si="133">SUM(AC32:AC36)</f>
        <v>0</v>
      </c>
      <c r="AD37" s="12"/>
      <c r="AE37" s="89">
        <f t="shared" ref="AE37" si="134">SUM(AE32:AE36)</f>
        <v>0</v>
      </c>
      <c r="AF37" s="90">
        <f t="shared" ref="AF37" si="135">SUM(AF32:AF36)</f>
        <v>0</v>
      </c>
      <c r="AG37" s="12"/>
      <c r="AH37" s="90">
        <f t="shared" ref="AH37" si="136">SUM(AH32:AH36)</f>
        <v>0</v>
      </c>
      <c r="AI37" s="90">
        <f t="shared" ref="AI37" si="137">SUM(AI32:AI36)</f>
        <v>0</v>
      </c>
      <c r="AJ37" s="12"/>
      <c r="AK37" s="90">
        <f t="shared" ref="AK37:AL37" si="138">SUM(AK32:AK36)</f>
        <v>0</v>
      </c>
      <c r="AL37" s="90">
        <f t="shared" si="138"/>
        <v>0</v>
      </c>
      <c r="AM37" s="12"/>
      <c r="AN37" s="90">
        <f t="shared" si="16"/>
        <v>0</v>
      </c>
      <c r="AO37" s="90">
        <f t="shared" si="17"/>
        <v>0</v>
      </c>
      <c r="AP37" s="12"/>
      <c r="AQ37" s="91">
        <f t="shared" ref="AQ37:AR37" si="139">SUM(AQ32:AQ36)</f>
        <v>0</v>
      </c>
      <c r="AR37" s="90">
        <f t="shared" si="139"/>
        <v>0</v>
      </c>
      <c r="AS37" s="12"/>
      <c r="AT37" s="91">
        <f t="shared" si="46"/>
        <v>0</v>
      </c>
      <c r="AU37" s="90">
        <f t="shared" si="47"/>
        <v>0</v>
      </c>
      <c r="AV37" s="12"/>
      <c r="AW37" s="92"/>
    </row>
    <row r="38" spans="1:49" s="106" customFormat="1" ht="17.25" thickTop="1" thickBot="1" x14ac:dyDescent="0.3">
      <c r="A38" s="98">
        <v>28</v>
      </c>
      <c r="B38" s="99"/>
      <c r="C38" s="100" t="s">
        <v>111</v>
      </c>
      <c r="D38" s="101">
        <f t="shared" ref="D38" si="140">SUM(D31,D37)</f>
        <v>632834</v>
      </c>
      <c r="E38" s="102">
        <f t="shared" ref="E38" si="141">SUM(E31,E37)</f>
        <v>687198</v>
      </c>
      <c r="F38" s="2">
        <f t="shared" si="6"/>
        <v>1.0859056245397687</v>
      </c>
      <c r="G38" s="103">
        <f t="shared" ref="G38:H38" si="142">SUM(G31,G37)</f>
        <v>50084</v>
      </c>
      <c r="H38" s="102">
        <f t="shared" si="142"/>
        <v>9405</v>
      </c>
      <c r="I38" s="104">
        <f>H38/G38</f>
        <v>0.18778452200303491</v>
      </c>
      <c r="J38" s="101">
        <f t="shared" ref="J38" si="143">SUM(J31,J37)</f>
        <v>682918</v>
      </c>
      <c r="K38" s="102">
        <f>SUM(K31,K37)</f>
        <v>696603</v>
      </c>
      <c r="L38" s="2">
        <f t="shared" ref="L38" si="144">K38/J38</f>
        <v>1.0200390090757603</v>
      </c>
      <c r="M38" s="101">
        <f t="shared" ref="M38" si="145">SUM(M31,M37)</f>
        <v>784611.8060000001</v>
      </c>
      <c r="N38" s="102">
        <f t="shared" ref="N38" si="146">SUM(N31,N37)</f>
        <v>807687</v>
      </c>
      <c r="O38" s="2">
        <f t="shared" si="8"/>
        <v>1.0294096951174347</v>
      </c>
      <c r="P38" s="102">
        <f t="shared" ref="P38:Q38" si="147">SUM(P31,P37)</f>
        <v>294572.85479999997</v>
      </c>
      <c r="Q38" s="102">
        <f t="shared" si="147"/>
        <v>354845</v>
      </c>
      <c r="R38" s="2">
        <f t="shared" si="2"/>
        <v>1.204608619626278</v>
      </c>
      <c r="S38" s="101">
        <f t="shared" ref="S38:T38" si="148">SUM(S31,S37)</f>
        <v>1273062.5844000001</v>
      </c>
      <c r="T38" s="102">
        <f t="shared" si="148"/>
        <v>1253657</v>
      </c>
      <c r="U38" s="2">
        <f t="shared" si="9"/>
        <v>0.98475677108274606</v>
      </c>
      <c r="V38" s="101">
        <f t="shared" ref="V38:W38" si="149">SUM(V31,V37)</f>
        <v>760277.05080000008</v>
      </c>
      <c r="W38" s="102">
        <f t="shared" si="149"/>
        <v>1010140</v>
      </c>
      <c r="X38" s="14">
        <f>W38/V38</f>
        <v>1.3286472331856947</v>
      </c>
      <c r="Y38" s="101">
        <f t="shared" si="25"/>
        <v>3112524.2960000001</v>
      </c>
      <c r="Z38" s="102">
        <f t="shared" si="26"/>
        <v>3426329</v>
      </c>
      <c r="AA38" s="14">
        <f t="shared" ref="AA38" si="150">Z38/Y38</f>
        <v>1.1008200014384724</v>
      </c>
      <c r="AB38" s="102">
        <f t="shared" ref="AB38" si="151">SUM(AB31,AB37)</f>
        <v>114385.04160000001</v>
      </c>
      <c r="AC38" s="102">
        <f t="shared" ref="AC38" si="152">SUM(AC31,AC37)</f>
        <v>129092</v>
      </c>
      <c r="AD38" s="2">
        <f t="shared" si="3"/>
        <v>1.1285741404145277</v>
      </c>
      <c r="AE38" s="101">
        <f t="shared" ref="AE38" si="153">SUM(AE31,AE37)</f>
        <v>231286.47320000001</v>
      </c>
      <c r="AF38" s="102">
        <f t="shared" ref="AF38" si="154">SUM(AF31,AF37)</f>
        <v>248488</v>
      </c>
      <c r="AG38" s="2">
        <f t="shared" si="14"/>
        <v>1.0743732504629673</v>
      </c>
      <c r="AH38" s="102">
        <f t="shared" ref="AH38" si="155">SUM(AH31,AH37)</f>
        <v>197958</v>
      </c>
      <c r="AI38" s="102">
        <f t="shared" ref="AI38" si="156">SUM(AI31,AI37)</f>
        <v>218896</v>
      </c>
      <c r="AJ38" s="2">
        <f t="shared" si="15"/>
        <v>1.1057699107891572</v>
      </c>
      <c r="AK38" s="102">
        <f t="shared" ref="AK38:AL38" si="157">SUM(AK31,AK37)</f>
        <v>86365.065799999997</v>
      </c>
      <c r="AL38" s="102">
        <f t="shared" si="157"/>
        <v>99944</v>
      </c>
      <c r="AM38" s="2">
        <f t="shared" ref="AM38" si="158">AL38/AK38</f>
        <v>1.157227162096367</v>
      </c>
      <c r="AN38" s="102">
        <f t="shared" si="16"/>
        <v>629994.58059999999</v>
      </c>
      <c r="AO38" s="102">
        <f t="shared" si="17"/>
        <v>696420</v>
      </c>
      <c r="AP38" s="2">
        <f t="shared" ref="AP38" si="159">AO38/AN38</f>
        <v>1.1054380806525941</v>
      </c>
      <c r="AQ38" s="103">
        <f t="shared" ref="AQ38:AR38" si="160">SUM(AQ31,AQ37)</f>
        <v>127149.94480000001</v>
      </c>
      <c r="AR38" s="102">
        <f t="shared" si="160"/>
        <v>150256</v>
      </c>
      <c r="AS38" s="104">
        <f>AR38/AQ38</f>
        <v>1.1817228881722643</v>
      </c>
      <c r="AT38" s="103">
        <f t="shared" si="46"/>
        <v>4552586.8213999998</v>
      </c>
      <c r="AU38" s="102">
        <f t="shared" si="47"/>
        <v>4969608</v>
      </c>
      <c r="AV38" s="104">
        <f t="shared" si="21"/>
        <v>1.0916009282106911</v>
      </c>
      <c r="AW38" s="105"/>
    </row>
    <row r="39" spans="1:49" s="114" customFormat="1" ht="17.25" thickTop="1" thickBot="1" x14ac:dyDescent="0.3">
      <c r="A39" s="107"/>
      <c r="B39" s="108"/>
      <c r="C39" s="109" t="s">
        <v>90</v>
      </c>
      <c r="D39" s="110"/>
      <c r="E39" s="111"/>
      <c r="F39" s="17"/>
      <c r="G39" s="112"/>
      <c r="H39" s="111"/>
      <c r="I39" s="15"/>
      <c r="J39" s="110"/>
      <c r="K39" s="111"/>
      <c r="L39" s="17"/>
      <c r="M39" s="110"/>
      <c r="N39" s="111"/>
      <c r="O39" s="15"/>
      <c r="P39" s="111"/>
      <c r="Q39" s="111"/>
      <c r="R39" s="15"/>
      <c r="S39" s="110"/>
      <c r="T39" s="111"/>
      <c r="U39" s="15"/>
      <c r="V39" s="110"/>
      <c r="W39" s="111"/>
      <c r="X39" s="16"/>
      <c r="Y39" s="110"/>
      <c r="Z39" s="111"/>
      <c r="AA39" s="16"/>
      <c r="AB39" s="111"/>
      <c r="AC39" s="111"/>
      <c r="AD39" s="15"/>
      <c r="AE39" s="110"/>
      <c r="AF39" s="111"/>
      <c r="AG39" s="15"/>
      <c r="AH39" s="111"/>
      <c r="AI39" s="111"/>
      <c r="AJ39" s="15"/>
      <c r="AK39" s="111"/>
      <c r="AL39" s="111"/>
      <c r="AM39" s="15"/>
      <c r="AN39" s="111"/>
      <c r="AO39" s="111"/>
      <c r="AP39" s="15"/>
      <c r="AQ39" s="112"/>
      <c r="AR39" s="111"/>
      <c r="AS39" s="15"/>
      <c r="AT39" s="112"/>
      <c r="AU39" s="111"/>
      <c r="AV39" s="15"/>
      <c r="AW39" s="113"/>
    </row>
    <row r="40" spans="1:49" s="85" customFormat="1" ht="16.5" thickBot="1" x14ac:dyDescent="0.3">
      <c r="A40" s="43">
        <v>29</v>
      </c>
      <c r="B40" s="80" t="s">
        <v>62</v>
      </c>
      <c r="C40" s="115" t="s">
        <v>93</v>
      </c>
      <c r="D40" s="46">
        <v>3705</v>
      </c>
      <c r="E40" s="47">
        <v>5681</v>
      </c>
      <c r="F40" s="12">
        <f t="shared" si="6"/>
        <v>1.5333333333333334</v>
      </c>
      <c r="G40" s="82"/>
      <c r="H40" s="47"/>
      <c r="I40" s="11"/>
      <c r="J40" s="46">
        <f>D40+G40</f>
        <v>3705</v>
      </c>
      <c r="K40" s="82">
        <f>E40+H40</f>
        <v>5681</v>
      </c>
      <c r="L40" s="12">
        <f t="shared" ref="L40" si="161">K40/J40</f>
        <v>1.5333333333333334</v>
      </c>
      <c r="M40" s="46"/>
      <c r="N40" s="47"/>
      <c r="O40" s="11"/>
      <c r="P40" s="47"/>
      <c r="Q40" s="47"/>
      <c r="R40" s="11"/>
      <c r="S40" s="46">
        <v>3755</v>
      </c>
      <c r="T40" s="47">
        <v>2025</v>
      </c>
      <c r="U40" s="4">
        <f>T40/S40</f>
        <v>0.53928095872170434</v>
      </c>
      <c r="V40" s="46"/>
      <c r="W40" s="47"/>
      <c r="X40" s="4"/>
      <c r="Y40" s="46">
        <f t="shared" si="25"/>
        <v>3755</v>
      </c>
      <c r="Z40" s="47">
        <f t="shared" si="26"/>
        <v>2025</v>
      </c>
      <c r="AA40" s="4"/>
      <c r="AB40" s="47">
        <v>91091</v>
      </c>
      <c r="AC40" s="47">
        <v>91091</v>
      </c>
      <c r="AD40" s="11">
        <f>AC40/AB40</f>
        <v>1</v>
      </c>
      <c r="AE40" s="47">
        <v>173584</v>
      </c>
      <c r="AF40" s="47">
        <v>173584</v>
      </c>
      <c r="AG40" s="12">
        <f t="shared" si="14"/>
        <v>1</v>
      </c>
      <c r="AH40" s="47">
        <v>197958</v>
      </c>
      <c r="AI40" s="47">
        <v>197958</v>
      </c>
      <c r="AJ40" s="11">
        <f t="shared" si="15"/>
        <v>1</v>
      </c>
      <c r="AK40" s="47">
        <v>32744</v>
      </c>
      <c r="AL40" s="47">
        <v>32744</v>
      </c>
      <c r="AM40" s="11">
        <f t="shared" ref="AM40" si="162">AL40/AK40</f>
        <v>1</v>
      </c>
      <c r="AN40" s="47">
        <f t="shared" si="16"/>
        <v>495377</v>
      </c>
      <c r="AO40" s="47">
        <f t="shared" si="17"/>
        <v>495377</v>
      </c>
      <c r="AP40" s="11">
        <f t="shared" ref="AP40" si="163">AO40/AN40</f>
        <v>1</v>
      </c>
      <c r="AQ40" s="82"/>
      <c r="AR40" s="47"/>
      <c r="AS40" s="11"/>
      <c r="AT40" s="82">
        <f t="shared" si="46"/>
        <v>502837</v>
      </c>
      <c r="AU40" s="47">
        <f t="shared" si="47"/>
        <v>503083</v>
      </c>
      <c r="AV40" s="11">
        <f t="shared" si="21"/>
        <v>1.000489224142217</v>
      </c>
      <c r="AW40" s="84"/>
    </row>
    <row r="41" spans="1:49" s="85" customFormat="1" ht="16.5" thickBot="1" x14ac:dyDescent="0.3">
      <c r="A41" s="43">
        <v>30</v>
      </c>
      <c r="B41" s="80" t="s">
        <v>63</v>
      </c>
      <c r="C41" s="116" t="s">
        <v>20</v>
      </c>
      <c r="D41" s="46"/>
      <c r="E41" s="47"/>
      <c r="F41" s="11"/>
      <c r="G41" s="82"/>
      <c r="H41" s="47"/>
      <c r="I41" s="11"/>
      <c r="J41" s="46"/>
      <c r="K41" s="47"/>
      <c r="L41" s="11"/>
      <c r="M41" s="46"/>
      <c r="N41" s="47"/>
      <c r="O41" s="11"/>
      <c r="P41" s="47"/>
      <c r="Q41" s="47"/>
      <c r="R41" s="11"/>
      <c r="S41" s="46"/>
      <c r="T41" s="47"/>
      <c r="U41" s="4"/>
      <c r="V41" s="46"/>
      <c r="W41" s="47"/>
      <c r="X41" s="4"/>
      <c r="Y41" s="46">
        <f t="shared" si="25"/>
        <v>0</v>
      </c>
      <c r="Z41" s="47">
        <f t="shared" si="26"/>
        <v>0</v>
      </c>
      <c r="AA41" s="4"/>
      <c r="AB41" s="47"/>
      <c r="AC41" s="47"/>
      <c r="AD41" s="11"/>
      <c r="AE41" s="46"/>
      <c r="AF41" s="47"/>
      <c r="AG41" s="11"/>
      <c r="AH41" s="47"/>
      <c r="AI41" s="47"/>
      <c r="AJ41" s="11"/>
      <c r="AK41" s="47"/>
      <c r="AL41" s="47"/>
      <c r="AM41" s="11"/>
      <c r="AN41" s="47">
        <f t="shared" si="16"/>
        <v>0</v>
      </c>
      <c r="AO41" s="47">
        <f t="shared" si="17"/>
        <v>0</v>
      </c>
      <c r="AP41" s="11"/>
      <c r="AQ41" s="82"/>
      <c r="AR41" s="47"/>
      <c r="AS41" s="11"/>
      <c r="AT41" s="82">
        <f t="shared" si="46"/>
        <v>0</v>
      </c>
      <c r="AU41" s="47">
        <f t="shared" si="47"/>
        <v>0</v>
      </c>
      <c r="AV41" s="11"/>
      <c r="AW41" s="84"/>
    </row>
    <row r="42" spans="1:49" s="63" customFormat="1" x14ac:dyDescent="0.25">
      <c r="A42" s="56">
        <v>31</v>
      </c>
      <c r="B42" s="57" t="s">
        <v>64</v>
      </c>
      <c r="C42" s="117" t="s">
        <v>21</v>
      </c>
      <c r="D42" s="59"/>
      <c r="E42" s="60"/>
      <c r="F42" s="5"/>
      <c r="G42" s="61"/>
      <c r="H42" s="60"/>
      <c r="I42" s="5"/>
      <c r="J42" s="59"/>
      <c r="K42" s="60"/>
      <c r="L42" s="5"/>
      <c r="M42" s="59"/>
      <c r="N42" s="60"/>
      <c r="O42" s="5"/>
      <c r="P42" s="60"/>
      <c r="Q42" s="60"/>
      <c r="R42" s="5"/>
      <c r="S42" s="59"/>
      <c r="T42" s="60"/>
      <c r="U42" s="5"/>
      <c r="V42" s="59"/>
      <c r="W42" s="60"/>
      <c r="X42" s="6"/>
      <c r="Y42" s="60">
        <f t="shared" si="25"/>
        <v>0</v>
      </c>
      <c r="Z42" s="60">
        <f t="shared" si="26"/>
        <v>0</v>
      </c>
      <c r="AA42" s="5"/>
      <c r="AB42" s="60"/>
      <c r="AC42" s="60"/>
      <c r="AD42" s="5"/>
      <c r="AE42" s="59"/>
      <c r="AF42" s="60"/>
      <c r="AG42" s="5"/>
      <c r="AH42" s="60"/>
      <c r="AI42" s="60"/>
      <c r="AJ42" s="5"/>
      <c r="AK42" s="60"/>
      <c r="AL42" s="60"/>
      <c r="AM42" s="5"/>
      <c r="AN42" s="60">
        <f t="shared" si="16"/>
        <v>0</v>
      </c>
      <c r="AO42" s="60">
        <f t="shared" si="17"/>
        <v>0</v>
      </c>
      <c r="AP42" s="5"/>
      <c r="AQ42" s="61"/>
      <c r="AR42" s="60"/>
      <c r="AS42" s="5"/>
      <c r="AT42" s="61">
        <f t="shared" si="46"/>
        <v>0</v>
      </c>
      <c r="AU42" s="60">
        <f t="shared" si="47"/>
        <v>0</v>
      </c>
      <c r="AV42" s="5"/>
      <c r="AW42" s="62"/>
    </row>
    <row r="43" spans="1:49" s="96" customFormat="1" x14ac:dyDescent="0.25">
      <c r="A43" s="64">
        <v>32</v>
      </c>
      <c r="B43" s="65" t="s">
        <v>65</v>
      </c>
      <c r="C43" s="118" t="s">
        <v>22</v>
      </c>
      <c r="D43" s="67"/>
      <c r="E43" s="68"/>
      <c r="F43" s="7"/>
      <c r="G43" s="69"/>
      <c r="H43" s="68"/>
      <c r="I43" s="7"/>
      <c r="J43" s="67"/>
      <c r="K43" s="68"/>
      <c r="L43" s="7"/>
      <c r="M43" s="67"/>
      <c r="N43" s="68"/>
      <c r="O43" s="7"/>
      <c r="P43" s="68"/>
      <c r="Q43" s="68"/>
      <c r="R43" s="7"/>
      <c r="S43" s="67"/>
      <c r="T43" s="68"/>
      <c r="U43" s="7"/>
      <c r="V43" s="67"/>
      <c r="W43" s="68"/>
      <c r="X43" s="8"/>
      <c r="Y43" s="68">
        <f t="shared" si="25"/>
        <v>0</v>
      </c>
      <c r="Z43" s="68">
        <f t="shared" si="26"/>
        <v>0</v>
      </c>
      <c r="AA43" s="7"/>
      <c r="AB43" s="68"/>
      <c r="AC43" s="68"/>
      <c r="AD43" s="7"/>
      <c r="AE43" s="67"/>
      <c r="AF43" s="68"/>
      <c r="AG43" s="7"/>
      <c r="AH43" s="68"/>
      <c r="AI43" s="68"/>
      <c r="AJ43" s="7"/>
      <c r="AK43" s="68"/>
      <c r="AL43" s="68"/>
      <c r="AM43" s="7"/>
      <c r="AN43" s="68">
        <f t="shared" si="16"/>
        <v>0</v>
      </c>
      <c r="AO43" s="68">
        <f t="shared" si="17"/>
        <v>0</v>
      </c>
      <c r="AP43" s="7"/>
      <c r="AQ43" s="69"/>
      <c r="AR43" s="68"/>
      <c r="AS43" s="7"/>
      <c r="AT43" s="69">
        <f t="shared" si="46"/>
        <v>0</v>
      </c>
      <c r="AU43" s="68">
        <f t="shared" si="47"/>
        <v>0</v>
      </c>
      <c r="AV43" s="7"/>
    </row>
    <row r="44" spans="1:49" s="96" customFormat="1" x14ac:dyDescent="0.25">
      <c r="A44" s="64">
        <v>33</v>
      </c>
      <c r="B44" s="65" t="s">
        <v>66</v>
      </c>
      <c r="C44" s="118" t="s">
        <v>23</v>
      </c>
      <c r="D44" s="67"/>
      <c r="E44" s="68"/>
      <c r="F44" s="7"/>
      <c r="G44" s="69"/>
      <c r="H44" s="68"/>
      <c r="I44" s="7"/>
      <c r="J44" s="67"/>
      <c r="K44" s="68"/>
      <c r="L44" s="7"/>
      <c r="M44" s="67"/>
      <c r="N44" s="68"/>
      <c r="O44" s="7"/>
      <c r="P44" s="68"/>
      <c r="Q44" s="68"/>
      <c r="R44" s="7"/>
      <c r="S44" s="67"/>
      <c r="T44" s="68"/>
      <c r="U44" s="7"/>
      <c r="V44" s="67"/>
      <c r="W44" s="68"/>
      <c r="X44" s="8"/>
      <c r="Y44" s="68">
        <f t="shared" si="25"/>
        <v>0</v>
      </c>
      <c r="Z44" s="68">
        <f t="shared" si="26"/>
        <v>0</v>
      </c>
      <c r="AA44" s="7"/>
      <c r="AB44" s="68"/>
      <c r="AC44" s="68"/>
      <c r="AD44" s="7"/>
      <c r="AE44" s="67"/>
      <c r="AF44" s="68"/>
      <c r="AG44" s="7"/>
      <c r="AH44" s="68"/>
      <c r="AI44" s="68"/>
      <c r="AJ44" s="7"/>
      <c r="AK44" s="68"/>
      <c r="AL44" s="68"/>
      <c r="AM44" s="7"/>
      <c r="AN44" s="68">
        <f t="shared" si="16"/>
        <v>0</v>
      </c>
      <c r="AO44" s="68">
        <f t="shared" si="17"/>
        <v>0</v>
      </c>
      <c r="AP44" s="7"/>
      <c r="AQ44" s="69"/>
      <c r="AR44" s="68"/>
      <c r="AS44" s="7"/>
      <c r="AT44" s="69">
        <f t="shared" si="46"/>
        <v>0</v>
      </c>
      <c r="AU44" s="68">
        <f t="shared" si="47"/>
        <v>0</v>
      </c>
      <c r="AV44" s="7"/>
    </row>
    <row r="45" spans="1:49" s="119" customFormat="1" x14ac:dyDescent="0.25">
      <c r="A45" s="64">
        <v>34</v>
      </c>
      <c r="B45" s="65" t="s">
        <v>67</v>
      </c>
      <c r="C45" s="118" t="s">
        <v>24</v>
      </c>
      <c r="D45" s="67"/>
      <c r="E45" s="68"/>
      <c r="F45" s="7"/>
      <c r="G45" s="69"/>
      <c r="H45" s="68"/>
      <c r="I45" s="7"/>
      <c r="J45" s="67"/>
      <c r="K45" s="68"/>
      <c r="L45" s="7"/>
      <c r="M45" s="67"/>
      <c r="N45" s="68"/>
      <c r="O45" s="7"/>
      <c r="P45" s="68"/>
      <c r="Q45" s="68"/>
      <c r="R45" s="7"/>
      <c r="S45" s="67"/>
      <c r="T45" s="68"/>
      <c r="U45" s="7"/>
      <c r="V45" s="67"/>
      <c r="W45" s="68"/>
      <c r="X45" s="8"/>
      <c r="Y45" s="68">
        <f t="shared" si="25"/>
        <v>0</v>
      </c>
      <c r="Z45" s="68">
        <f t="shared" si="26"/>
        <v>0</v>
      </c>
      <c r="AA45" s="7"/>
      <c r="AB45" s="68"/>
      <c r="AC45" s="68"/>
      <c r="AD45" s="7"/>
      <c r="AE45" s="67"/>
      <c r="AF45" s="68"/>
      <c r="AG45" s="7"/>
      <c r="AH45" s="68"/>
      <c r="AI45" s="68"/>
      <c r="AJ45" s="7"/>
      <c r="AK45" s="68"/>
      <c r="AL45" s="68"/>
      <c r="AM45" s="7"/>
      <c r="AN45" s="68">
        <f t="shared" si="16"/>
        <v>0</v>
      </c>
      <c r="AO45" s="68">
        <f t="shared" si="17"/>
        <v>0</v>
      </c>
      <c r="AP45" s="7"/>
      <c r="AQ45" s="69"/>
      <c r="AR45" s="68"/>
      <c r="AS45" s="7"/>
      <c r="AT45" s="69">
        <f t="shared" si="46"/>
        <v>0</v>
      </c>
      <c r="AU45" s="68">
        <f t="shared" si="47"/>
        <v>0</v>
      </c>
      <c r="AV45" s="7"/>
    </row>
    <row r="46" spans="1:49" s="96" customFormat="1" x14ac:dyDescent="0.25">
      <c r="A46" s="64">
        <v>35</v>
      </c>
      <c r="B46" s="65" t="s">
        <v>68</v>
      </c>
      <c r="C46" s="120" t="s">
        <v>112</v>
      </c>
      <c r="D46" s="67"/>
      <c r="E46" s="68"/>
      <c r="F46" s="7"/>
      <c r="G46" s="69"/>
      <c r="H46" s="68"/>
      <c r="I46" s="121"/>
      <c r="J46" s="67"/>
      <c r="K46" s="68"/>
      <c r="L46" s="7"/>
      <c r="M46" s="67"/>
      <c r="N46" s="68"/>
      <c r="O46" s="121"/>
      <c r="P46" s="68"/>
      <c r="Q46" s="68"/>
      <c r="R46" s="121"/>
      <c r="S46" s="67"/>
      <c r="T46" s="68"/>
      <c r="U46" s="121"/>
      <c r="V46" s="67"/>
      <c r="W46" s="68"/>
      <c r="X46" s="122"/>
      <c r="Y46" s="68">
        <f t="shared" si="25"/>
        <v>0</v>
      </c>
      <c r="Z46" s="68">
        <f t="shared" si="26"/>
        <v>0</v>
      </c>
      <c r="AA46" s="7"/>
      <c r="AB46" s="68"/>
      <c r="AC46" s="68"/>
      <c r="AD46" s="121"/>
      <c r="AE46" s="67"/>
      <c r="AF46" s="68"/>
      <c r="AG46" s="121"/>
      <c r="AH46" s="68"/>
      <c r="AI46" s="68"/>
      <c r="AJ46" s="121"/>
      <c r="AK46" s="68"/>
      <c r="AL46" s="68"/>
      <c r="AM46" s="121"/>
      <c r="AN46" s="68">
        <f t="shared" si="16"/>
        <v>0</v>
      </c>
      <c r="AO46" s="68">
        <f t="shared" si="17"/>
        <v>0</v>
      </c>
      <c r="AP46" s="7"/>
      <c r="AQ46" s="69"/>
      <c r="AR46" s="68"/>
      <c r="AS46" s="121"/>
      <c r="AT46" s="69">
        <f t="shared" si="46"/>
        <v>0</v>
      </c>
      <c r="AU46" s="68">
        <f t="shared" si="47"/>
        <v>0</v>
      </c>
      <c r="AV46" s="121"/>
    </row>
    <row r="47" spans="1:49" s="126" customFormat="1" ht="16.5" thickBot="1" x14ac:dyDescent="0.3">
      <c r="A47" s="72">
        <v>36</v>
      </c>
      <c r="B47" s="73" t="s">
        <v>69</v>
      </c>
      <c r="C47" s="123" t="s">
        <v>25</v>
      </c>
      <c r="D47" s="75"/>
      <c r="E47" s="76"/>
      <c r="F47" s="9"/>
      <c r="G47" s="77"/>
      <c r="H47" s="76"/>
      <c r="I47" s="124"/>
      <c r="J47" s="75"/>
      <c r="K47" s="76"/>
      <c r="L47" s="9"/>
      <c r="M47" s="75"/>
      <c r="N47" s="76"/>
      <c r="O47" s="124"/>
      <c r="P47" s="76"/>
      <c r="Q47" s="76"/>
      <c r="R47" s="124"/>
      <c r="S47" s="75"/>
      <c r="T47" s="76"/>
      <c r="U47" s="124"/>
      <c r="V47" s="75"/>
      <c r="W47" s="76"/>
      <c r="X47" s="125"/>
      <c r="Y47" s="68">
        <f t="shared" si="25"/>
        <v>0</v>
      </c>
      <c r="Z47" s="68">
        <f t="shared" si="26"/>
        <v>0</v>
      </c>
      <c r="AA47" s="9"/>
      <c r="AB47" s="76"/>
      <c r="AC47" s="76"/>
      <c r="AD47" s="124"/>
      <c r="AE47" s="75"/>
      <c r="AF47" s="76"/>
      <c r="AG47" s="124"/>
      <c r="AH47" s="76"/>
      <c r="AI47" s="76"/>
      <c r="AJ47" s="124"/>
      <c r="AK47" s="76"/>
      <c r="AL47" s="76"/>
      <c r="AM47" s="124"/>
      <c r="AN47" s="76">
        <f t="shared" si="16"/>
        <v>0</v>
      </c>
      <c r="AO47" s="76">
        <f t="shared" si="17"/>
        <v>0</v>
      </c>
      <c r="AP47" s="9"/>
      <c r="AQ47" s="77"/>
      <c r="AR47" s="76"/>
      <c r="AS47" s="124"/>
      <c r="AT47" s="77">
        <f t="shared" si="46"/>
        <v>0</v>
      </c>
      <c r="AU47" s="76">
        <f t="shared" si="47"/>
        <v>0</v>
      </c>
      <c r="AV47" s="124"/>
    </row>
    <row r="48" spans="1:49" s="130" customFormat="1" ht="16.5" thickBot="1" x14ac:dyDescent="0.3">
      <c r="A48" s="43">
        <v>37</v>
      </c>
      <c r="B48" s="80" t="s">
        <v>70</v>
      </c>
      <c r="C48" s="115" t="s">
        <v>113</v>
      </c>
      <c r="D48" s="46">
        <f t="shared" ref="D48" si="164">SUM(D42,D46,D47)</f>
        <v>0</v>
      </c>
      <c r="E48" s="47">
        <f t="shared" ref="E48" si="165">SUM(E42,E46,E47)</f>
        <v>0</v>
      </c>
      <c r="F48" s="11"/>
      <c r="G48" s="127">
        <f>SUM(G42:G47)</f>
        <v>0</v>
      </c>
      <c r="H48" s="128">
        <f>SUM(H42:H47)</f>
        <v>0</v>
      </c>
      <c r="I48" s="129"/>
      <c r="J48" s="46">
        <f t="shared" ref="J48:K48" si="166">SUM(J42,J46,J47)</f>
        <v>0</v>
      </c>
      <c r="K48" s="47">
        <f t="shared" si="166"/>
        <v>0</v>
      </c>
      <c r="L48" s="11"/>
      <c r="M48" s="46">
        <f t="shared" ref="M48" si="167">SUM(M42,M46,M47)</f>
        <v>0</v>
      </c>
      <c r="N48" s="47">
        <f t="shared" ref="N48" si="168">SUM(N42,N46,N47)</f>
        <v>0</v>
      </c>
      <c r="O48" s="129"/>
      <c r="P48" s="47">
        <f t="shared" ref="P48:Q48" si="169">SUM(P42,P46,P47)</f>
        <v>0</v>
      </c>
      <c r="Q48" s="47">
        <f t="shared" si="169"/>
        <v>0</v>
      </c>
      <c r="R48" s="129"/>
      <c r="S48" s="46">
        <f t="shared" ref="S48:T48" si="170">SUM(S42,S46,S47)</f>
        <v>0</v>
      </c>
      <c r="T48" s="47">
        <f t="shared" si="170"/>
        <v>0</v>
      </c>
      <c r="U48" s="129"/>
      <c r="V48" s="46">
        <f t="shared" ref="V48:W48" si="171">SUM(V42,V46,V47)</f>
        <v>0</v>
      </c>
      <c r="W48" s="47">
        <f t="shared" si="171"/>
        <v>0</v>
      </c>
      <c r="X48" s="48"/>
      <c r="Y48" s="47">
        <f t="shared" si="25"/>
        <v>0</v>
      </c>
      <c r="Z48" s="47">
        <f t="shared" si="26"/>
        <v>0</v>
      </c>
      <c r="AA48" s="129"/>
      <c r="AB48" s="47">
        <f t="shared" ref="AB48" si="172">SUM(AB42,AB46,AB47)</f>
        <v>0</v>
      </c>
      <c r="AC48" s="47">
        <f t="shared" ref="AC48" si="173">SUM(AC42,AC46,AC47)</f>
        <v>0</v>
      </c>
      <c r="AD48" s="129"/>
      <c r="AE48" s="46">
        <f t="shared" ref="AE48" si="174">SUM(AE42,AE46,AE47)</f>
        <v>0</v>
      </c>
      <c r="AF48" s="47">
        <f t="shared" ref="AF48" si="175">SUM(AF42,AF46,AF47)</f>
        <v>0</v>
      </c>
      <c r="AG48" s="129"/>
      <c r="AH48" s="47">
        <f t="shared" ref="AH48" si="176">SUM(AH42,AH46,AH47)</f>
        <v>0</v>
      </c>
      <c r="AI48" s="47">
        <f t="shared" ref="AI48" si="177">SUM(AI42,AI46,AI47)</f>
        <v>0</v>
      </c>
      <c r="AJ48" s="129"/>
      <c r="AK48" s="47">
        <f t="shared" ref="AK48:AL48" si="178">SUM(AK42,AK46,AK47)</f>
        <v>0</v>
      </c>
      <c r="AL48" s="47">
        <f t="shared" si="178"/>
        <v>0</v>
      </c>
      <c r="AM48" s="129"/>
      <c r="AN48" s="47">
        <f t="shared" si="16"/>
        <v>0</v>
      </c>
      <c r="AO48" s="47">
        <f t="shared" si="17"/>
        <v>0</v>
      </c>
      <c r="AP48" s="129"/>
      <c r="AQ48" s="46">
        <f>SUM(AQ42:AQ47)</f>
        <v>0</v>
      </c>
      <c r="AR48" s="47">
        <f>SUM(AR42:AR47)</f>
        <v>0</v>
      </c>
      <c r="AS48" s="129"/>
      <c r="AT48" s="46">
        <f t="shared" si="46"/>
        <v>0</v>
      </c>
      <c r="AU48" s="47">
        <f t="shared" si="47"/>
        <v>0</v>
      </c>
      <c r="AV48" s="129"/>
    </row>
    <row r="49" spans="1:48" s="139" customFormat="1" x14ac:dyDescent="0.25">
      <c r="A49" s="131">
        <v>38</v>
      </c>
      <c r="B49" s="132" t="s">
        <v>71</v>
      </c>
      <c r="C49" s="133" t="s">
        <v>123</v>
      </c>
      <c r="D49" s="134"/>
      <c r="E49" s="135"/>
      <c r="F49" s="19"/>
      <c r="G49" s="136"/>
      <c r="H49" s="135"/>
      <c r="I49" s="137"/>
      <c r="J49" s="134"/>
      <c r="K49" s="135"/>
      <c r="L49" s="19"/>
      <c r="M49" s="134"/>
      <c r="N49" s="135"/>
      <c r="O49" s="137"/>
      <c r="P49" s="135"/>
      <c r="Q49" s="135"/>
      <c r="R49" s="137"/>
      <c r="S49" s="134"/>
      <c r="T49" s="135"/>
      <c r="U49" s="137"/>
      <c r="V49" s="134"/>
      <c r="W49" s="135"/>
      <c r="X49" s="138"/>
      <c r="Y49" s="135">
        <f t="shared" si="25"/>
        <v>0</v>
      </c>
      <c r="Z49" s="135">
        <f t="shared" si="26"/>
        <v>0</v>
      </c>
      <c r="AA49" s="19"/>
      <c r="AB49" s="135"/>
      <c r="AC49" s="135"/>
      <c r="AD49" s="137"/>
      <c r="AE49" s="134"/>
      <c r="AF49" s="135"/>
      <c r="AG49" s="137"/>
      <c r="AH49" s="135"/>
      <c r="AI49" s="135"/>
      <c r="AJ49" s="137"/>
      <c r="AK49" s="135"/>
      <c r="AL49" s="135"/>
      <c r="AM49" s="137"/>
      <c r="AN49" s="135">
        <f t="shared" si="16"/>
        <v>0</v>
      </c>
      <c r="AO49" s="135">
        <f t="shared" si="17"/>
        <v>0</v>
      </c>
      <c r="AP49" s="19"/>
      <c r="AQ49" s="136"/>
      <c r="AR49" s="135"/>
      <c r="AS49" s="137"/>
      <c r="AT49" s="136">
        <f t="shared" si="46"/>
        <v>0</v>
      </c>
      <c r="AU49" s="135">
        <f t="shared" si="47"/>
        <v>0</v>
      </c>
      <c r="AV49" s="137"/>
    </row>
    <row r="50" spans="1:48" s="96" customFormat="1" x14ac:dyDescent="0.25">
      <c r="A50" s="64">
        <v>39</v>
      </c>
      <c r="B50" s="65" t="s">
        <v>72</v>
      </c>
      <c r="C50" s="120" t="s">
        <v>26</v>
      </c>
      <c r="D50" s="67"/>
      <c r="E50" s="68"/>
      <c r="F50" s="7"/>
      <c r="G50" s="69"/>
      <c r="H50" s="68"/>
      <c r="I50" s="121"/>
      <c r="J50" s="67"/>
      <c r="K50" s="68"/>
      <c r="L50" s="7"/>
      <c r="M50" s="67"/>
      <c r="N50" s="68"/>
      <c r="O50" s="121"/>
      <c r="P50" s="68">
        <v>11522</v>
      </c>
      <c r="Q50" s="68">
        <v>11522</v>
      </c>
      <c r="R50" s="121">
        <f>Q50/P50</f>
        <v>1</v>
      </c>
      <c r="S50" s="68">
        <v>6070</v>
      </c>
      <c r="T50" s="68">
        <v>6070</v>
      </c>
      <c r="U50" s="121">
        <f t="shared" si="9"/>
        <v>1</v>
      </c>
      <c r="V50" s="68">
        <v>2727</v>
      </c>
      <c r="W50" s="68">
        <v>4617</v>
      </c>
      <c r="X50" s="122">
        <f>W50/V50</f>
        <v>1.693069306930693</v>
      </c>
      <c r="Y50" s="68">
        <f t="shared" si="25"/>
        <v>20319</v>
      </c>
      <c r="Z50" s="68">
        <f t="shared" si="26"/>
        <v>22209</v>
      </c>
      <c r="AA50" s="7">
        <f t="shared" ref="AA50:AA51" si="179">Z50/Y50</f>
        <v>1.0930163886018012</v>
      </c>
      <c r="AB50" s="68">
        <v>545</v>
      </c>
      <c r="AC50" s="68">
        <v>545</v>
      </c>
      <c r="AD50" s="122">
        <f>AC50/AB50</f>
        <v>1</v>
      </c>
      <c r="AE50" s="67">
        <v>500</v>
      </c>
      <c r="AF50" s="68">
        <v>500</v>
      </c>
      <c r="AG50" s="121">
        <f t="shared" si="14"/>
        <v>1</v>
      </c>
      <c r="AH50" s="68"/>
      <c r="AI50" s="68"/>
      <c r="AJ50" s="121"/>
      <c r="AK50" s="68"/>
      <c r="AL50" s="68"/>
      <c r="AM50" s="121"/>
      <c r="AN50" s="68">
        <f t="shared" si="16"/>
        <v>1045</v>
      </c>
      <c r="AO50" s="68">
        <f t="shared" si="17"/>
        <v>1045</v>
      </c>
      <c r="AP50" s="7">
        <f t="shared" ref="AP50:AP51" si="180">AO50/AN50</f>
        <v>1</v>
      </c>
      <c r="AQ50" s="69"/>
      <c r="AR50" s="68"/>
      <c r="AS50" s="121"/>
      <c r="AT50" s="69">
        <f t="shared" si="46"/>
        <v>21364</v>
      </c>
      <c r="AU50" s="68">
        <f t="shared" si="47"/>
        <v>23254</v>
      </c>
      <c r="AV50" s="121">
        <f t="shared" ref="AV50:AV54" si="181">AU50/AT50</f>
        <v>1.0884665792922674</v>
      </c>
    </row>
    <row r="51" spans="1:48" s="96" customFormat="1" x14ac:dyDescent="0.25">
      <c r="A51" s="64">
        <v>40</v>
      </c>
      <c r="B51" s="65" t="s">
        <v>73</v>
      </c>
      <c r="C51" s="120" t="s">
        <v>27</v>
      </c>
      <c r="D51" s="67"/>
      <c r="E51" s="68"/>
      <c r="F51" s="7"/>
      <c r="G51" s="69"/>
      <c r="H51" s="68"/>
      <c r="I51" s="121"/>
      <c r="J51" s="67"/>
      <c r="K51" s="68"/>
      <c r="L51" s="7"/>
      <c r="M51" s="67"/>
      <c r="N51" s="68"/>
      <c r="O51" s="121"/>
      <c r="P51" s="68"/>
      <c r="Q51" s="68"/>
      <c r="R51" s="121"/>
      <c r="S51" s="68">
        <v>160485</v>
      </c>
      <c r="T51" s="68">
        <v>156491</v>
      </c>
      <c r="U51" s="121">
        <f t="shared" si="9"/>
        <v>0.97511293890394746</v>
      </c>
      <c r="V51" s="68">
        <v>2422</v>
      </c>
      <c r="W51" s="68">
        <v>2422</v>
      </c>
      <c r="X51" s="122">
        <f>W51/V51</f>
        <v>1</v>
      </c>
      <c r="Y51" s="68">
        <f t="shared" si="25"/>
        <v>162907</v>
      </c>
      <c r="Z51" s="68">
        <f t="shared" si="26"/>
        <v>158913</v>
      </c>
      <c r="AA51" s="7">
        <f t="shared" si="179"/>
        <v>0.97548294425653903</v>
      </c>
      <c r="AB51" s="68">
        <v>8219</v>
      </c>
      <c r="AC51" s="68">
        <v>8219</v>
      </c>
      <c r="AD51" s="122">
        <f>AC51/AB51</f>
        <v>1</v>
      </c>
      <c r="AE51" s="67">
        <v>3937</v>
      </c>
      <c r="AF51" s="68">
        <v>3937</v>
      </c>
      <c r="AG51" s="121">
        <f t="shared" si="14"/>
        <v>1</v>
      </c>
      <c r="AH51" s="68"/>
      <c r="AI51" s="68"/>
      <c r="AJ51" s="121"/>
      <c r="AK51" s="68">
        <v>1308</v>
      </c>
      <c r="AL51" s="68">
        <v>1308</v>
      </c>
      <c r="AM51" s="121">
        <f t="shared" ref="AM51" si="182">AL51/AK51</f>
        <v>1</v>
      </c>
      <c r="AN51" s="68">
        <f t="shared" si="16"/>
        <v>13464</v>
      </c>
      <c r="AO51" s="68">
        <f t="shared" si="17"/>
        <v>13464</v>
      </c>
      <c r="AP51" s="7">
        <f t="shared" si="180"/>
        <v>1</v>
      </c>
      <c r="AQ51" s="69"/>
      <c r="AR51" s="68"/>
      <c r="AS51" s="121"/>
      <c r="AT51" s="69">
        <f t="shared" si="46"/>
        <v>176371</v>
      </c>
      <c r="AU51" s="68">
        <f t="shared" si="47"/>
        <v>172377</v>
      </c>
      <c r="AV51" s="121">
        <f t="shared" si="181"/>
        <v>0.97735455375316804</v>
      </c>
    </row>
    <row r="52" spans="1:48" s="96" customFormat="1" ht="17.25" customHeight="1" x14ac:dyDescent="0.25">
      <c r="A52" s="64">
        <v>41</v>
      </c>
      <c r="B52" s="65" t="s">
        <v>74</v>
      </c>
      <c r="C52" s="120" t="s">
        <v>28</v>
      </c>
      <c r="D52" s="67"/>
      <c r="E52" s="68"/>
      <c r="F52" s="7"/>
      <c r="G52" s="69"/>
      <c r="H52" s="68"/>
      <c r="I52" s="121"/>
      <c r="J52" s="67"/>
      <c r="K52" s="68"/>
      <c r="L52" s="7"/>
      <c r="M52" s="67"/>
      <c r="N52" s="68"/>
      <c r="O52" s="121"/>
      <c r="P52" s="68"/>
      <c r="Q52" s="68"/>
      <c r="R52" s="121"/>
      <c r="S52" s="68"/>
      <c r="T52" s="68"/>
      <c r="U52" s="121"/>
      <c r="V52" s="68"/>
      <c r="W52" s="68"/>
      <c r="X52" s="122"/>
      <c r="Y52" s="68">
        <f t="shared" si="25"/>
        <v>0</v>
      </c>
      <c r="Z52" s="68">
        <f t="shared" si="26"/>
        <v>0</v>
      </c>
      <c r="AA52" s="7"/>
      <c r="AB52" s="68"/>
      <c r="AC52" s="68"/>
      <c r="AD52" s="121"/>
      <c r="AE52" s="67"/>
      <c r="AF52" s="68"/>
      <c r="AG52" s="121"/>
      <c r="AH52" s="68"/>
      <c r="AI52" s="68"/>
      <c r="AJ52" s="121"/>
      <c r="AK52" s="68"/>
      <c r="AL52" s="68"/>
      <c r="AM52" s="121"/>
      <c r="AN52" s="68">
        <f t="shared" si="16"/>
        <v>0</v>
      </c>
      <c r="AO52" s="68">
        <f t="shared" si="17"/>
        <v>0</v>
      </c>
      <c r="AP52" s="7"/>
      <c r="AQ52" s="69"/>
      <c r="AR52" s="68"/>
      <c r="AS52" s="121"/>
      <c r="AT52" s="69">
        <f t="shared" si="46"/>
        <v>0</v>
      </c>
      <c r="AU52" s="68">
        <f t="shared" si="47"/>
        <v>0</v>
      </c>
      <c r="AV52" s="121"/>
    </row>
    <row r="53" spans="1:48" s="96" customFormat="1" x14ac:dyDescent="0.25">
      <c r="A53" s="64">
        <v>42</v>
      </c>
      <c r="B53" s="65" t="s">
        <v>75</v>
      </c>
      <c r="C53" s="120" t="s">
        <v>29</v>
      </c>
      <c r="D53" s="67"/>
      <c r="E53" s="68"/>
      <c r="F53" s="7"/>
      <c r="G53" s="69"/>
      <c r="H53" s="68"/>
      <c r="I53" s="121"/>
      <c r="J53" s="67"/>
      <c r="K53" s="68"/>
      <c r="L53" s="7"/>
      <c r="M53" s="68">
        <v>212837</v>
      </c>
      <c r="N53" s="68">
        <v>209808</v>
      </c>
      <c r="O53" s="121">
        <f t="shared" si="8"/>
        <v>0.98576845191390594</v>
      </c>
      <c r="P53" s="68">
        <v>45357</v>
      </c>
      <c r="Q53" s="68">
        <v>45603</v>
      </c>
      <c r="R53" s="121">
        <f t="shared" si="2"/>
        <v>1.0054236391295721</v>
      </c>
      <c r="S53" s="68">
        <v>54084</v>
      </c>
      <c r="T53" s="68">
        <v>53842</v>
      </c>
      <c r="U53" s="121">
        <f t="shared" si="9"/>
        <v>0.99552547888469789</v>
      </c>
      <c r="V53" s="68">
        <v>5810</v>
      </c>
      <c r="W53" s="68">
        <v>9263</v>
      </c>
      <c r="X53" s="122">
        <f>W53/V53</f>
        <v>1.5943201376936316</v>
      </c>
      <c r="Y53" s="68">
        <f t="shared" si="25"/>
        <v>318088</v>
      </c>
      <c r="Z53" s="68">
        <f t="shared" si="26"/>
        <v>318516</v>
      </c>
      <c r="AA53" s="7">
        <f t="shared" ref="AA53:AA54" si="183">Z53/Y53</f>
        <v>1.0013455395991047</v>
      </c>
      <c r="AB53" s="68"/>
      <c r="AC53" s="68"/>
      <c r="AD53" s="121"/>
      <c r="AE53" s="67"/>
      <c r="AF53" s="68"/>
      <c r="AG53" s="121"/>
      <c r="AH53" s="68"/>
      <c r="AI53" s="68"/>
      <c r="AJ53" s="121"/>
      <c r="AK53" s="68"/>
      <c r="AL53" s="68"/>
      <c r="AM53" s="121"/>
      <c r="AN53" s="68">
        <f t="shared" si="16"/>
        <v>0</v>
      </c>
      <c r="AO53" s="68">
        <f t="shared" si="17"/>
        <v>0</v>
      </c>
      <c r="AP53" s="7"/>
      <c r="AQ53" s="69"/>
      <c r="AR53" s="68"/>
      <c r="AS53" s="121"/>
      <c r="AT53" s="69">
        <f t="shared" si="46"/>
        <v>318088</v>
      </c>
      <c r="AU53" s="68">
        <f t="shared" si="47"/>
        <v>318516</v>
      </c>
      <c r="AV53" s="121">
        <f t="shared" si="181"/>
        <v>1.0013455395991047</v>
      </c>
    </row>
    <row r="54" spans="1:48" s="96" customFormat="1" x14ac:dyDescent="0.25">
      <c r="A54" s="64">
        <v>43</v>
      </c>
      <c r="B54" s="65" t="s">
        <v>76</v>
      </c>
      <c r="C54" s="120" t="s">
        <v>30</v>
      </c>
      <c r="D54" s="67"/>
      <c r="E54" s="68"/>
      <c r="F54" s="7"/>
      <c r="G54" s="69"/>
      <c r="H54" s="68"/>
      <c r="I54" s="121"/>
      <c r="J54" s="67"/>
      <c r="K54" s="68"/>
      <c r="L54" s="7"/>
      <c r="M54" s="67">
        <v>21429</v>
      </c>
      <c r="N54" s="68">
        <v>20611</v>
      </c>
      <c r="O54" s="121">
        <f t="shared" si="8"/>
        <v>0.96182743011806426</v>
      </c>
      <c r="P54" s="68">
        <v>12247</v>
      </c>
      <c r="Q54" s="68">
        <v>12313</v>
      </c>
      <c r="R54" s="121">
        <f t="shared" si="2"/>
        <v>1.0053890748754797</v>
      </c>
      <c r="S54" s="68">
        <v>55351.05</v>
      </c>
      <c r="T54" s="68">
        <v>54208</v>
      </c>
      <c r="U54" s="121">
        <f t="shared" si="9"/>
        <v>0.97934908190540193</v>
      </c>
      <c r="V54" s="68">
        <v>2926.29</v>
      </c>
      <c r="W54" s="68">
        <v>2604</v>
      </c>
      <c r="X54" s="122">
        <f>W54/V54</f>
        <v>0.88986395743415725</v>
      </c>
      <c r="Y54" s="68">
        <f t="shared" si="25"/>
        <v>91953.34</v>
      </c>
      <c r="Z54" s="68">
        <f t="shared" si="26"/>
        <v>89736</v>
      </c>
      <c r="AA54" s="7">
        <f t="shared" si="183"/>
        <v>0.97588624839510996</v>
      </c>
      <c r="AB54" s="68"/>
      <c r="AC54" s="68"/>
      <c r="AD54" s="121"/>
      <c r="AE54" s="67"/>
      <c r="AF54" s="68"/>
      <c r="AG54" s="121"/>
      <c r="AH54" s="68"/>
      <c r="AI54" s="68"/>
      <c r="AJ54" s="121"/>
      <c r="AK54" s="68">
        <v>353</v>
      </c>
      <c r="AL54" s="68">
        <v>353</v>
      </c>
      <c r="AM54" s="121">
        <f t="shared" ref="AM54" si="184">AL54/AK54</f>
        <v>1</v>
      </c>
      <c r="AN54" s="68">
        <f t="shared" si="16"/>
        <v>353</v>
      </c>
      <c r="AO54" s="68">
        <f t="shared" si="17"/>
        <v>353</v>
      </c>
      <c r="AP54" s="7">
        <f t="shared" ref="AP54" si="185">AO54/AN54</f>
        <v>1</v>
      </c>
      <c r="AQ54" s="69"/>
      <c r="AR54" s="68"/>
      <c r="AS54" s="121"/>
      <c r="AT54" s="69">
        <f t="shared" si="46"/>
        <v>92306.34</v>
      </c>
      <c r="AU54" s="68">
        <f t="shared" si="47"/>
        <v>90089</v>
      </c>
      <c r="AV54" s="121">
        <f t="shared" si="181"/>
        <v>0.97597846475117533</v>
      </c>
    </row>
    <row r="55" spans="1:48" s="96" customFormat="1" x14ac:dyDescent="0.25">
      <c r="A55" s="64">
        <v>44</v>
      </c>
      <c r="B55" s="65" t="s">
        <v>77</v>
      </c>
      <c r="C55" s="120" t="s">
        <v>31</v>
      </c>
      <c r="D55" s="67">
        <v>60000</v>
      </c>
      <c r="E55" s="68">
        <v>60000</v>
      </c>
      <c r="F55" s="7">
        <f>E55/D55</f>
        <v>1</v>
      </c>
      <c r="G55" s="69"/>
      <c r="H55" s="68"/>
      <c r="I55" s="121"/>
      <c r="J55" s="67">
        <f>D55+G55</f>
        <v>60000</v>
      </c>
      <c r="K55" s="68">
        <f>E55+H55</f>
        <v>60000</v>
      </c>
      <c r="L55" s="7">
        <f>K55/J55</f>
        <v>1</v>
      </c>
      <c r="M55" s="67"/>
      <c r="N55" s="68"/>
      <c r="O55" s="121"/>
      <c r="P55" s="68"/>
      <c r="Q55" s="68"/>
      <c r="R55" s="121"/>
      <c r="S55" s="67"/>
      <c r="T55" s="68"/>
      <c r="U55" s="121"/>
      <c r="V55" s="67"/>
      <c r="W55" s="68"/>
      <c r="X55" s="122"/>
      <c r="Y55" s="68">
        <f t="shared" si="25"/>
        <v>0</v>
      </c>
      <c r="Z55" s="68">
        <f t="shared" si="26"/>
        <v>0</v>
      </c>
      <c r="AA55" s="7"/>
      <c r="AB55" s="68"/>
      <c r="AC55" s="68"/>
      <c r="AD55" s="121"/>
      <c r="AE55" s="67"/>
      <c r="AF55" s="68"/>
      <c r="AG55" s="121"/>
      <c r="AH55" s="68"/>
      <c r="AI55" s="68"/>
      <c r="AJ55" s="121"/>
      <c r="AK55" s="68"/>
      <c r="AL55" s="68"/>
      <c r="AM55" s="121"/>
      <c r="AN55" s="68">
        <f t="shared" si="16"/>
        <v>0</v>
      </c>
      <c r="AO55" s="68">
        <f t="shared" si="17"/>
        <v>0</v>
      </c>
      <c r="AP55" s="7"/>
      <c r="AQ55" s="69"/>
      <c r="AR55" s="68"/>
      <c r="AS55" s="121"/>
      <c r="AT55" s="69">
        <f t="shared" si="46"/>
        <v>60000</v>
      </c>
      <c r="AU55" s="68">
        <f t="shared" si="47"/>
        <v>60000</v>
      </c>
      <c r="AV55" s="121">
        <f>AU55/AT55</f>
        <v>1</v>
      </c>
    </row>
    <row r="56" spans="1:48" s="96" customFormat="1" x14ac:dyDescent="0.25">
      <c r="A56" s="64">
        <v>45</v>
      </c>
      <c r="B56" s="65" t="s">
        <v>78</v>
      </c>
      <c r="C56" s="120" t="s">
        <v>124</v>
      </c>
      <c r="D56" s="67"/>
      <c r="E56" s="68"/>
      <c r="F56" s="7"/>
      <c r="G56" s="69"/>
      <c r="H56" s="68"/>
      <c r="I56" s="121"/>
      <c r="J56" s="67"/>
      <c r="K56" s="68"/>
      <c r="L56" s="7"/>
      <c r="M56" s="67"/>
      <c r="N56" s="68"/>
      <c r="O56" s="121"/>
      <c r="P56" s="68"/>
      <c r="Q56" s="68"/>
      <c r="R56" s="121"/>
      <c r="S56" s="67"/>
      <c r="T56" s="68"/>
      <c r="U56" s="121"/>
      <c r="V56" s="67"/>
      <c r="W56" s="68"/>
      <c r="X56" s="122"/>
      <c r="Y56" s="68">
        <f t="shared" si="25"/>
        <v>0</v>
      </c>
      <c r="Z56" s="68">
        <f t="shared" si="26"/>
        <v>0</v>
      </c>
      <c r="AA56" s="7"/>
      <c r="AB56" s="68"/>
      <c r="AC56" s="68"/>
      <c r="AD56" s="121"/>
      <c r="AE56" s="67"/>
      <c r="AF56" s="68"/>
      <c r="AG56" s="121"/>
      <c r="AH56" s="68"/>
      <c r="AI56" s="68"/>
      <c r="AJ56" s="121"/>
      <c r="AK56" s="68"/>
      <c r="AL56" s="68"/>
      <c r="AM56" s="121"/>
      <c r="AN56" s="68">
        <f t="shared" si="16"/>
        <v>0</v>
      </c>
      <c r="AO56" s="68">
        <f t="shared" si="17"/>
        <v>0</v>
      </c>
      <c r="AP56" s="7"/>
      <c r="AQ56" s="69"/>
      <c r="AR56" s="68"/>
      <c r="AS56" s="121"/>
      <c r="AT56" s="69">
        <f t="shared" si="46"/>
        <v>0</v>
      </c>
      <c r="AU56" s="68">
        <f t="shared" si="47"/>
        <v>0</v>
      </c>
      <c r="AV56" s="121"/>
    </row>
    <row r="57" spans="1:48" s="126" customFormat="1" ht="16.5" thickBot="1" x14ac:dyDescent="0.3">
      <c r="A57" s="72">
        <v>46</v>
      </c>
      <c r="B57" s="73" t="s">
        <v>99</v>
      </c>
      <c r="C57" s="123" t="s">
        <v>32</v>
      </c>
      <c r="D57" s="75"/>
      <c r="E57" s="76"/>
      <c r="F57" s="9"/>
      <c r="G57" s="77"/>
      <c r="H57" s="76"/>
      <c r="I57" s="124"/>
      <c r="J57" s="75"/>
      <c r="K57" s="76"/>
      <c r="L57" s="9"/>
      <c r="M57" s="75"/>
      <c r="N57" s="76"/>
      <c r="O57" s="124"/>
      <c r="P57" s="76"/>
      <c r="Q57" s="76"/>
      <c r="R57" s="124"/>
      <c r="S57" s="75"/>
      <c r="T57" s="76"/>
      <c r="U57" s="124"/>
      <c r="V57" s="75"/>
      <c r="W57" s="76"/>
      <c r="X57" s="125"/>
      <c r="Y57" s="76">
        <f t="shared" si="25"/>
        <v>0</v>
      </c>
      <c r="Z57" s="76">
        <f t="shared" si="26"/>
        <v>0</v>
      </c>
      <c r="AA57" s="9"/>
      <c r="AB57" s="76"/>
      <c r="AC57" s="76"/>
      <c r="AD57" s="124"/>
      <c r="AE57" s="75"/>
      <c r="AF57" s="76"/>
      <c r="AG57" s="124"/>
      <c r="AH57" s="76"/>
      <c r="AI57" s="76"/>
      <c r="AJ57" s="124"/>
      <c r="AK57" s="76"/>
      <c r="AL57" s="76"/>
      <c r="AM57" s="124"/>
      <c r="AN57" s="76">
        <f t="shared" si="16"/>
        <v>0</v>
      </c>
      <c r="AO57" s="76">
        <f t="shared" si="17"/>
        <v>0</v>
      </c>
      <c r="AP57" s="9"/>
      <c r="AQ57" s="77"/>
      <c r="AR57" s="76"/>
      <c r="AS57" s="124"/>
      <c r="AT57" s="77">
        <f t="shared" si="46"/>
        <v>0</v>
      </c>
      <c r="AU57" s="76">
        <f t="shared" si="47"/>
        <v>0</v>
      </c>
      <c r="AV57" s="124"/>
    </row>
    <row r="58" spans="1:48" s="150" customFormat="1" ht="16.5" thickBot="1" x14ac:dyDescent="0.3">
      <c r="A58" s="140">
        <v>47</v>
      </c>
      <c r="B58" s="141" t="s">
        <v>79</v>
      </c>
      <c r="C58" s="142" t="s">
        <v>114</v>
      </c>
      <c r="D58" s="143">
        <f t="shared" ref="D58" si="186">SUM(D49:D57)</f>
        <v>60000</v>
      </c>
      <c r="E58" s="144">
        <f t="shared" ref="E58" si="187">SUM(E49:E57)</f>
        <v>60000</v>
      </c>
      <c r="F58" s="17">
        <f>E58/D58</f>
        <v>1</v>
      </c>
      <c r="G58" s="145">
        <f t="shared" ref="G58:H58" si="188">SUM(G49:G57)</f>
        <v>0</v>
      </c>
      <c r="H58" s="146">
        <f t="shared" si="188"/>
        <v>0</v>
      </c>
      <c r="I58" s="147"/>
      <c r="J58" s="143">
        <f t="shared" ref="J58" si="189">SUM(J49:J57)</f>
        <v>60000</v>
      </c>
      <c r="K58" s="144">
        <f t="shared" ref="K58" si="190">SUM(K49:K57)</f>
        <v>60000</v>
      </c>
      <c r="L58" s="17">
        <f>K58/J58</f>
        <v>1</v>
      </c>
      <c r="M58" s="143">
        <f t="shared" ref="M58" si="191">SUM(M49:M57)</f>
        <v>234266</v>
      </c>
      <c r="N58" s="144">
        <f t="shared" ref="N58" si="192">SUM(N49:N57)</f>
        <v>230419</v>
      </c>
      <c r="O58" s="148">
        <f t="shared" si="8"/>
        <v>0.9835784962393177</v>
      </c>
      <c r="P58" s="144">
        <f t="shared" ref="P58:Q58" si="193">SUM(P49:P57)</f>
        <v>69126</v>
      </c>
      <c r="Q58" s="144">
        <f t="shared" si="193"/>
        <v>69438</v>
      </c>
      <c r="R58" s="148">
        <f t="shared" si="2"/>
        <v>1.0045134970922662</v>
      </c>
      <c r="S58" s="143">
        <f t="shared" ref="S58:T58" si="194">SUM(S49:S57)</f>
        <v>275990.05</v>
      </c>
      <c r="T58" s="144">
        <f t="shared" si="194"/>
        <v>270611</v>
      </c>
      <c r="U58" s="148">
        <f t="shared" si="9"/>
        <v>0.98050998577666115</v>
      </c>
      <c r="V58" s="143">
        <f t="shared" ref="V58:W58" si="195">SUM(V49:V57)</f>
        <v>13885.29</v>
      </c>
      <c r="W58" s="144">
        <f t="shared" si="195"/>
        <v>18906</v>
      </c>
      <c r="X58" s="149">
        <f t="shared" ref="X58" si="196">W58/V58</f>
        <v>1.3615848138569666</v>
      </c>
      <c r="Y58" s="47">
        <f t="shared" si="25"/>
        <v>593267.34000000008</v>
      </c>
      <c r="Z58" s="47">
        <f t="shared" si="26"/>
        <v>589374</v>
      </c>
      <c r="AA58" s="148">
        <f t="shared" ref="AA58" si="197">Z58/Y58</f>
        <v>0.99343746109468944</v>
      </c>
      <c r="AB58" s="144">
        <f t="shared" ref="AB58" si="198">SUM(AB49:AB57)</f>
        <v>8764</v>
      </c>
      <c r="AC58" s="144">
        <f t="shared" ref="AC58" si="199">SUM(AC49:AC57)</f>
        <v>8764</v>
      </c>
      <c r="AD58" s="148">
        <f t="shared" si="3"/>
        <v>1</v>
      </c>
      <c r="AE58" s="143">
        <f t="shared" ref="AE58" si="200">SUM(AE49:AE57)</f>
        <v>4437</v>
      </c>
      <c r="AF58" s="144">
        <f t="shared" ref="AF58" si="201">SUM(AF49:AF57)</f>
        <v>4437</v>
      </c>
      <c r="AG58" s="148">
        <f t="shared" si="14"/>
        <v>1</v>
      </c>
      <c r="AH58" s="144">
        <f t="shared" ref="AH58" si="202">SUM(AH49:AH57)</f>
        <v>0</v>
      </c>
      <c r="AI58" s="144">
        <f t="shared" ref="AI58" si="203">SUM(AI49:AI57)</f>
        <v>0</v>
      </c>
      <c r="AJ58" s="148"/>
      <c r="AK58" s="144">
        <f t="shared" ref="AK58:AL58" si="204">SUM(AK49:AK57)</f>
        <v>1661</v>
      </c>
      <c r="AL58" s="144">
        <f t="shared" si="204"/>
        <v>1661</v>
      </c>
      <c r="AM58" s="148">
        <f t="shared" ref="AM58" si="205">AL58/AK58</f>
        <v>1</v>
      </c>
      <c r="AN58" s="144">
        <f t="shared" si="16"/>
        <v>14862</v>
      </c>
      <c r="AO58" s="144">
        <f t="shared" si="17"/>
        <v>14862</v>
      </c>
      <c r="AP58" s="148">
        <f t="shared" ref="AP58" si="206">AO58/AN58</f>
        <v>1</v>
      </c>
      <c r="AQ58" s="145">
        <f t="shared" ref="AQ58:AR58" si="207">SUM(AQ49:AQ57)</f>
        <v>0</v>
      </c>
      <c r="AR58" s="146">
        <f t="shared" si="207"/>
        <v>0</v>
      </c>
      <c r="AS58" s="147"/>
      <c r="AT58" s="145">
        <f t="shared" si="46"/>
        <v>668129.34000000008</v>
      </c>
      <c r="AU58" s="146">
        <f t="shared" si="47"/>
        <v>664236</v>
      </c>
      <c r="AV58" s="147">
        <f t="shared" si="21"/>
        <v>0.99417277498994416</v>
      </c>
    </row>
    <row r="59" spans="1:48" ht="14.25" customHeight="1" x14ac:dyDescent="0.25">
      <c r="A59" s="56">
        <v>48</v>
      </c>
      <c r="B59" s="57" t="s">
        <v>80</v>
      </c>
      <c r="C59" s="151" t="s">
        <v>33</v>
      </c>
      <c r="D59" s="59"/>
      <c r="E59" s="60"/>
      <c r="F59" s="6"/>
      <c r="G59" s="61"/>
      <c r="H59" s="60"/>
      <c r="I59" s="152"/>
      <c r="J59" s="59"/>
      <c r="K59" s="60"/>
      <c r="L59" s="6"/>
      <c r="M59" s="59"/>
      <c r="N59" s="60"/>
      <c r="O59" s="152"/>
      <c r="P59" s="60"/>
      <c r="Q59" s="60"/>
      <c r="R59" s="152"/>
      <c r="S59" s="59"/>
      <c r="T59" s="60"/>
      <c r="U59" s="152"/>
      <c r="V59" s="59"/>
      <c r="W59" s="60"/>
      <c r="X59" s="153"/>
      <c r="Y59" s="60">
        <f t="shared" si="25"/>
        <v>0</v>
      </c>
      <c r="Z59" s="60">
        <f t="shared" si="26"/>
        <v>0</v>
      </c>
      <c r="AA59" s="5"/>
      <c r="AB59" s="60"/>
      <c r="AC59" s="60"/>
      <c r="AD59" s="152"/>
      <c r="AE59" s="59"/>
      <c r="AF59" s="60"/>
      <c r="AG59" s="152"/>
      <c r="AH59" s="60"/>
      <c r="AI59" s="60"/>
      <c r="AJ59" s="152"/>
      <c r="AK59" s="60"/>
      <c r="AL59" s="60"/>
      <c r="AM59" s="152"/>
      <c r="AN59" s="60">
        <f t="shared" si="16"/>
        <v>0</v>
      </c>
      <c r="AO59" s="60">
        <f t="shared" si="17"/>
        <v>0</v>
      </c>
      <c r="AP59" s="5"/>
      <c r="AQ59" s="61"/>
      <c r="AR59" s="60"/>
      <c r="AS59" s="152"/>
      <c r="AT59" s="61">
        <f t="shared" si="46"/>
        <v>0</v>
      </c>
      <c r="AU59" s="60">
        <f t="shared" si="47"/>
        <v>0</v>
      </c>
      <c r="AV59" s="152"/>
    </row>
    <row r="60" spans="1:48" ht="16.5" thickBot="1" x14ac:dyDescent="0.3">
      <c r="A60" s="154">
        <v>49</v>
      </c>
      <c r="B60" s="155" t="s">
        <v>100</v>
      </c>
      <c r="C60" s="156" t="s">
        <v>101</v>
      </c>
      <c r="D60" s="157"/>
      <c r="E60" s="158"/>
      <c r="F60" s="10"/>
      <c r="G60" s="159"/>
      <c r="H60" s="158"/>
      <c r="I60" s="160"/>
      <c r="J60" s="157"/>
      <c r="K60" s="158"/>
      <c r="L60" s="10"/>
      <c r="M60" s="157"/>
      <c r="N60" s="158"/>
      <c r="O60" s="160"/>
      <c r="P60" s="158"/>
      <c r="Q60" s="158"/>
      <c r="R60" s="160"/>
      <c r="S60" s="157"/>
      <c r="T60" s="158"/>
      <c r="U60" s="160"/>
      <c r="V60" s="157"/>
      <c r="W60" s="158"/>
      <c r="X60" s="161"/>
      <c r="Y60" s="158">
        <f t="shared" si="25"/>
        <v>0</v>
      </c>
      <c r="Z60" s="158">
        <f t="shared" si="26"/>
        <v>0</v>
      </c>
      <c r="AA60" s="18"/>
      <c r="AB60" s="158"/>
      <c r="AC60" s="158"/>
      <c r="AD60" s="160"/>
      <c r="AE60" s="157"/>
      <c r="AF60" s="158"/>
      <c r="AG60" s="160"/>
      <c r="AH60" s="158"/>
      <c r="AI60" s="158"/>
      <c r="AJ60" s="160"/>
      <c r="AK60" s="158"/>
      <c r="AL60" s="158"/>
      <c r="AM60" s="160"/>
      <c r="AN60" s="158">
        <f t="shared" si="16"/>
        <v>0</v>
      </c>
      <c r="AO60" s="158">
        <f t="shared" si="17"/>
        <v>0</v>
      </c>
      <c r="AP60" s="18"/>
      <c r="AQ60" s="159"/>
      <c r="AR60" s="158"/>
      <c r="AS60" s="160"/>
      <c r="AT60" s="159">
        <f t="shared" si="46"/>
        <v>0</v>
      </c>
      <c r="AU60" s="158">
        <f t="shared" si="47"/>
        <v>0</v>
      </c>
      <c r="AV60" s="160"/>
    </row>
    <row r="61" spans="1:48" s="130" customFormat="1" ht="16.5" thickBot="1" x14ac:dyDescent="0.3">
      <c r="A61" s="43">
        <v>50</v>
      </c>
      <c r="B61" s="80" t="s">
        <v>81</v>
      </c>
      <c r="C61" s="115" t="s">
        <v>115</v>
      </c>
      <c r="D61" s="46">
        <f t="shared" ref="D61" si="208">SUM(D59:D60)</f>
        <v>0</v>
      </c>
      <c r="E61" s="47">
        <f t="shared" ref="E61" si="209">SUM(E59:E60)</f>
        <v>0</v>
      </c>
      <c r="F61" s="11"/>
      <c r="G61" s="82">
        <f t="shared" ref="G61:H61" si="210">SUM(G59:G60)</f>
        <v>0</v>
      </c>
      <c r="H61" s="47">
        <f t="shared" si="210"/>
        <v>0</v>
      </c>
      <c r="I61" s="129"/>
      <c r="J61" s="46">
        <f t="shared" ref="J61" si="211">SUM(J59:J60)</f>
        <v>0</v>
      </c>
      <c r="K61" s="47">
        <f t="shared" ref="K61" si="212">SUM(K59:K60)</f>
        <v>0</v>
      </c>
      <c r="L61" s="11"/>
      <c r="M61" s="46">
        <f t="shared" ref="M61" si="213">SUM(M59:M60)</f>
        <v>0</v>
      </c>
      <c r="N61" s="47">
        <f t="shared" ref="N61:Q61" si="214">SUM(N59:N60)</f>
        <v>0</v>
      </c>
      <c r="O61" s="129"/>
      <c r="P61" s="47">
        <f t="shared" ref="P61" si="215">SUM(P59:P60)</f>
        <v>0</v>
      </c>
      <c r="Q61" s="47">
        <f t="shared" si="214"/>
        <v>0</v>
      </c>
      <c r="R61" s="129"/>
      <c r="S61" s="46">
        <f t="shared" ref="S61" si="216">SUM(S59:S60)</f>
        <v>0</v>
      </c>
      <c r="T61" s="47">
        <f>SUM(T59:T60)</f>
        <v>0</v>
      </c>
      <c r="U61" s="129"/>
      <c r="V61" s="46">
        <f t="shared" ref="V61:W61" si="217">SUM(V59:V60)</f>
        <v>0</v>
      </c>
      <c r="W61" s="47">
        <f t="shared" si="217"/>
        <v>0</v>
      </c>
      <c r="X61" s="48"/>
      <c r="Y61" s="47">
        <f t="shared" si="25"/>
        <v>0</v>
      </c>
      <c r="Z61" s="47">
        <f t="shared" si="26"/>
        <v>0</v>
      </c>
      <c r="AA61" s="129"/>
      <c r="AB61" s="47">
        <f t="shared" ref="AB61" si="218">SUM(AB59:AB60)</f>
        <v>0</v>
      </c>
      <c r="AC61" s="47">
        <f>SUM(AC59:AC60)</f>
        <v>0</v>
      </c>
      <c r="AD61" s="129"/>
      <c r="AE61" s="46">
        <f t="shared" ref="AE61" si="219">SUM(AE59:AE60)</f>
        <v>0</v>
      </c>
      <c r="AF61" s="47">
        <f>SUM(AF59:AF60)</f>
        <v>0</v>
      </c>
      <c r="AG61" s="129"/>
      <c r="AH61" s="47">
        <f t="shared" ref="AH61" si="220">SUM(AH59:AH60)</f>
        <v>0</v>
      </c>
      <c r="AI61" s="47">
        <f>SUM(AI59:AI60)</f>
        <v>0</v>
      </c>
      <c r="AJ61" s="129"/>
      <c r="AK61" s="47">
        <f t="shared" ref="AK61:AL61" si="221">SUM(AK59:AK60)</f>
        <v>0</v>
      </c>
      <c r="AL61" s="47">
        <f t="shared" si="221"/>
        <v>0</v>
      </c>
      <c r="AM61" s="129"/>
      <c r="AN61" s="47">
        <f t="shared" si="16"/>
        <v>0</v>
      </c>
      <c r="AO61" s="47">
        <f t="shared" si="17"/>
        <v>0</v>
      </c>
      <c r="AP61" s="129"/>
      <c r="AQ61" s="82">
        <f t="shared" ref="AQ61:AR61" si="222">SUM(AQ59:AQ60)</f>
        <v>0</v>
      </c>
      <c r="AR61" s="47">
        <f t="shared" si="222"/>
        <v>0</v>
      </c>
      <c r="AS61" s="129"/>
      <c r="AT61" s="82">
        <f t="shared" si="46"/>
        <v>0</v>
      </c>
      <c r="AU61" s="47">
        <f t="shared" si="47"/>
        <v>0</v>
      </c>
      <c r="AV61" s="129"/>
    </row>
    <row r="62" spans="1:48" s="130" customFormat="1" ht="16.5" thickBot="1" x14ac:dyDescent="0.3">
      <c r="A62" s="43">
        <v>51</v>
      </c>
      <c r="B62" s="80" t="s">
        <v>82</v>
      </c>
      <c r="C62" s="115" t="s">
        <v>34</v>
      </c>
      <c r="D62" s="46">
        <f>25084-25084</f>
        <v>0</v>
      </c>
      <c r="E62" s="47">
        <v>0</v>
      </c>
      <c r="F62" s="11"/>
      <c r="G62" s="82">
        <v>13979</v>
      </c>
      <c r="H62" s="47">
        <v>9405</v>
      </c>
      <c r="I62" s="11">
        <f>H62/G62</f>
        <v>0.67279490664568276</v>
      </c>
      <c r="J62" s="46">
        <f>D62+G62</f>
        <v>13979</v>
      </c>
      <c r="K62" s="82">
        <f>E62+H62</f>
        <v>9405</v>
      </c>
      <c r="L62" s="11">
        <f t="shared" ref="L62" si="223">K62/J62</f>
        <v>0.67279490664568276</v>
      </c>
      <c r="M62" s="46"/>
      <c r="N62" s="47"/>
      <c r="O62" s="129"/>
      <c r="P62" s="47"/>
      <c r="Q62" s="47"/>
      <c r="R62" s="129"/>
      <c r="S62" s="46"/>
      <c r="T62" s="47"/>
      <c r="U62" s="129"/>
      <c r="V62" s="46"/>
      <c r="W62" s="47"/>
      <c r="X62" s="48"/>
      <c r="Y62" s="47">
        <f t="shared" si="25"/>
        <v>0</v>
      </c>
      <c r="Z62" s="47">
        <f t="shared" si="26"/>
        <v>0</v>
      </c>
      <c r="AA62" s="148"/>
      <c r="AB62" s="47"/>
      <c r="AC62" s="47"/>
      <c r="AD62" s="129"/>
      <c r="AE62" s="46"/>
      <c r="AF62" s="47"/>
      <c r="AG62" s="129"/>
      <c r="AH62" s="47"/>
      <c r="AI62" s="47"/>
      <c r="AJ62" s="129"/>
      <c r="AK62" s="47"/>
      <c r="AL62" s="47"/>
      <c r="AM62" s="129"/>
      <c r="AN62" s="47">
        <f t="shared" si="16"/>
        <v>0</v>
      </c>
      <c r="AO62" s="47">
        <f t="shared" si="17"/>
        <v>0</v>
      </c>
      <c r="AP62" s="148"/>
      <c r="AQ62" s="82"/>
      <c r="AR62" s="47"/>
      <c r="AS62" s="129"/>
      <c r="AT62" s="82">
        <f t="shared" si="46"/>
        <v>13979</v>
      </c>
      <c r="AU62" s="47">
        <f t="shared" si="47"/>
        <v>9405</v>
      </c>
      <c r="AV62" s="129">
        <f t="shared" si="21"/>
        <v>0.67279490664568276</v>
      </c>
    </row>
    <row r="63" spans="1:48" s="139" customFormat="1" x14ac:dyDescent="0.25">
      <c r="A63" s="131">
        <v>52</v>
      </c>
      <c r="B63" s="132" t="s">
        <v>102</v>
      </c>
      <c r="C63" s="162" t="s">
        <v>35</v>
      </c>
      <c r="D63" s="134"/>
      <c r="E63" s="135"/>
      <c r="F63" s="6"/>
      <c r="G63" s="136"/>
      <c r="H63" s="135"/>
      <c r="I63" s="137"/>
      <c r="J63" s="134"/>
      <c r="K63" s="135"/>
      <c r="L63" s="6"/>
      <c r="M63" s="134"/>
      <c r="N63" s="135"/>
      <c r="O63" s="137"/>
      <c r="P63" s="135"/>
      <c r="Q63" s="135"/>
      <c r="R63" s="137"/>
      <c r="S63" s="134"/>
      <c r="T63" s="135"/>
      <c r="U63" s="137"/>
      <c r="V63" s="134"/>
      <c r="W63" s="135"/>
      <c r="X63" s="138"/>
      <c r="Y63" s="135">
        <f t="shared" si="25"/>
        <v>0</v>
      </c>
      <c r="Z63" s="135">
        <f t="shared" si="26"/>
        <v>0</v>
      </c>
      <c r="AA63" s="7"/>
      <c r="AB63" s="135"/>
      <c r="AC63" s="135"/>
      <c r="AD63" s="137"/>
      <c r="AE63" s="134"/>
      <c r="AF63" s="135"/>
      <c r="AG63" s="137"/>
      <c r="AH63" s="135"/>
      <c r="AI63" s="135"/>
      <c r="AJ63" s="137"/>
      <c r="AK63" s="135"/>
      <c r="AL63" s="135"/>
      <c r="AM63" s="137"/>
      <c r="AN63" s="135">
        <f t="shared" si="16"/>
        <v>0</v>
      </c>
      <c r="AO63" s="135">
        <f t="shared" si="17"/>
        <v>0</v>
      </c>
      <c r="AP63" s="7"/>
      <c r="AQ63" s="136"/>
      <c r="AR63" s="135"/>
      <c r="AS63" s="137"/>
      <c r="AT63" s="136">
        <f t="shared" si="46"/>
        <v>0</v>
      </c>
      <c r="AU63" s="135">
        <f t="shared" si="47"/>
        <v>0</v>
      </c>
      <c r="AV63" s="137"/>
    </row>
    <row r="64" spans="1:48" s="170" customFormat="1" ht="16.5" thickBot="1" x14ac:dyDescent="0.3">
      <c r="A64" s="163">
        <v>53</v>
      </c>
      <c r="B64" s="164" t="s">
        <v>103</v>
      </c>
      <c r="C64" s="165" t="s">
        <v>36</v>
      </c>
      <c r="D64" s="166"/>
      <c r="E64" s="167"/>
      <c r="F64" s="10"/>
      <c r="G64" s="69"/>
      <c r="H64" s="68"/>
      <c r="I64" s="168"/>
      <c r="J64" s="166"/>
      <c r="K64" s="167"/>
      <c r="L64" s="10"/>
      <c r="M64" s="166"/>
      <c r="N64" s="167"/>
      <c r="O64" s="168"/>
      <c r="P64" s="167"/>
      <c r="Q64" s="167"/>
      <c r="R64" s="168"/>
      <c r="S64" s="166"/>
      <c r="T64" s="167"/>
      <c r="U64" s="168"/>
      <c r="V64" s="166"/>
      <c r="W64" s="167"/>
      <c r="X64" s="169"/>
      <c r="Y64" s="167">
        <f t="shared" si="25"/>
        <v>0</v>
      </c>
      <c r="Z64" s="167">
        <f t="shared" si="26"/>
        <v>0</v>
      </c>
      <c r="AA64" s="7"/>
      <c r="AB64" s="167"/>
      <c r="AC64" s="167"/>
      <c r="AD64" s="168"/>
      <c r="AE64" s="166"/>
      <c r="AF64" s="167"/>
      <c r="AG64" s="168"/>
      <c r="AH64" s="167"/>
      <c r="AI64" s="167"/>
      <c r="AJ64" s="168"/>
      <c r="AK64" s="167"/>
      <c r="AL64" s="167"/>
      <c r="AM64" s="168"/>
      <c r="AN64" s="167">
        <f t="shared" si="16"/>
        <v>0</v>
      </c>
      <c r="AO64" s="167">
        <f t="shared" si="17"/>
        <v>0</v>
      </c>
      <c r="AP64" s="7"/>
      <c r="AQ64" s="69"/>
      <c r="AR64" s="68"/>
      <c r="AS64" s="168"/>
      <c r="AT64" s="69">
        <f t="shared" si="46"/>
        <v>0</v>
      </c>
      <c r="AU64" s="68">
        <f t="shared" si="47"/>
        <v>0</v>
      </c>
      <c r="AV64" s="168"/>
    </row>
    <row r="65" spans="1:48" s="130" customFormat="1" ht="16.5" thickBot="1" x14ac:dyDescent="0.3">
      <c r="A65" s="43">
        <v>54</v>
      </c>
      <c r="B65" s="80" t="s">
        <v>83</v>
      </c>
      <c r="C65" s="115" t="s">
        <v>116</v>
      </c>
      <c r="D65" s="46">
        <f t="shared" ref="D65" si="224">SUM(D63:D64)</f>
        <v>0</v>
      </c>
      <c r="E65" s="47">
        <f t="shared" ref="E65" si="225">SUM(E63:E64)</f>
        <v>0</v>
      </c>
      <c r="F65" s="11"/>
      <c r="G65" s="82">
        <f t="shared" ref="G65:H65" si="226">SUM(G63:G64)</f>
        <v>0</v>
      </c>
      <c r="H65" s="47">
        <f t="shared" si="226"/>
        <v>0</v>
      </c>
      <c r="I65" s="129"/>
      <c r="J65" s="46">
        <f t="shared" ref="J65:K65" si="227">SUM(J63:J64)</f>
        <v>0</v>
      </c>
      <c r="K65" s="47">
        <f t="shared" si="227"/>
        <v>0</v>
      </c>
      <c r="L65" s="11"/>
      <c r="M65" s="46">
        <f t="shared" ref="M65" si="228">SUM(M63:M64)</f>
        <v>0</v>
      </c>
      <c r="N65" s="47">
        <f t="shared" ref="N65" si="229">SUM(N63:N64)</f>
        <v>0</v>
      </c>
      <c r="O65" s="129"/>
      <c r="P65" s="47">
        <f t="shared" ref="P65:Q65" si="230">SUM(P63:P64)</f>
        <v>0</v>
      </c>
      <c r="Q65" s="47">
        <f t="shared" si="230"/>
        <v>0</v>
      </c>
      <c r="R65" s="129"/>
      <c r="S65" s="46">
        <f t="shared" ref="S65:T65" si="231">SUM(S63:S64)</f>
        <v>0</v>
      </c>
      <c r="T65" s="47">
        <f t="shared" si="231"/>
        <v>0</v>
      </c>
      <c r="U65" s="129"/>
      <c r="V65" s="46">
        <f t="shared" ref="V65:W65" si="232">SUM(V63:V64)</f>
        <v>0</v>
      </c>
      <c r="W65" s="47">
        <f t="shared" si="232"/>
        <v>0</v>
      </c>
      <c r="X65" s="48"/>
      <c r="Y65" s="47">
        <f t="shared" si="25"/>
        <v>0</v>
      </c>
      <c r="Z65" s="47">
        <f t="shared" si="26"/>
        <v>0</v>
      </c>
      <c r="AA65" s="129"/>
      <c r="AB65" s="47">
        <f t="shared" ref="AB65" si="233">SUM(AB63:AB64)</f>
        <v>0</v>
      </c>
      <c r="AC65" s="47">
        <f t="shared" ref="AC65" si="234">SUM(AC63:AC64)</f>
        <v>0</v>
      </c>
      <c r="AD65" s="129"/>
      <c r="AE65" s="46">
        <f t="shared" ref="AE65" si="235">SUM(AE63:AE64)</f>
        <v>0</v>
      </c>
      <c r="AF65" s="47">
        <f t="shared" ref="AF65" si="236">SUM(AF63:AF64)</f>
        <v>0</v>
      </c>
      <c r="AG65" s="129"/>
      <c r="AH65" s="47">
        <f t="shared" ref="AH65" si="237">SUM(AH63:AH64)</f>
        <v>0</v>
      </c>
      <c r="AI65" s="47">
        <f t="shared" ref="AI65" si="238">SUM(AI63:AI64)</f>
        <v>0</v>
      </c>
      <c r="AJ65" s="129"/>
      <c r="AK65" s="47">
        <f t="shared" ref="AK65:AL65" si="239">SUM(AK63:AK64)</f>
        <v>0</v>
      </c>
      <c r="AL65" s="47">
        <f t="shared" si="239"/>
        <v>0</v>
      </c>
      <c r="AM65" s="129"/>
      <c r="AN65" s="47">
        <f t="shared" si="16"/>
        <v>0</v>
      </c>
      <c r="AO65" s="47">
        <f t="shared" si="17"/>
        <v>0</v>
      </c>
      <c r="AP65" s="129"/>
      <c r="AQ65" s="82">
        <f t="shared" ref="AQ65:AR65" si="240">SUM(AQ63:AQ64)</f>
        <v>0</v>
      </c>
      <c r="AR65" s="47">
        <f t="shared" si="240"/>
        <v>0</v>
      </c>
      <c r="AS65" s="129"/>
      <c r="AT65" s="82">
        <f t="shared" si="46"/>
        <v>0</v>
      </c>
      <c r="AU65" s="47">
        <f t="shared" si="47"/>
        <v>0</v>
      </c>
      <c r="AV65" s="129"/>
    </row>
    <row r="66" spans="1:48" s="130" customFormat="1" ht="16.5" thickBot="1" x14ac:dyDescent="0.3">
      <c r="A66" s="43">
        <v>55</v>
      </c>
      <c r="B66" s="80" t="s">
        <v>84</v>
      </c>
      <c r="C66" s="115" t="s">
        <v>117</v>
      </c>
      <c r="D66" s="46">
        <f>SUM(D40,D41,D48,D58,D61,D62,D65)</f>
        <v>63705</v>
      </c>
      <c r="E66" s="47">
        <f t="shared" ref="E66" si="241">SUM(E40,E41,E48,E58,E61,E62,E65)</f>
        <v>65681</v>
      </c>
      <c r="F66" s="11">
        <f t="shared" si="6"/>
        <v>1.03101797347147</v>
      </c>
      <c r="G66" s="82">
        <f t="shared" ref="G66:H66" si="242">SUM(G40,G41,G48,G58,G61,G62,G65)</f>
        <v>13979</v>
      </c>
      <c r="H66" s="47">
        <f t="shared" si="242"/>
        <v>9405</v>
      </c>
      <c r="I66" s="48">
        <f>H66/G66</f>
        <v>0.67279490664568276</v>
      </c>
      <c r="J66" s="46">
        <f t="shared" ref="J66:K66" si="243">SUM(J40,J41,J48,J58,J61,J62,J65)</f>
        <v>77684</v>
      </c>
      <c r="K66" s="47">
        <f t="shared" si="243"/>
        <v>75086</v>
      </c>
      <c r="L66" s="11">
        <f t="shared" ref="L66" si="244">K66/J66</f>
        <v>0.96655681993718146</v>
      </c>
      <c r="M66" s="46">
        <f t="shared" ref="M66" si="245">SUM(M40,M41,M48,M58,M61,M62,M65)</f>
        <v>234266</v>
      </c>
      <c r="N66" s="47">
        <f t="shared" ref="N66" si="246">SUM(N40,N41,N48,N58,N61,N62,N65)</f>
        <v>230419</v>
      </c>
      <c r="O66" s="129">
        <f t="shared" si="8"/>
        <v>0.9835784962393177</v>
      </c>
      <c r="P66" s="47">
        <f t="shared" ref="P66:Q66" si="247">SUM(P40,P41,P48,P58,P61,P62,P65)</f>
        <v>69126</v>
      </c>
      <c r="Q66" s="47">
        <f t="shared" si="247"/>
        <v>69438</v>
      </c>
      <c r="R66" s="129">
        <f t="shared" si="2"/>
        <v>1.0045134970922662</v>
      </c>
      <c r="S66" s="46">
        <f t="shared" ref="S66:T66" si="248">SUM(S40,S41,S48,S58,S61,S62,S65)</f>
        <v>279745.05</v>
      </c>
      <c r="T66" s="47">
        <f t="shared" si="248"/>
        <v>272636</v>
      </c>
      <c r="U66" s="129">
        <f t="shared" si="9"/>
        <v>0.97458739663132565</v>
      </c>
      <c r="V66" s="46">
        <f t="shared" ref="V66:W66" si="249">SUM(V40,V41,V48,V58,V61,V62,V65)</f>
        <v>13885.29</v>
      </c>
      <c r="W66" s="47">
        <f t="shared" si="249"/>
        <v>18906</v>
      </c>
      <c r="X66" s="48">
        <f>W66/V66</f>
        <v>1.3615848138569666</v>
      </c>
      <c r="Y66" s="47">
        <f t="shared" si="25"/>
        <v>597022.34000000008</v>
      </c>
      <c r="Z66" s="47">
        <f t="shared" si="26"/>
        <v>591399</v>
      </c>
      <c r="AA66" s="129">
        <f t="shared" ref="AA66" si="250">Z66/Y66</f>
        <v>0.99058102247899116</v>
      </c>
      <c r="AB66" s="47">
        <f t="shared" ref="AB66" si="251">SUM(AB40,AB41,AB48,AB58,AB61,AB62,AB65)</f>
        <v>99855</v>
      </c>
      <c r="AC66" s="47">
        <f t="shared" ref="AC66" si="252">SUM(AC40,AC41,AC48,AC58,AC61,AC62,AC65)</f>
        <v>99855</v>
      </c>
      <c r="AD66" s="129">
        <f t="shared" si="3"/>
        <v>1</v>
      </c>
      <c r="AE66" s="46">
        <f t="shared" ref="AE66" si="253">SUM(AE40,AE41,AE48,AE58,AE61,AE62,AE65)</f>
        <v>178021</v>
      </c>
      <c r="AF66" s="47">
        <f t="shared" ref="AF66" si="254">SUM(AF40,AF41,AF48,AF58,AF61,AF62,AF65)</f>
        <v>178021</v>
      </c>
      <c r="AG66" s="129">
        <f t="shared" si="14"/>
        <v>1</v>
      </c>
      <c r="AH66" s="47">
        <f t="shared" ref="AH66" si="255">SUM(AH40,AH41,AH48,AH58,AH61,AH62,AH65)</f>
        <v>197958</v>
      </c>
      <c r="AI66" s="47">
        <f t="shared" ref="AI66" si="256">SUM(AI40,AI41,AI48,AI58,AI61,AI62,AI65)</f>
        <v>197958</v>
      </c>
      <c r="AJ66" s="129">
        <f t="shared" si="15"/>
        <v>1</v>
      </c>
      <c r="AK66" s="47">
        <f t="shared" ref="AK66:AL66" si="257">SUM(AK40,AK41,AK48,AK58,AK61,AK62,AK65)</f>
        <v>34405</v>
      </c>
      <c r="AL66" s="47">
        <f t="shared" si="257"/>
        <v>34405</v>
      </c>
      <c r="AM66" s="129">
        <f t="shared" ref="AM66" si="258">AL66/AK66</f>
        <v>1</v>
      </c>
      <c r="AN66" s="47">
        <f t="shared" si="16"/>
        <v>510239</v>
      </c>
      <c r="AO66" s="47">
        <f t="shared" si="17"/>
        <v>510239</v>
      </c>
      <c r="AP66" s="129">
        <f t="shared" ref="AP66" si="259">AO66/AN66</f>
        <v>1</v>
      </c>
      <c r="AQ66" s="82">
        <f t="shared" ref="AQ66:AR66" si="260">SUM(AQ40,AQ41,AQ48,AQ58,AQ61,AQ62,AQ65)</f>
        <v>0</v>
      </c>
      <c r="AR66" s="47">
        <f t="shared" si="260"/>
        <v>0</v>
      </c>
      <c r="AS66" s="129"/>
      <c r="AT66" s="82">
        <f t="shared" si="46"/>
        <v>1184945.3400000001</v>
      </c>
      <c r="AU66" s="47">
        <f t="shared" si="47"/>
        <v>1176724</v>
      </c>
      <c r="AV66" s="129">
        <f t="shared" si="21"/>
        <v>0.99306184030395861</v>
      </c>
    </row>
    <row r="67" spans="1:48" s="139" customFormat="1" x14ac:dyDescent="0.25">
      <c r="A67" s="131">
        <v>56</v>
      </c>
      <c r="B67" s="132" t="s">
        <v>85</v>
      </c>
      <c r="C67" s="133" t="s">
        <v>37</v>
      </c>
      <c r="D67" s="134"/>
      <c r="E67" s="135"/>
      <c r="F67" s="6"/>
      <c r="G67" s="136"/>
      <c r="H67" s="135"/>
      <c r="I67" s="137"/>
      <c r="J67" s="157"/>
      <c r="K67" s="158"/>
      <c r="L67" s="6"/>
      <c r="M67" s="134"/>
      <c r="N67" s="135"/>
      <c r="O67" s="137"/>
      <c r="P67" s="135"/>
      <c r="Q67" s="135"/>
      <c r="R67" s="137"/>
      <c r="S67" s="134"/>
      <c r="T67" s="135"/>
      <c r="U67" s="137"/>
      <c r="V67" s="134"/>
      <c r="W67" s="135"/>
      <c r="X67" s="138"/>
      <c r="Y67" s="135">
        <f t="shared" si="25"/>
        <v>0</v>
      </c>
      <c r="Z67" s="135">
        <f t="shared" si="26"/>
        <v>0</v>
      </c>
      <c r="AA67" s="137"/>
      <c r="AB67" s="135"/>
      <c r="AC67" s="135"/>
      <c r="AD67" s="137"/>
      <c r="AE67" s="134"/>
      <c r="AF67" s="135"/>
      <c r="AG67" s="137"/>
      <c r="AH67" s="135"/>
      <c r="AI67" s="135"/>
      <c r="AJ67" s="137"/>
      <c r="AK67" s="135"/>
      <c r="AL67" s="135"/>
      <c r="AM67" s="137"/>
      <c r="AN67" s="135">
        <f t="shared" si="16"/>
        <v>0</v>
      </c>
      <c r="AO67" s="135">
        <f t="shared" si="17"/>
        <v>0</v>
      </c>
      <c r="AP67" s="137"/>
      <c r="AQ67" s="136"/>
      <c r="AR67" s="135"/>
      <c r="AS67" s="137"/>
      <c r="AT67" s="136">
        <f t="shared" si="46"/>
        <v>0</v>
      </c>
      <c r="AU67" s="135">
        <f t="shared" si="47"/>
        <v>0</v>
      </c>
      <c r="AV67" s="137"/>
    </row>
    <row r="68" spans="1:48" s="96" customFormat="1" x14ac:dyDescent="0.25">
      <c r="A68" s="64">
        <v>57</v>
      </c>
      <c r="B68" s="65" t="s">
        <v>86</v>
      </c>
      <c r="C68" s="120" t="s">
        <v>38</v>
      </c>
      <c r="D68" s="67">
        <v>569129</v>
      </c>
      <c r="E68" s="68">
        <v>621517</v>
      </c>
      <c r="F68" s="8">
        <f t="shared" si="6"/>
        <v>1.092049429918349</v>
      </c>
      <c r="G68" s="68">
        <v>36105</v>
      </c>
      <c r="H68" s="68"/>
      <c r="I68" s="121"/>
      <c r="J68" s="67">
        <f>D68+G68</f>
        <v>605234</v>
      </c>
      <c r="K68" s="69">
        <f>E68+H68</f>
        <v>621517</v>
      </c>
      <c r="L68" s="8">
        <f t="shared" ref="L68" si="261">K68/J68</f>
        <v>1.0269036438798878</v>
      </c>
      <c r="M68" s="68">
        <v>550346</v>
      </c>
      <c r="N68" s="68">
        <v>577268</v>
      </c>
      <c r="O68" s="121">
        <f t="shared" si="8"/>
        <v>1.0489183168406784</v>
      </c>
      <c r="P68" s="68">
        <v>225446.85480000003</v>
      </c>
      <c r="Q68" s="68">
        <v>285407</v>
      </c>
      <c r="R68" s="121">
        <f t="shared" si="2"/>
        <v>1.2659613293482948</v>
      </c>
      <c r="S68" s="68">
        <v>993317.5344</v>
      </c>
      <c r="T68" s="68">
        <v>981021</v>
      </c>
      <c r="U68" s="121">
        <f t="shared" si="9"/>
        <v>0.98762074163180102</v>
      </c>
      <c r="V68" s="68">
        <v>746392</v>
      </c>
      <c r="W68" s="68">
        <v>991234</v>
      </c>
      <c r="X68" s="122">
        <f>W68/V68</f>
        <v>1.328034062530145</v>
      </c>
      <c r="Y68" s="68">
        <f t="shared" si="25"/>
        <v>2515502.3892000001</v>
      </c>
      <c r="Z68" s="68">
        <f t="shared" si="26"/>
        <v>2834930</v>
      </c>
      <c r="AA68" s="121">
        <f t="shared" ref="AA68" si="262">Z68/Y68</f>
        <v>1.1269836244924365</v>
      </c>
      <c r="AB68" s="68">
        <v>14530.041599999997</v>
      </c>
      <c r="AC68" s="68">
        <v>29237</v>
      </c>
      <c r="AD68" s="121">
        <f t="shared" si="3"/>
        <v>2.0121759321046957</v>
      </c>
      <c r="AE68" s="68">
        <v>53265.473199999979</v>
      </c>
      <c r="AF68" s="68">
        <v>70467</v>
      </c>
      <c r="AG68" s="121">
        <f t="shared" si="14"/>
        <v>1.3229395284899117</v>
      </c>
      <c r="AH68" s="68">
        <v>0</v>
      </c>
      <c r="AI68" s="68">
        <v>20938</v>
      </c>
      <c r="AJ68" s="121"/>
      <c r="AK68" s="68">
        <v>51959.7258</v>
      </c>
      <c r="AL68" s="68">
        <v>65539</v>
      </c>
      <c r="AM68" s="121">
        <f t="shared" ref="AM68" si="263">AL68/AK68</f>
        <v>1.2613422990773366</v>
      </c>
      <c r="AN68" s="68">
        <f t="shared" si="16"/>
        <v>119755.24059999998</v>
      </c>
      <c r="AO68" s="68">
        <f t="shared" si="17"/>
        <v>186181</v>
      </c>
      <c r="AP68" s="121">
        <f t="shared" ref="AP68" si="264">AO68/AN68</f>
        <v>1.5546793532140424</v>
      </c>
      <c r="AQ68" s="68">
        <v>127150</v>
      </c>
      <c r="AR68" s="68">
        <v>150256</v>
      </c>
      <c r="AS68" s="121">
        <f>AR68/AQ68</f>
        <v>1.1817223751474637</v>
      </c>
      <c r="AT68" s="68">
        <f t="shared" si="46"/>
        <v>3367641.6298000002</v>
      </c>
      <c r="AU68" s="68">
        <f t="shared" si="47"/>
        <v>3792884</v>
      </c>
      <c r="AV68" s="121">
        <f t="shared" si="21"/>
        <v>1.1262730471191065</v>
      </c>
    </row>
    <row r="69" spans="1:48" s="170" customFormat="1" ht="16.5" thickBot="1" x14ac:dyDescent="0.3">
      <c r="A69" s="163">
        <v>58</v>
      </c>
      <c r="B69" s="164" t="s">
        <v>87</v>
      </c>
      <c r="C69" s="165" t="s">
        <v>104</v>
      </c>
      <c r="D69" s="166"/>
      <c r="E69" s="167"/>
      <c r="F69" s="10"/>
      <c r="G69" s="171"/>
      <c r="H69" s="167"/>
      <c r="I69" s="168"/>
      <c r="J69" s="157"/>
      <c r="K69" s="158"/>
      <c r="L69" s="10"/>
      <c r="M69" s="166"/>
      <c r="N69" s="167"/>
      <c r="O69" s="168"/>
      <c r="P69" s="167"/>
      <c r="Q69" s="167"/>
      <c r="R69" s="168"/>
      <c r="S69" s="166"/>
      <c r="T69" s="167"/>
      <c r="U69" s="168"/>
      <c r="V69" s="166"/>
      <c r="W69" s="167"/>
      <c r="X69" s="169"/>
      <c r="Y69" s="167">
        <f t="shared" si="25"/>
        <v>0</v>
      </c>
      <c r="Z69" s="167">
        <f t="shared" si="26"/>
        <v>0</v>
      </c>
      <c r="AA69" s="168"/>
      <c r="AB69" s="167"/>
      <c r="AC69" s="167"/>
      <c r="AD69" s="168"/>
      <c r="AE69" s="166"/>
      <c r="AF69" s="167"/>
      <c r="AG69" s="168"/>
      <c r="AH69" s="167"/>
      <c r="AI69" s="167"/>
      <c r="AJ69" s="168"/>
      <c r="AK69" s="167"/>
      <c r="AL69" s="167"/>
      <c r="AM69" s="168"/>
      <c r="AN69" s="167">
        <f t="shared" si="16"/>
        <v>0</v>
      </c>
      <c r="AO69" s="167">
        <f t="shared" si="17"/>
        <v>0</v>
      </c>
      <c r="AP69" s="168"/>
      <c r="AQ69" s="171"/>
      <c r="AR69" s="167"/>
      <c r="AS69" s="168"/>
      <c r="AT69" s="171">
        <f t="shared" si="46"/>
        <v>0</v>
      </c>
      <c r="AU69" s="167">
        <f t="shared" si="47"/>
        <v>0</v>
      </c>
      <c r="AV69" s="168"/>
    </row>
    <row r="70" spans="1:48" s="180" customFormat="1" ht="16.5" thickBot="1" x14ac:dyDescent="0.3">
      <c r="A70" s="172">
        <v>59</v>
      </c>
      <c r="B70" s="173" t="s">
        <v>88</v>
      </c>
      <c r="C70" s="174" t="s">
        <v>118</v>
      </c>
      <c r="D70" s="175">
        <f t="shared" ref="D70" si="265">SUM(D67:D69)</f>
        <v>569129</v>
      </c>
      <c r="E70" s="176">
        <f t="shared" ref="E70" si="266">SUM(E67:E69)</f>
        <v>621517</v>
      </c>
      <c r="F70" s="1">
        <f t="shared" si="6"/>
        <v>1.092049429918349</v>
      </c>
      <c r="G70" s="177">
        <f t="shared" ref="G70:H70" si="267">SUM(G67:G69)</f>
        <v>36105</v>
      </c>
      <c r="H70" s="176">
        <f t="shared" si="267"/>
        <v>0</v>
      </c>
      <c r="I70" s="178"/>
      <c r="J70" s="175">
        <f t="shared" ref="J70" si="268">SUM(J67:J69)</f>
        <v>605234</v>
      </c>
      <c r="K70" s="176">
        <f t="shared" ref="K70" si="269">SUM(K67:K69)</f>
        <v>621517</v>
      </c>
      <c r="L70" s="1">
        <f t="shared" ref="L70:L72" si="270">K70/J70</f>
        <v>1.0269036438798878</v>
      </c>
      <c r="M70" s="175">
        <f t="shared" ref="M70" si="271">SUM(M67:M69)</f>
        <v>550346</v>
      </c>
      <c r="N70" s="176">
        <f t="shared" ref="N70" si="272">SUM(N67:N69)</f>
        <v>577268</v>
      </c>
      <c r="O70" s="178">
        <f t="shared" si="8"/>
        <v>1.0489183168406784</v>
      </c>
      <c r="P70" s="176">
        <f t="shared" ref="P70:Q70" si="273">SUM(P67:P69)</f>
        <v>225446.85480000003</v>
      </c>
      <c r="Q70" s="176">
        <f t="shared" si="273"/>
        <v>285407</v>
      </c>
      <c r="R70" s="178">
        <f t="shared" si="2"/>
        <v>1.2659613293482948</v>
      </c>
      <c r="S70" s="175">
        <f t="shared" ref="S70:T70" si="274">SUM(S67:S69)</f>
        <v>993317.5344</v>
      </c>
      <c r="T70" s="176">
        <f t="shared" si="274"/>
        <v>981021</v>
      </c>
      <c r="U70" s="178">
        <f t="shared" si="9"/>
        <v>0.98762074163180102</v>
      </c>
      <c r="V70" s="175">
        <f t="shared" ref="V70:W70" si="275">SUM(V67:V69)</f>
        <v>746392</v>
      </c>
      <c r="W70" s="176">
        <f t="shared" si="275"/>
        <v>991234</v>
      </c>
      <c r="X70" s="179">
        <f t="shared" ref="X70:X72" si="276">W70/V70</f>
        <v>1.328034062530145</v>
      </c>
      <c r="Y70" s="176">
        <f t="shared" si="25"/>
        <v>2515502.3892000001</v>
      </c>
      <c r="Z70" s="176">
        <f t="shared" si="25"/>
        <v>2834930</v>
      </c>
      <c r="AA70" s="178">
        <f t="shared" ref="AA70:AA72" si="277">Z70/Y70</f>
        <v>1.1269836244924365</v>
      </c>
      <c r="AB70" s="176">
        <f t="shared" ref="AB70" si="278">SUM(AB67:AB69)</f>
        <v>14530.041599999997</v>
      </c>
      <c r="AC70" s="176">
        <f t="shared" ref="AC70" si="279">SUM(AC67:AC69)</f>
        <v>29237</v>
      </c>
      <c r="AD70" s="178">
        <f t="shared" si="3"/>
        <v>2.0121759321046957</v>
      </c>
      <c r="AE70" s="175">
        <f t="shared" ref="AE70" si="280">SUM(AE67:AE69)</f>
        <v>53265.473199999979</v>
      </c>
      <c r="AF70" s="176">
        <f t="shared" ref="AF70" si="281">SUM(AF67:AF69)</f>
        <v>70467</v>
      </c>
      <c r="AG70" s="178">
        <f t="shared" si="14"/>
        <v>1.3229395284899117</v>
      </c>
      <c r="AH70" s="176">
        <f t="shared" ref="AH70" si="282">SUM(AH67:AH69)</f>
        <v>0</v>
      </c>
      <c r="AI70" s="176">
        <f t="shared" ref="AI70" si="283">SUM(AI67:AI69)</f>
        <v>20938</v>
      </c>
      <c r="AJ70" s="178"/>
      <c r="AK70" s="176">
        <f t="shared" ref="AK70:AL70" si="284">SUM(AK67:AK69)</f>
        <v>51959.7258</v>
      </c>
      <c r="AL70" s="176">
        <f t="shared" si="284"/>
        <v>65539</v>
      </c>
      <c r="AM70" s="178">
        <f t="shared" ref="AM70:AM72" si="285">AL70/AK70</f>
        <v>1.2613422990773366</v>
      </c>
      <c r="AN70" s="176">
        <f t="shared" si="16"/>
        <v>119755.24059999998</v>
      </c>
      <c r="AO70" s="176">
        <f t="shared" si="17"/>
        <v>186181</v>
      </c>
      <c r="AP70" s="178">
        <f t="shared" ref="AP70:AP72" si="286">AO70/AN70</f>
        <v>1.5546793532140424</v>
      </c>
      <c r="AQ70" s="177">
        <f t="shared" ref="AQ70:AR70" si="287">SUM(AQ67:AQ69)</f>
        <v>127150</v>
      </c>
      <c r="AR70" s="176">
        <f t="shared" si="287"/>
        <v>150256</v>
      </c>
      <c r="AS70" s="178">
        <f t="shared" ref="AS70:AS72" si="288">AR70/AQ70</f>
        <v>1.1817223751474637</v>
      </c>
      <c r="AT70" s="177">
        <f t="shared" si="46"/>
        <v>3367641.6298000002</v>
      </c>
      <c r="AU70" s="176">
        <f t="shared" si="47"/>
        <v>3792884</v>
      </c>
      <c r="AV70" s="178">
        <f t="shared" si="21"/>
        <v>1.1262730471191065</v>
      </c>
    </row>
    <row r="71" spans="1:48" s="183" customFormat="1" ht="17.25" thickTop="1" thickBot="1" x14ac:dyDescent="0.3">
      <c r="A71" s="98">
        <v>60</v>
      </c>
      <c r="B71" s="99"/>
      <c r="C71" s="181" t="s">
        <v>119</v>
      </c>
      <c r="D71" s="101">
        <f t="shared" ref="D71" si="289">SUM(D66,D70)</f>
        <v>632834</v>
      </c>
      <c r="E71" s="102">
        <f t="shared" ref="E71" si="290">SUM(E66,E70)</f>
        <v>687198</v>
      </c>
      <c r="F71" s="2">
        <f t="shared" si="6"/>
        <v>1.0859056245397687</v>
      </c>
      <c r="G71" s="103">
        <f t="shared" ref="G71" si="291">SUM(G66,G70)</f>
        <v>50084</v>
      </c>
      <c r="H71" s="102">
        <f>SUM(H66,H70)</f>
        <v>9405</v>
      </c>
      <c r="I71" s="104">
        <f t="shared" ref="I71" si="292">H71/G71</f>
        <v>0.18778452200303491</v>
      </c>
      <c r="J71" s="101">
        <f t="shared" ref="J71:K71" si="293">SUM(J66,J70)</f>
        <v>682918</v>
      </c>
      <c r="K71" s="102">
        <f t="shared" si="293"/>
        <v>696603</v>
      </c>
      <c r="L71" s="2">
        <f t="shared" si="270"/>
        <v>1.0200390090757603</v>
      </c>
      <c r="M71" s="101">
        <f t="shared" ref="M71" si="294">SUM(M66,M70)</f>
        <v>784612</v>
      </c>
      <c r="N71" s="102">
        <f t="shared" ref="N71" si="295">SUM(N66,N70)</f>
        <v>807687</v>
      </c>
      <c r="O71" s="104">
        <f t="shared" si="8"/>
        <v>1.0294094405897438</v>
      </c>
      <c r="P71" s="102">
        <f t="shared" ref="P71:Q71" si="296">SUM(P66,P70)</f>
        <v>294572.85480000003</v>
      </c>
      <c r="Q71" s="102">
        <f t="shared" si="296"/>
        <v>354845</v>
      </c>
      <c r="R71" s="104">
        <f t="shared" si="2"/>
        <v>1.2046086196262777</v>
      </c>
      <c r="S71" s="101">
        <f t="shared" ref="S71:T71" si="297">SUM(S66,S70)</f>
        <v>1273062.5844000001</v>
      </c>
      <c r="T71" s="102">
        <f t="shared" si="297"/>
        <v>1253657</v>
      </c>
      <c r="U71" s="104">
        <f t="shared" si="9"/>
        <v>0.98475677108274606</v>
      </c>
      <c r="V71" s="101">
        <f t="shared" ref="V71:W71" si="298">SUM(V66,V70)</f>
        <v>760277.29</v>
      </c>
      <c r="W71" s="102">
        <f t="shared" si="298"/>
        <v>1010140</v>
      </c>
      <c r="X71" s="182">
        <f t="shared" si="276"/>
        <v>1.3286468151639779</v>
      </c>
      <c r="Y71" s="102">
        <f t="shared" si="25"/>
        <v>3112524.7291999999</v>
      </c>
      <c r="Z71" s="102">
        <f t="shared" si="25"/>
        <v>3426329</v>
      </c>
      <c r="AA71" s="104">
        <f t="shared" si="277"/>
        <v>1.1008198482267659</v>
      </c>
      <c r="AB71" s="102">
        <f t="shared" ref="AB71" si="299">SUM(AB66,AB70)</f>
        <v>114385.0416</v>
      </c>
      <c r="AC71" s="102">
        <f t="shared" ref="AC71" si="300">SUM(AC66,AC70)</f>
        <v>129092</v>
      </c>
      <c r="AD71" s="104">
        <f t="shared" si="3"/>
        <v>1.1285741404145277</v>
      </c>
      <c r="AE71" s="101">
        <f t="shared" ref="AE71" si="301">SUM(AE66,AE70)</f>
        <v>231286.47319999998</v>
      </c>
      <c r="AF71" s="102">
        <f t="shared" ref="AF71" si="302">SUM(AF66,AF70)</f>
        <v>248488</v>
      </c>
      <c r="AG71" s="104">
        <f t="shared" si="14"/>
        <v>1.0743732504629675</v>
      </c>
      <c r="AH71" s="102">
        <f t="shared" ref="AH71" si="303">SUM(AH66,AH70)</f>
        <v>197958</v>
      </c>
      <c r="AI71" s="102">
        <f t="shared" ref="AI71" si="304">SUM(AI66,AI70)</f>
        <v>218896</v>
      </c>
      <c r="AJ71" s="104">
        <f t="shared" si="15"/>
        <v>1.1057699107891572</v>
      </c>
      <c r="AK71" s="102">
        <f t="shared" ref="AK71:AL71" si="305">SUM(AK66,AK70)</f>
        <v>86364.7258</v>
      </c>
      <c r="AL71" s="102">
        <f t="shared" si="305"/>
        <v>99944</v>
      </c>
      <c r="AM71" s="104">
        <f t="shared" si="285"/>
        <v>1.1572317178595153</v>
      </c>
      <c r="AN71" s="102">
        <f t="shared" si="16"/>
        <v>629994.24060000002</v>
      </c>
      <c r="AO71" s="102">
        <f t="shared" si="17"/>
        <v>696420</v>
      </c>
      <c r="AP71" s="104">
        <f t="shared" si="286"/>
        <v>1.1054386772436788</v>
      </c>
      <c r="AQ71" s="103">
        <f t="shared" ref="AQ71:AR71" si="306">SUM(AQ66,AQ70)</f>
        <v>127150</v>
      </c>
      <c r="AR71" s="102">
        <f t="shared" si="306"/>
        <v>150256</v>
      </c>
      <c r="AS71" s="104">
        <f t="shared" si="288"/>
        <v>1.1817223751474637</v>
      </c>
      <c r="AT71" s="103">
        <f t="shared" si="46"/>
        <v>4552586.9698000001</v>
      </c>
      <c r="AU71" s="102">
        <f>K71+Z71+AO71+AR71</f>
        <v>4969608</v>
      </c>
      <c r="AV71" s="104">
        <f t="shared" si="21"/>
        <v>1.0916008926279381</v>
      </c>
    </row>
    <row r="72" spans="1:48" s="139" customFormat="1" ht="17.25" thickTop="1" thickBot="1" x14ac:dyDescent="0.3">
      <c r="A72" s="184">
        <v>61</v>
      </c>
      <c r="B72" s="185"/>
      <c r="C72" s="186" t="s">
        <v>94</v>
      </c>
      <c r="D72" s="187">
        <v>43</v>
      </c>
      <c r="E72" s="188">
        <v>30.5</v>
      </c>
      <c r="F72" s="3">
        <f t="shared" si="6"/>
        <v>0.70930232558139539</v>
      </c>
      <c r="G72" s="188">
        <v>0</v>
      </c>
      <c r="H72" s="188">
        <v>0</v>
      </c>
      <c r="I72" s="189"/>
      <c r="J72" s="198">
        <f>D72+G72</f>
        <v>43</v>
      </c>
      <c r="K72" s="199">
        <v>30.5</v>
      </c>
      <c r="L72" s="3">
        <f t="shared" si="270"/>
        <v>0.70930232558139539</v>
      </c>
      <c r="M72" s="188">
        <v>74</v>
      </c>
      <c r="N72" s="188">
        <v>73.5</v>
      </c>
      <c r="O72" s="189">
        <f t="shared" si="8"/>
        <v>0.9932432432432432</v>
      </c>
      <c r="P72" s="188">
        <v>21</v>
      </c>
      <c r="Q72" s="188">
        <v>28</v>
      </c>
      <c r="R72" s="189">
        <f t="shared" si="2"/>
        <v>1.3333333333333333</v>
      </c>
      <c r="S72" s="188">
        <v>66</v>
      </c>
      <c r="T72" s="188">
        <v>71</v>
      </c>
      <c r="U72" s="190">
        <f t="shared" si="9"/>
        <v>1.0757575757575757</v>
      </c>
      <c r="V72" s="188">
        <v>90</v>
      </c>
      <c r="W72" s="188">
        <v>90</v>
      </c>
      <c r="X72" s="191">
        <f t="shared" si="276"/>
        <v>1</v>
      </c>
      <c r="Y72" s="188">
        <f t="shared" si="25"/>
        <v>251</v>
      </c>
      <c r="Z72" s="188">
        <f>N72+Q72+T72+W72</f>
        <v>262.5</v>
      </c>
      <c r="AA72" s="190">
        <f t="shared" si="277"/>
        <v>1.045816733067729</v>
      </c>
      <c r="AB72" s="188">
        <v>7</v>
      </c>
      <c r="AC72" s="188">
        <v>7.5</v>
      </c>
      <c r="AD72" s="189">
        <f t="shared" si="3"/>
        <v>1.0714285714285714</v>
      </c>
      <c r="AE72" s="187">
        <v>15</v>
      </c>
      <c r="AF72" s="188">
        <v>15</v>
      </c>
      <c r="AG72" s="189">
        <f t="shared" si="14"/>
        <v>1</v>
      </c>
      <c r="AH72" s="188">
        <v>12</v>
      </c>
      <c r="AI72" s="188">
        <v>12.5</v>
      </c>
      <c r="AJ72" s="189">
        <f t="shared" si="15"/>
        <v>1.0416666666666667</v>
      </c>
      <c r="AK72" s="188">
        <v>5</v>
      </c>
      <c r="AL72" s="188">
        <v>5</v>
      </c>
      <c r="AM72" s="104">
        <f t="shared" si="285"/>
        <v>1</v>
      </c>
      <c r="AN72" s="188">
        <f t="shared" si="16"/>
        <v>39</v>
      </c>
      <c r="AO72" s="188">
        <f t="shared" si="17"/>
        <v>40</v>
      </c>
      <c r="AP72" s="190">
        <f t="shared" si="286"/>
        <v>1.0256410256410255</v>
      </c>
      <c r="AQ72" s="188">
        <v>19</v>
      </c>
      <c r="AR72" s="188">
        <v>19</v>
      </c>
      <c r="AS72" s="189">
        <f t="shared" si="288"/>
        <v>1</v>
      </c>
      <c r="AT72" s="188">
        <f t="shared" si="46"/>
        <v>352</v>
      </c>
      <c r="AU72" s="188">
        <f>K72+Z72+AO72+AR72</f>
        <v>352</v>
      </c>
      <c r="AV72" s="189">
        <f t="shared" si="21"/>
        <v>1</v>
      </c>
    </row>
    <row r="73" spans="1:48" ht="21" customHeight="1" x14ac:dyDescent="0.25">
      <c r="A73" s="192"/>
      <c r="B73" s="192"/>
      <c r="C73" s="193"/>
      <c r="D73" s="194">
        <f>SUM(D71-D38)</f>
        <v>0</v>
      </c>
      <c r="E73" s="194">
        <f t="shared" ref="E73" si="307">SUM(E71-E38)</f>
        <v>0</v>
      </c>
      <c r="G73" s="194">
        <f t="shared" ref="G73:H73" si="308">SUM(G71-G38)</f>
        <v>0</v>
      </c>
      <c r="H73" s="194">
        <f t="shared" si="308"/>
        <v>0</v>
      </c>
      <c r="J73" s="194">
        <f>SUM(J71-J38)</f>
        <v>0</v>
      </c>
      <c r="K73" s="194">
        <f t="shared" ref="K73" si="309">SUM(K71-K38)</f>
        <v>0</v>
      </c>
      <c r="M73" s="194">
        <f t="shared" ref="M73" si="310">SUM(M71-M38)</f>
        <v>0.19399999990127981</v>
      </c>
      <c r="N73" s="194">
        <f t="shared" ref="N73" si="311">SUM(N71-N38)</f>
        <v>0</v>
      </c>
      <c r="P73" s="194">
        <f t="shared" ref="P73" si="312">SUM(P71-P38)</f>
        <v>5.8207660913467407E-11</v>
      </c>
      <c r="Q73" s="194">
        <f t="shared" ref="Q73" si="313">SUM(Q71-Q38)</f>
        <v>0</v>
      </c>
      <c r="S73" s="194">
        <f t="shared" ref="S73:T73" si="314">SUM(S71-S38)</f>
        <v>0</v>
      </c>
      <c r="T73" s="194">
        <f t="shared" si="314"/>
        <v>0</v>
      </c>
      <c r="V73" s="194">
        <f t="shared" ref="V73" si="315">SUM(V71-V38)</f>
        <v>0.23919999995268881</v>
      </c>
      <c r="W73" s="194">
        <f t="shared" ref="W73" si="316">SUM(W71-W38)</f>
        <v>0</v>
      </c>
      <c r="Y73" s="194">
        <f>SUM(Y71-Y38)</f>
        <v>0.43319999985396862</v>
      </c>
      <c r="Z73" s="194">
        <f t="shared" ref="Z73" si="317">SUM(Z71-Z38)</f>
        <v>0</v>
      </c>
      <c r="AB73" s="194">
        <f t="shared" ref="AB73" si="318">SUM(AB71-AB38)</f>
        <v>-1.4551915228366852E-11</v>
      </c>
      <c r="AC73" s="194">
        <f t="shared" ref="AC73" si="319">SUM(AC71-AC38)</f>
        <v>0</v>
      </c>
      <c r="AE73" s="194">
        <f t="shared" ref="AE73" si="320">SUM(AE71-AE38)</f>
        <v>-2.9103830456733704E-11</v>
      </c>
      <c r="AF73" s="194">
        <f>SUM(AF71-AF38)</f>
        <v>0</v>
      </c>
      <c r="AH73" s="194">
        <f t="shared" ref="AH73" si="321">SUM(AH71-AH38)</f>
        <v>0</v>
      </c>
      <c r="AI73" s="194">
        <f t="shared" ref="AI73" si="322">SUM(AI71-AI38)</f>
        <v>0</v>
      </c>
      <c r="AK73" s="194">
        <f t="shared" ref="AK73:AL73" si="323">SUM(AK71-AK38)</f>
        <v>-0.33999999999650754</v>
      </c>
      <c r="AL73" s="194">
        <f t="shared" si="323"/>
        <v>0</v>
      </c>
      <c r="AN73" s="194">
        <f>SUM(AN71-AN38)</f>
        <v>-0.33999999996740371</v>
      </c>
      <c r="AO73" s="194">
        <f t="shared" ref="AO73" si="324">SUM(AO71-AO38)</f>
        <v>0</v>
      </c>
      <c r="AQ73" s="194">
        <f t="shared" ref="AQ73:AR73" si="325">SUM(AQ71-AQ38)</f>
        <v>5.5199999987962656E-2</v>
      </c>
      <c r="AR73" s="194">
        <f t="shared" si="325"/>
        <v>0</v>
      </c>
      <c r="AT73" s="194">
        <f>SUM(AT71-AT38)</f>
        <v>0.14840000029653311</v>
      </c>
      <c r="AU73" s="194">
        <f>SUM(AU71-AU38)</f>
        <v>0</v>
      </c>
    </row>
    <row r="74" spans="1:48" x14ac:dyDescent="0.25">
      <c r="A74" s="192"/>
      <c r="B74" s="192"/>
      <c r="C74" s="193"/>
      <c r="AU74" s="195"/>
    </row>
    <row r="75" spans="1:48" x14ac:dyDescent="0.25">
      <c r="A75" s="192"/>
      <c r="B75" s="192"/>
      <c r="C75" s="193"/>
      <c r="AR75" s="194"/>
      <c r="AU75" s="195"/>
    </row>
    <row r="76" spans="1:48" x14ac:dyDescent="0.25">
      <c r="A76" s="192"/>
      <c r="B76" s="192"/>
      <c r="C76" s="193"/>
    </row>
    <row r="77" spans="1:48" x14ac:dyDescent="0.25">
      <c r="A77" s="192"/>
      <c r="B77" s="192"/>
      <c r="C77" s="193"/>
    </row>
    <row r="78" spans="1:48" x14ac:dyDescent="0.25">
      <c r="A78" s="192"/>
      <c r="B78" s="192"/>
      <c r="C78" s="193"/>
    </row>
    <row r="79" spans="1:48" x14ac:dyDescent="0.25">
      <c r="A79" s="192"/>
      <c r="B79" s="192"/>
      <c r="C79" s="193"/>
    </row>
    <row r="80" spans="1:48" x14ac:dyDescent="0.25">
      <c r="A80" s="192"/>
      <c r="B80" s="192"/>
      <c r="C80" s="193"/>
    </row>
    <row r="81" spans="1:3" x14ac:dyDescent="0.25">
      <c r="A81" s="192"/>
      <c r="B81" s="192"/>
      <c r="C81" s="193"/>
    </row>
    <row r="82" spans="1:3" x14ac:dyDescent="0.25">
      <c r="A82" s="192"/>
      <c r="B82" s="192"/>
      <c r="C82" s="193"/>
    </row>
    <row r="83" spans="1:3" x14ac:dyDescent="0.25">
      <c r="A83" s="192"/>
      <c r="B83" s="192"/>
      <c r="C83" s="193"/>
    </row>
    <row r="84" spans="1:3" x14ac:dyDescent="0.25">
      <c r="A84" s="192"/>
      <c r="B84" s="192"/>
      <c r="C84" s="193"/>
    </row>
    <row r="85" spans="1:3" x14ac:dyDescent="0.25">
      <c r="A85" s="192"/>
      <c r="B85" s="192"/>
      <c r="C85" s="193"/>
    </row>
    <row r="86" spans="1:3" x14ac:dyDescent="0.25">
      <c r="A86" s="192"/>
      <c r="B86" s="192"/>
      <c r="C86" s="193"/>
    </row>
    <row r="87" spans="1:3" x14ac:dyDescent="0.25">
      <c r="A87" s="192"/>
      <c r="B87" s="192"/>
      <c r="C87" s="193"/>
    </row>
    <row r="88" spans="1:3" x14ac:dyDescent="0.25">
      <c r="A88" s="192"/>
      <c r="B88" s="192"/>
      <c r="C88" s="193"/>
    </row>
    <row r="89" spans="1:3" x14ac:dyDescent="0.25">
      <c r="A89" s="192"/>
      <c r="B89" s="192"/>
      <c r="C89" s="193"/>
    </row>
    <row r="90" spans="1:3" x14ac:dyDescent="0.25">
      <c r="A90" s="192"/>
      <c r="B90" s="192"/>
      <c r="C90" s="193"/>
    </row>
    <row r="91" spans="1:3" x14ac:dyDescent="0.25">
      <c r="A91" s="192"/>
      <c r="B91" s="192"/>
      <c r="C91" s="193"/>
    </row>
    <row r="92" spans="1:3" x14ac:dyDescent="0.25">
      <c r="A92" s="192"/>
      <c r="B92" s="192"/>
      <c r="C92" s="193"/>
    </row>
    <row r="93" spans="1:3" x14ac:dyDescent="0.25">
      <c r="A93" s="192"/>
      <c r="B93" s="192"/>
      <c r="C93" s="193"/>
    </row>
    <row r="94" spans="1:3" x14ac:dyDescent="0.25">
      <c r="A94" s="192"/>
      <c r="B94" s="192"/>
      <c r="C94" s="193"/>
    </row>
    <row r="95" spans="1:3" x14ac:dyDescent="0.25">
      <c r="A95" s="192"/>
      <c r="B95" s="192"/>
      <c r="C95" s="193"/>
    </row>
    <row r="96" spans="1:3" x14ac:dyDescent="0.25">
      <c r="A96" s="192"/>
      <c r="B96" s="192"/>
      <c r="C96" s="193"/>
    </row>
    <row r="97" spans="1:3" x14ac:dyDescent="0.25">
      <c r="A97" s="192"/>
      <c r="B97" s="192"/>
      <c r="C97" s="193"/>
    </row>
    <row r="98" spans="1:3" x14ac:dyDescent="0.25">
      <c r="A98" s="192"/>
      <c r="B98" s="192"/>
      <c r="C98" s="193"/>
    </row>
    <row r="99" spans="1:3" x14ac:dyDescent="0.25">
      <c r="A99" s="192"/>
      <c r="B99" s="192"/>
      <c r="C99" s="193"/>
    </row>
    <row r="100" spans="1:3" x14ac:dyDescent="0.25">
      <c r="A100" s="192"/>
      <c r="B100" s="192"/>
      <c r="C100" s="193"/>
    </row>
    <row r="101" spans="1:3" x14ac:dyDescent="0.25">
      <c r="A101" s="192"/>
      <c r="B101" s="192"/>
      <c r="C101" s="193"/>
    </row>
    <row r="102" spans="1:3" x14ac:dyDescent="0.25">
      <c r="A102" s="192"/>
      <c r="B102" s="192"/>
      <c r="C102" s="193"/>
    </row>
    <row r="103" spans="1:3" x14ac:dyDescent="0.25">
      <c r="A103" s="192"/>
      <c r="B103" s="192"/>
      <c r="C103" s="193"/>
    </row>
    <row r="104" spans="1:3" x14ac:dyDescent="0.25">
      <c r="A104" s="192"/>
      <c r="B104" s="192"/>
      <c r="C104" s="193"/>
    </row>
    <row r="105" spans="1:3" x14ac:dyDescent="0.25">
      <c r="A105" s="192"/>
      <c r="B105" s="192"/>
      <c r="C105" s="193"/>
    </row>
    <row r="106" spans="1:3" x14ac:dyDescent="0.25">
      <c r="A106" s="192"/>
      <c r="B106" s="192"/>
      <c r="C106" s="193"/>
    </row>
    <row r="107" spans="1:3" x14ac:dyDescent="0.25">
      <c r="A107" s="192"/>
      <c r="B107" s="192"/>
      <c r="C107" s="193"/>
    </row>
    <row r="108" spans="1:3" x14ac:dyDescent="0.25">
      <c r="A108" s="192"/>
      <c r="B108" s="192"/>
      <c r="C108" s="193"/>
    </row>
    <row r="109" spans="1:3" x14ac:dyDescent="0.25">
      <c r="A109" s="192"/>
      <c r="B109" s="192"/>
      <c r="C109" s="193"/>
    </row>
    <row r="110" spans="1:3" x14ac:dyDescent="0.25">
      <c r="A110" s="192"/>
      <c r="B110" s="192"/>
      <c r="C110" s="193"/>
    </row>
    <row r="111" spans="1:3" x14ac:dyDescent="0.25">
      <c r="A111" s="192"/>
      <c r="B111" s="192"/>
      <c r="C111" s="193"/>
    </row>
    <row r="112" spans="1:3" x14ac:dyDescent="0.25">
      <c r="A112" s="192"/>
      <c r="B112" s="192"/>
      <c r="C112" s="193"/>
    </row>
    <row r="113" spans="1:3" x14ac:dyDescent="0.25">
      <c r="A113" s="192"/>
      <c r="B113" s="192"/>
      <c r="C113" s="193"/>
    </row>
    <row r="114" spans="1:3" x14ac:dyDescent="0.25">
      <c r="A114" s="192"/>
      <c r="B114" s="192"/>
      <c r="C114" s="193"/>
    </row>
    <row r="115" spans="1:3" x14ac:dyDescent="0.25">
      <c r="A115" s="192"/>
      <c r="B115" s="192"/>
      <c r="C115" s="193"/>
    </row>
    <row r="116" spans="1:3" x14ac:dyDescent="0.25">
      <c r="A116" s="192"/>
      <c r="B116" s="192"/>
      <c r="C116" s="193"/>
    </row>
    <row r="117" spans="1:3" x14ac:dyDescent="0.25">
      <c r="A117" s="192"/>
      <c r="B117" s="192"/>
      <c r="C117" s="193"/>
    </row>
    <row r="118" spans="1:3" x14ac:dyDescent="0.25">
      <c r="A118" s="192"/>
      <c r="B118" s="192"/>
      <c r="C118" s="193"/>
    </row>
    <row r="119" spans="1:3" x14ac:dyDescent="0.25">
      <c r="A119" s="192"/>
      <c r="B119" s="192"/>
      <c r="C119" s="193"/>
    </row>
    <row r="120" spans="1:3" x14ac:dyDescent="0.25">
      <c r="A120" s="192"/>
      <c r="B120" s="192"/>
      <c r="C120" s="193"/>
    </row>
    <row r="121" spans="1:3" x14ac:dyDescent="0.25">
      <c r="A121" s="192"/>
      <c r="B121" s="192"/>
      <c r="C121" s="193"/>
    </row>
    <row r="122" spans="1:3" x14ac:dyDescent="0.25">
      <c r="A122" s="192"/>
      <c r="B122" s="192"/>
      <c r="C122" s="193"/>
    </row>
    <row r="123" spans="1:3" x14ac:dyDescent="0.25">
      <c r="A123" s="192"/>
      <c r="B123" s="192"/>
      <c r="C123" s="193"/>
    </row>
    <row r="124" spans="1:3" x14ac:dyDescent="0.25">
      <c r="A124" s="192"/>
      <c r="B124" s="192"/>
      <c r="C124" s="193"/>
    </row>
    <row r="125" spans="1:3" x14ac:dyDescent="0.25">
      <c r="A125" s="192"/>
      <c r="B125" s="192"/>
      <c r="C125" s="193"/>
    </row>
    <row r="126" spans="1:3" x14ac:dyDescent="0.25">
      <c r="A126" s="192"/>
      <c r="B126" s="192"/>
      <c r="C126" s="193"/>
    </row>
    <row r="127" spans="1:3" x14ac:dyDescent="0.25">
      <c r="A127" s="192"/>
      <c r="B127" s="192"/>
      <c r="C127" s="193"/>
    </row>
    <row r="128" spans="1:3" x14ac:dyDescent="0.25">
      <c r="A128" s="192"/>
      <c r="B128" s="192"/>
      <c r="C128" s="193"/>
    </row>
    <row r="129" spans="1:3" x14ac:dyDescent="0.25">
      <c r="A129" s="192"/>
      <c r="B129" s="192"/>
      <c r="C129" s="193"/>
    </row>
    <row r="130" spans="1:3" x14ac:dyDescent="0.25">
      <c r="A130" s="192"/>
      <c r="B130" s="192"/>
      <c r="C130" s="193"/>
    </row>
    <row r="131" spans="1:3" x14ac:dyDescent="0.25">
      <c r="A131" s="192"/>
      <c r="B131" s="192"/>
      <c r="C131" s="193"/>
    </row>
    <row r="132" spans="1:3" x14ac:dyDescent="0.25">
      <c r="A132" s="192"/>
      <c r="B132" s="192"/>
      <c r="C132" s="193"/>
    </row>
    <row r="133" spans="1:3" x14ac:dyDescent="0.25">
      <c r="A133" s="192"/>
      <c r="B133" s="192"/>
      <c r="C133" s="193"/>
    </row>
    <row r="134" spans="1:3" x14ac:dyDescent="0.25">
      <c r="A134" s="192"/>
      <c r="B134" s="192"/>
      <c r="C134" s="193"/>
    </row>
    <row r="135" spans="1:3" x14ac:dyDescent="0.25">
      <c r="A135" s="192"/>
      <c r="B135" s="192"/>
      <c r="C135" s="193"/>
    </row>
    <row r="136" spans="1:3" x14ac:dyDescent="0.25">
      <c r="A136" s="192"/>
      <c r="B136" s="192"/>
      <c r="C136" s="193"/>
    </row>
    <row r="137" spans="1:3" x14ac:dyDescent="0.25">
      <c r="A137" s="192"/>
      <c r="B137" s="192"/>
      <c r="C137" s="193"/>
    </row>
    <row r="138" spans="1:3" x14ac:dyDescent="0.25">
      <c r="A138" s="192"/>
      <c r="B138" s="192"/>
      <c r="C138" s="193"/>
    </row>
    <row r="139" spans="1:3" x14ac:dyDescent="0.25">
      <c r="A139" s="192"/>
      <c r="B139" s="192"/>
      <c r="C139" s="193"/>
    </row>
    <row r="140" spans="1:3" x14ac:dyDescent="0.25">
      <c r="A140" s="192"/>
      <c r="B140" s="192"/>
      <c r="C140" s="193"/>
    </row>
    <row r="141" spans="1:3" x14ac:dyDescent="0.25">
      <c r="A141" s="192"/>
      <c r="B141" s="192"/>
      <c r="C141" s="193"/>
    </row>
    <row r="142" spans="1:3" x14ac:dyDescent="0.25">
      <c r="A142" s="192"/>
      <c r="B142" s="192"/>
      <c r="C142" s="193"/>
    </row>
    <row r="143" spans="1:3" x14ac:dyDescent="0.25">
      <c r="A143" s="192"/>
      <c r="B143" s="192"/>
      <c r="C143" s="193"/>
    </row>
    <row r="144" spans="1:3" x14ac:dyDescent="0.25">
      <c r="A144" s="192"/>
      <c r="B144" s="192"/>
      <c r="C144" s="193"/>
    </row>
    <row r="145" spans="1:3" x14ac:dyDescent="0.25">
      <c r="A145" s="192"/>
      <c r="B145" s="192"/>
      <c r="C145" s="193"/>
    </row>
    <row r="146" spans="1:3" x14ac:dyDescent="0.25">
      <c r="A146" s="192"/>
      <c r="B146" s="192"/>
      <c r="C146" s="193"/>
    </row>
    <row r="147" spans="1:3" x14ac:dyDescent="0.25">
      <c r="A147" s="192"/>
      <c r="B147" s="192"/>
      <c r="C147" s="193"/>
    </row>
    <row r="148" spans="1:3" x14ac:dyDescent="0.25">
      <c r="A148" s="192"/>
      <c r="B148" s="192"/>
      <c r="C148" s="193"/>
    </row>
    <row r="149" spans="1:3" x14ac:dyDescent="0.25">
      <c r="A149" s="192"/>
      <c r="B149" s="192"/>
      <c r="C149" s="193"/>
    </row>
    <row r="150" spans="1:3" x14ac:dyDescent="0.25">
      <c r="A150" s="192"/>
      <c r="B150" s="192"/>
      <c r="C150" s="193"/>
    </row>
    <row r="151" spans="1:3" x14ac:dyDescent="0.25">
      <c r="A151" s="192"/>
      <c r="B151" s="192"/>
      <c r="C151" s="193"/>
    </row>
    <row r="152" spans="1:3" x14ac:dyDescent="0.25">
      <c r="A152" s="192"/>
      <c r="B152" s="192"/>
      <c r="C152" s="193"/>
    </row>
    <row r="153" spans="1:3" x14ac:dyDescent="0.25">
      <c r="A153" s="192"/>
      <c r="B153" s="192"/>
      <c r="C153" s="193"/>
    </row>
    <row r="154" spans="1:3" x14ac:dyDescent="0.25">
      <c r="A154" s="192"/>
      <c r="B154" s="192"/>
      <c r="C154" s="193"/>
    </row>
    <row r="155" spans="1:3" x14ac:dyDescent="0.25">
      <c r="A155" s="192"/>
      <c r="B155" s="192"/>
      <c r="C155" s="193"/>
    </row>
    <row r="156" spans="1:3" x14ac:dyDescent="0.25">
      <c r="A156" s="192"/>
      <c r="B156" s="192"/>
      <c r="C156" s="193"/>
    </row>
    <row r="157" spans="1:3" x14ac:dyDescent="0.25">
      <c r="A157" s="192"/>
      <c r="B157" s="192"/>
      <c r="C157" s="193"/>
    </row>
    <row r="158" spans="1:3" x14ac:dyDescent="0.25">
      <c r="A158" s="192"/>
      <c r="B158" s="192"/>
      <c r="C158" s="193"/>
    </row>
    <row r="159" spans="1:3" x14ac:dyDescent="0.25">
      <c r="A159" s="192"/>
      <c r="B159" s="192"/>
      <c r="C159" s="193"/>
    </row>
    <row r="160" spans="1:3" x14ac:dyDescent="0.25">
      <c r="A160" s="192"/>
      <c r="B160" s="192"/>
      <c r="C160" s="193"/>
    </row>
    <row r="161" spans="1:3" x14ac:dyDescent="0.25">
      <c r="A161" s="192"/>
      <c r="B161" s="192"/>
      <c r="C161" s="193"/>
    </row>
    <row r="162" spans="1:3" x14ac:dyDescent="0.25">
      <c r="A162" s="192"/>
      <c r="B162" s="192"/>
      <c r="C162" s="193"/>
    </row>
    <row r="163" spans="1:3" x14ac:dyDescent="0.25">
      <c r="A163" s="192"/>
      <c r="B163" s="192"/>
      <c r="C163" s="193"/>
    </row>
    <row r="164" spans="1:3" x14ac:dyDescent="0.25">
      <c r="A164" s="192"/>
      <c r="B164" s="192"/>
      <c r="C164" s="193"/>
    </row>
    <row r="165" spans="1:3" x14ac:dyDescent="0.25">
      <c r="A165" s="192"/>
      <c r="B165" s="192"/>
      <c r="C165" s="193"/>
    </row>
    <row r="166" spans="1:3" x14ac:dyDescent="0.25">
      <c r="A166" s="192"/>
      <c r="B166" s="192"/>
      <c r="C166" s="193"/>
    </row>
    <row r="167" spans="1:3" x14ac:dyDescent="0.25">
      <c r="A167" s="192"/>
      <c r="B167" s="192"/>
      <c r="C167" s="193"/>
    </row>
    <row r="168" spans="1:3" x14ac:dyDescent="0.25">
      <c r="A168" s="192"/>
      <c r="B168" s="192"/>
      <c r="C168" s="193"/>
    </row>
    <row r="169" spans="1:3" x14ac:dyDescent="0.25">
      <c r="A169" s="192"/>
      <c r="B169" s="192"/>
      <c r="C169" s="193"/>
    </row>
    <row r="170" spans="1:3" x14ac:dyDescent="0.25">
      <c r="A170" s="192"/>
      <c r="B170" s="192"/>
      <c r="C170" s="193"/>
    </row>
    <row r="171" spans="1:3" x14ac:dyDescent="0.25">
      <c r="A171" s="192"/>
      <c r="B171" s="192"/>
      <c r="C171" s="193"/>
    </row>
    <row r="172" spans="1:3" x14ac:dyDescent="0.25">
      <c r="A172" s="192"/>
      <c r="B172" s="192"/>
      <c r="C172" s="193"/>
    </row>
    <row r="173" spans="1:3" x14ac:dyDescent="0.25">
      <c r="A173" s="192"/>
      <c r="B173" s="192"/>
      <c r="C173" s="193"/>
    </row>
    <row r="174" spans="1:3" x14ac:dyDescent="0.25">
      <c r="A174" s="192"/>
      <c r="B174" s="192"/>
      <c r="C174" s="193"/>
    </row>
    <row r="175" spans="1:3" x14ac:dyDescent="0.25">
      <c r="A175" s="192"/>
      <c r="B175" s="192"/>
      <c r="C175" s="193"/>
    </row>
    <row r="176" spans="1:3" x14ac:dyDescent="0.25">
      <c r="A176" s="192"/>
      <c r="B176" s="192"/>
      <c r="C176" s="193"/>
    </row>
    <row r="177" spans="1:3" x14ac:dyDescent="0.25">
      <c r="A177" s="192"/>
      <c r="B177" s="192"/>
      <c r="C177" s="193"/>
    </row>
    <row r="178" spans="1:3" x14ac:dyDescent="0.25">
      <c r="A178" s="192"/>
      <c r="B178" s="192"/>
      <c r="C178" s="193"/>
    </row>
    <row r="179" spans="1:3" x14ac:dyDescent="0.25">
      <c r="A179" s="192"/>
      <c r="B179" s="192"/>
      <c r="C179" s="193"/>
    </row>
    <row r="180" spans="1:3" x14ac:dyDescent="0.25">
      <c r="A180" s="192"/>
      <c r="B180" s="192"/>
      <c r="C180" s="193"/>
    </row>
    <row r="181" spans="1:3" x14ac:dyDescent="0.25">
      <c r="A181" s="192"/>
      <c r="B181" s="192"/>
      <c r="C181" s="193"/>
    </row>
    <row r="182" spans="1:3" x14ac:dyDescent="0.25">
      <c r="A182" s="192"/>
      <c r="B182" s="192"/>
      <c r="C182" s="193"/>
    </row>
    <row r="183" spans="1:3" x14ac:dyDescent="0.25">
      <c r="A183" s="192"/>
      <c r="B183" s="192"/>
      <c r="C183" s="193"/>
    </row>
    <row r="184" spans="1:3" x14ac:dyDescent="0.25">
      <c r="A184" s="192"/>
      <c r="B184" s="192"/>
      <c r="C184" s="193"/>
    </row>
    <row r="185" spans="1:3" x14ac:dyDescent="0.25">
      <c r="A185" s="192"/>
      <c r="B185" s="192"/>
      <c r="C185" s="193"/>
    </row>
    <row r="186" spans="1:3" x14ac:dyDescent="0.25">
      <c r="A186" s="192"/>
      <c r="B186" s="192"/>
      <c r="C186" s="193"/>
    </row>
    <row r="187" spans="1:3" x14ac:dyDescent="0.25">
      <c r="A187" s="192"/>
      <c r="B187" s="192"/>
      <c r="C187" s="193"/>
    </row>
    <row r="188" spans="1:3" x14ac:dyDescent="0.25">
      <c r="A188" s="192"/>
      <c r="B188" s="192"/>
      <c r="C188" s="193"/>
    </row>
    <row r="189" spans="1:3" x14ac:dyDescent="0.25">
      <c r="A189" s="192"/>
      <c r="B189" s="192"/>
      <c r="C189" s="193"/>
    </row>
    <row r="190" spans="1:3" x14ac:dyDescent="0.25">
      <c r="A190" s="192"/>
      <c r="B190" s="192"/>
      <c r="C190" s="193"/>
    </row>
    <row r="191" spans="1:3" x14ac:dyDescent="0.25">
      <c r="A191" s="192"/>
      <c r="B191" s="192"/>
      <c r="C191" s="193"/>
    </row>
    <row r="192" spans="1:3" x14ac:dyDescent="0.25">
      <c r="A192" s="192"/>
      <c r="B192" s="192"/>
      <c r="C192" s="193"/>
    </row>
    <row r="193" spans="1:3" x14ac:dyDescent="0.25">
      <c r="A193" s="192"/>
      <c r="B193" s="192"/>
      <c r="C193" s="193"/>
    </row>
    <row r="194" spans="1:3" x14ac:dyDescent="0.25">
      <c r="A194" s="192"/>
      <c r="B194" s="192"/>
      <c r="C194" s="193"/>
    </row>
    <row r="195" spans="1:3" x14ac:dyDescent="0.25">
      <c r="A195" s="192"/>
      <c r="B195" s="192"/>
      <c r="C195" s="193"/>
    </row>
    <row r="196" spans="1:3" x14ac:dyDescent="0.25">
      <c r="A196" s="192"/>
      <c r="B196" s="192"/>
      <c r="C196" s="193"/>
    </row>
    <row r="197" spans="1:3" x14ac:dyDescent="0.25">
      <c r="A197" s="192"/>
      <c r="B197" s="192"/>
      <c r="C197" s="193"/>
    </row>
    <row r="198" spans="1:3" x14ac:dyDescent="0.25">
      <c r="A198" s="192"/>
      <c r="B198" s="192"/>
      <c r="C198" s="193"/>
    </row>
    <row r="199" spans="1:3" x14ac:dyDescent="0.25">
      <c r="A199" s="192"/>
      <c r="B199" s="192"/>
      <c r="C199" s="193"/>
    </row>
    <row r="200" spans="1:3" x14ac:dyDescent="0.25">
      <c r="A200" s="192"/>
      <c r="B200" s="192"/>
      <c r="C200" s="193"/>
    </row>
    <row r="201" spans="1:3" x14ac:dyDescent="0.25">
      <c r="A201" s="192"/>
      <c r="B201" s="192"/>
      <c r="C201" s="193"/>
    </row>
    <row r="202" spans="1:3" x14ac:dyDescent="0.25">
      <c r="A202" s="192"/>
      <c r="B202" s="192"/>
      <c r="C202" s="193"/>
    </row>
    <row r="203" spans="1:3" x14ac:dyDescent="0.25">
      <c r="A203" s="192"/>
      <c r="B203" s="192"/>
      <c r="C203" s="193"/>
    </row>
    <row r="204" spans="1:3" x14ac:dyDescent="0.25">
      <c r="A204" s="192"/>
      <c r="B204" s="192"/>
      <c r="C204" s="193"/>
    </row>
    <row r="205" spans="1:3" x14ac:dyDescent="0.25">
      <c r="A205" s="192"/>
      <c r="B205" s="192"/>
      <c r="C205" s="193"/>
    </row>
    <row r="206" spans="1:3" x14ac:dyDescent="0.25">
      <c r="A206" s="192"/>
      <c r="B206" s="192"/>
      <c r="C206" s="193"/>
    </row>
    <row r="207" spans="1:3" x14ac:dyDescent="0.25">
      <c r="A207" s="192"/>
      <c r="B207" s="192"/>
      <c r="C207" s="193"/>
    </row>
    <row r="208" spans="1:3" x14ac:dyDescent="0.25">
      <c r="A208" s="192"/>
      <c r="B208" s="192"/>
      <c r="C208" s="193"/>
    </row>
    <row r="209" spans="1:3" x14ac:dyDescent="0.25">
      <c r="A209" s="192"/>
      <c r="B209" s="192"/>
      <c r="C209" s="193"/>
    </row>
    <row r="210" spans="1:3" x14ac:dyDescent="0.25">
      <c r="A210" s="192"/>
      <c r="B210" s="192"/>
      <c r="C210" s="193"/>
    </row>
    <row r="211" spans="1:3" x14ac:dyDescent="0.25">
      <c r="A211" s="192"/>
      <c r="B211" s="192"/>
      <c r="C211" s="193"/>
    </row>
    <row r="212" spans="1:3" x14ac:dyDescent="0.25">
      <c r="A212" s="192"/>
      <c r="B212" s="192"/>
      <c r="C212" s="193"/>
    </row>
    <row r="213" spans="1:3" x14ac:dyDescent="0.25">
      <c r="A213" s="192"/>
      <c r="B213" s="192"/>
      <c r="C213" s="193"/>
    </row>
    <row r="214" spans="1:3" x14ac:dyDescent="0.25">
      <c r="A214" s="192"/>
      <c r="B214" s="192"/>
      <c r="C214" s="193"/>
    </row>
    <row r="215" spans="1:3" x14ac:dyDescent="0.25">
      <c r="A215" s="192"/>
      <c r="B215" s="192"/>
      <c r="C215" s="193"/>
    </row>
    <row r="216" spans="1:3" x14ac:dyDescent="0.25">
      <c r="A216" s="192"/>
      <c r="B216" s="192"/>
      <c r="C216" s="193"/>
    </row>
    <row r="217" spans="1:3" x14ac:dyDescent="0.25">
      <c r="A217" s="192"/>
      <c r="B217" s="192"/>
      <c r="C217" s="193"/>
    </row>
    <row r="218" spans="1:3" x14ac:dyDescent="0.25">
      <c r="A218" s="192"/>
      <c r="B218" s="192"/>
      <c r="C218" s="193"/>
    </row>
    <row r="219" spans="1:3" x14ac:dyDescent="0.25">
      <c r="A219" s="192"/>
      <c r="B219" s="192"/>
      <c r="C219" s="193"/>
    </row>
    <row r="220" spans="1:3" x14ac:dyDescent="0.25">
      <c r="A220" s="192"/>
      <c r="B220" s="192"/>
      <c r="C220" s="193"/>
    </row>
    <row r="221" spans="1:3" x14ac:dyDescent="0.25">
      <c r="A221" s="192"/>
      <c r="B221" s="192"/>
      <c r="C221" s="193"/>
    </row>
    <row r="222" spans="1:3" x14ac:dyDescent="0.25">
      <c r="A222" s="192"/>
      <c r="B222" s="192"/>
      <c r="C222" s="193"/>
    </row>
    <row r="223" spans="1:3" x14ac:dyDescent="0.25">
      <c r="A223" s="192"/>
      <c r="B223" s="192"/>
      <c r="C223" s="193"/>
    </row>
    <row r="224" spans="1:3" x14ac:dyDescent="0.25">
      <c r="A224" s="192"/>
      <c r="B224" s="192"/>
      <c r="C224" s="193"/>
    </row>
    <row r="225" spans="1:3" x14ac:dyDescent="0.25">
      <c r="A225" s="192"/>
      <c r="B225" s="192"/>
      <c r="C225" s="193"/>
    </row>
    <row r="226" spans="1:3" x14ac:dyDescent="0.25">
      <c r="A226" s="192"/>
      <c r="B226" s="192"/>
      <c r="C226" s="193"/>
    </row>
    <row r="227" spans="1:3" x14ac:dyDescent="0.25">
      <c r="A227" s="192"/>
      <c r="B227" s="192"/>
      <c r="C227" s="193"/>
    </row>
    <row r="228" spans="1:3" x14ac:dyDescent="0.25">
      <c r="A228" s="192"/>
      <c r="B228" s="192"/>
      <c r="C228" s="193"/>
    </row>
    <row r="229" spans="1:3" x14ac:dyDescent="0.25">
      <c r="A229" s="192"/>
      <c r="B229" s="192"/>
      <c r="C229" s="193"/>
    </row>
    <row r="230" spans="1:3" x14ac:dyDescent="0.25">
      <c r="A230" s="192"/>
      <c r="B230" s="192"/>
      <c r="C230" s="193"/>
    </row>
    <row r="231" spans="1:3" x14ac:dyDescent="0.25">
      <c r="A231" s="192"/>
      <c r="B231" s="192"/>
      <c r="C231" s="193"/>
    </row>
    <row r="232" spans="1:3" x14ac:dyDescent="0.25">
      <c r="A232" s="192"/>
      <c r="B232" s="192"/>
      <c r="C232" s="193"/>
    </row>
    <row r="233" spans="1:3" x14ac:dyDescent="0.25">
      <c r="A233" s="192"/>
      <c r="B233" s="192"/>
      <c r="C233" s="193"/>
    </row>
    <row r="234" spans="1:3" x14ac:dyDescent="0.25">
      <c r="A234" s="192"/>
      <c r="B234" s="192"/>
      <c r="C234" s="193"/>
    </row>
    <row r="235" spans="1:3" x14ac:dyDescent="0.25">
      <c r="A235" s="192"/>
      <c r="B235" s="192"/>
      <c r="C235" s="193"/>
    </row>
    <row r="236" spans="1:3" x14ac:dyDescent="0.25">
      <c r="A236" s="192"/>
      <c r="B236" s="192"/>
      <c r="C236" s="193"/>
    </row>
    <row r="237" spans="1:3" x14ac:dyDescent="0.25">
      <c r="A237" s="192"/>
      <c r="B237" s="192"/>
      <c r="C237" s="193"/>
    </row>
    <row r="238" spans="1:3" x14ac:dyDescent="0.25">
      <c r="A238" s="192"/>
      <c r="B238" s="192"/>
      <c r="C238" s="193"/>
    </row>
    <row r="239" spans="1:3" x14ac:dyDescent="0.25">
      <c r="A239" s="192"/>
      <c r="B239" s="192"/>
      <c r="C239" s="193"/>
    </row>
    <row r="240" spans="1:3" x14ac:dyDescent="0.25">
      <c r="A240" s="192"/>
      <c r="B240" s="192"/>
      <c r="C240" s="193"/>
    </row>
  </sheetData>
  <mergeCells count="79">
    <mergeCell ref="AM8:AM9"/>
    <mergeCell ref="AN5:AP5"/>
    <mergeCell ref="AN6:AP7"/>
    <mergeCell ref="AN8:AN9"/>
    <mergeCell ref="AO8:AO9"/>
    <mergeCell ref="AP8:AP9"/>
    <mergeCell ref="F8:F9"/>
    <mergeCell ref="V8:V9"/>
    <mergeCell ref="V5:X5"/>
    <mergeCell ref="D5:F5"/>
    <mergeCell ref="AH5:AJ5"/>
    <mergeCell ref="AE5:AG5"/>
    <mergeCell ref="AB5:AD5"/>
    <mergeCell ref="S5:U5"/>
    <mergeCell ref="Y5:AA5"/>
    <mergeCell ref="Y6:AA7"/>
    <mergeCell ref="Y8:Y9"/>
    <mergeCell ref="Z8:Z9"/>
    <mergeCell ref="AA8:AA9"/>
    <mergeCell ref="D6:F7"/>
    <mergeCell ref="AI8:AI9"/>
    <mergeCell ref="AD8:AD9"/>
    <mergeCell ref="S8:S9"/>
    <mergeCell ref="T8:T9"/>
    <mergeCell ref="U8:U9"/>
    <mergeCell ref="AB6:AD7"/>
    <mergeCell ref="V6:X7"/>
    <mergeCell ref="W8:W9"/>
    <mergeCell ref="AB8:AB9"/>
    <mergeCell ref="X8:X9"/>
    <mergeCell ref="S6:U7"/>
    <mergeCell ref="AC8:AC9"/>
    <mergeCell ref="A2:C2"/>
    <mergeCell ref="A5:A9"/>
    <mergeCell ref="C5:C9"/>
    <mergeCell ref="M6:O7"/>
    <mergeCell ref="R8:R9"/>
    <mergeCell ref="M8:M9"/>
    <mergeCell ref="P8:P9"/>
    <mergeCell ref="Q8:Q9"/>
    <mergeCell ref="N8:N9"/>
    <mergeCell ref="M5:O5"/>
    <mergeCell ref="B5:B9"/>
    <mergeCell ref="P5:R5"/>
    <mergeCell ref="O8:O9"/>
    <mergeCell ref="P6:R7"/>
    <mergeCell ref="D8:D9"/>
    <mergeCell ref="E8:E9"/>
    <mergeCell ref="AH6:AJ7"/>
    <mergeCell ref="AE6:AG7"/>
    <mergeCell ref="AT5:AV5"/>
    <mergeCell ref="AT6:AV7"/>
    <mergeCell ref="AT8:AT9"/>
    <mergeCell ref="AU8:AU9"/>
    <mergeCell ref="AV8:AV9"/>
    <mergeCell ref="AH8:AH9"/>
    <mergeCell ref="AE8:AE9"/>
    <mergeCell ref="AF8:AF9"/>
    <mergeCell ref="AG8:AG9"/>
    <mergeCell ref="AJ8:AJ9"/>
    <mergeCell ref="AK5:AM5"/>
    <mergeCell ref="AK6:AM7"/>
    <mergeCell ref="AK8:AK9"/>
    <mergeCell ref="AL8:AL9"/>
    <mergeCell ref="AQ5:AS5"/>
    <mergeCell ref="AQ6:AS7"/>
    <mergeCell ref="AQ8:AQ9"/>
    <mergeCell ref="AR8:AR9"/>
    <mergeCell ref="AS8:AS9"/>
    <mergeCell ref="G5:I5"/>
    <mergeCell ref="G6:I7"/>
    <mergeCell ref="G8:G9"/>
    <mergeCell ref="H8:H9"/>
    <mergeCell ref="I8:I9"/>
    <mergeCell ref="J5:L5"/>
    <mergeCell ref="J6:L7"/>
    <mergeCell ref="J8:J9"/>
    <mergeCell ref="K8:K9"/>
    <mergeCell ref="L8:L9"/>
  </mergeCells>
  <phoneticPr fontId="4" type="noConversion"/>
  <printOptions horizontalCentered="1"/>
  <pageMargins left="3.937007874015748E-2" right="3.937007874015748E-2" top="0.11811023622047245" bottom="0.11811023622047245" header="7.874015748031496E-2" footer="0.31496062992125984"/>
  <pageSetup paperSize="9" scale="40" fitToWidth="3" fitToHeight="2" orientation="landscape" r:id="rId1"/>
  <headerFooter alignWithMargins="0">
    <oddHeader>&amp;R&amp;16 6. számú melléklet &amp;P. oldal az előterjesztéshez</oddHeader>
  </headerFooter>
  <colBreaks count="4" manualBreakCount="4">
    <brk id="12" max="71" man="1"/>
    <brk id="21" max="71" man="1"/>
    <brk id="30" max="71" man="1"/>
    <brk id="39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2024</vt:lpstr>
      <vt:lpstr>'2024'!Nyomtatási_cím</vt:lpstr>
      <vt:lpstr>'2024'!Nyomtatási_terület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2025-02-06T14:20:26Z</dcterms:modified>
</cp:coreProperties>
</file>