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Jogi ügyek\KNE 2020\Erzsébetvárosi Piacüzemeltetési Kft\Üzemeltetési ktg elengedés 2021\"/>
    </mc:Choice>
  </mc:AlternateContent>
  <bookViews>
    <workbookView xWindow="0" yWindow="0" windowWidth="28800" windowHeight="12435"/>
  </bookViews>
  <sheets>
    <sheet name="2021 - Üzemeltetési költsé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9" i="1" l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1" i="1"/>
  <c r="O21" i="1" s="1"/>
  <c r="N20" i="1"/>
  <c r="O20" i="1" s="1"/>
  <c r="N19" i="1"/>
  <c r="O19" i="1" s="1"/>
  <c r="N18" i="1"/>
  <c r="O18" i="1" s="1"/>
  <c r="N16" i="1"/>
  <c r="O16" i="1" s="1"/>
  <c r="N15" i="1"/>
  <c r="O15" i="1" s="1"/>
  <c r="N14" i="1"/>
  <c r="O14" i="1" s="1"/>
  <c r="N13" i="1"/>
  <c r="O13" i="1" s="1"/>
  <c r="N12" i="1"/>
  <c r="O12" i="1" s="1"/>
  <c r="I29" i="1"/>
  <c r="I27" i="1"/>
  <c r="I26" i="1"/>
  <c r="I25" i="1"/>
  <c r="I23" i="1"/>
  <c r="I22" i="1"/>
  <c r="I21" i="1"/>
  <c r="I19" i="1"/>
  <c r="I18" i="1"/>
  <c r="I17" i="1"/>
  <c r="I15" i="1"/>
  <c r="I14" i="1"/>
  <c r="I13" i="1"/>
  <c r="H25" i="1"/>
  <c r="D17" i="1"/>
  <c r="E17" i="1" s="1"/>
  <c r="G17" i="1" s="1"/>
  <c r="H17" i="1" s="1"/>
  <c r="D29" i="1"/>
  <c r="D28" i="1"/>
  <c r="D27" i="1"/>
  <c r="D26" i="1"/>
  <c r="D25" i="1"/>
  <c r="D24" i="1"/>
  <c r="D23" i="1"/>
  <c r="D22" i="1"/>
  <c r="D21" i="1"/>
  <c r="D20" i="1"/>
  <c r="D19" i="1"/>
  <c r="D18" i="1"/>
  <c r="D16" i="1"/>
  <c r="D15" i="1"/>
  <c r="D14" i="1"/>
  <c r="D13" i="1"/>
  <c r="D12" i="1"/>
  <c r="D7" i="1"/>
  <c r="I28" i="1" s="1"/>
  <c r="E6" i="1"/>
  <c r="G6" i="1" s="1"/>
  <c r="I12" i="1" l="1"/>
  <c r="I16" i="1"/>
  <c r="I20" i="1"/>
  <c r="J20" i="1" s="1"/>
  <c r="L20" i="1" s="1"/>
  <c r="M20" i="1" s="1"/>
  <c r="I24" i="1"/>
  <c r="J24" i="1" s="1"/>
  <c r="L24" i="1" s="1"/>
  <c r="M24" i="1" s="1"/>
  <c r="J27" i="1"/>
  <c r="L27" i="1" s="1"/>
  <c r="M27" i="1" s="1"/>
  <c r="J17" i="1"/>
  <c r="L17" i="1" s="1"/>
  <c r="M17" i="1" s="1"/>
  <c r="J28" i="1"/>
  <c r="L28" i="1" s="1"/>
  <c r="M28" i="1" s="1"/>
  <c r="J15" i="1"/>
  <c r="L15" i="1" s="1"/>
  <c r="M15" i="1" s="1"/>
  <c r="J12" i="1"/>
  <c r="L12" i="1" s="1"/>
  <c r="M12" i="1" s="1"/>
  <c r="J16" i="1"/>
  <c r="L16" i="1" s="1"/>
  <c r="M16" i="1" s="1"/>
  <c r="J21" i="1"/>
  <c r="L21" i="1" s="1"/>
  <c r="M21" i="1" s="1"/>
  <c r="J25" i="1"/>
  <c r="L25" i="1" s="1"/>
  <c r="M25" i="1" s="1"/>
  <c r="J29" i="1"/>
  <c r="L29" i="1" s="1"/>
  <c r="M29" i="1" s="1"/>
  <c r="J13" i="1"/>
  <c r="L13" i="1" s="1"/>
  <c r="M13" i="1" s="1"/>
  <c r="J18" i="1"/>
  <c r="L18" i="1" s="1"/>
  <c r="M18" i="1" s="1"/>
  <c r="J22" i="1"/>
  <c r="L22" i="1" s="1"/>
  <c r="J26" i="1"/>
  <c r="L26" i="1" s="1"/>
  <c r="M26" i="1" s="1"/>
  <c r="J14" i="1"/>
  <c r="L14" i="1" s="1"/>
  <c r="M14" i="1" s="1"/>
  <c r="J19" i="1"/>
  <c r="L19" i="1" s="1"/>
  <c r="M19" i="1" s="1"/>
  <c r="J23" i="1"/>
  <c r="L23" i="1" s="1"/>
  <c r="E5" i="1"/>
  <c r="G5" i="1" s="1"/>
  <c r="E29" i="1"/>
  <c r="G29" i="1" s="1"/>
  <c r="H29" i="1" s="1"/>
  <c r="Q29" i="1" s="1"/>
  <c r="R29" i="1" s="1"/>
  <c r="E28" i="1"/>
  <c r="G28" i="1" s="1"/>
  <c r="H28" i="1" s="1"/>
  <c r="Q28" i="1" s="1"/>
  <c r="R28" i="1" s="1"/>
  <c r="E27" i="1"/>
  <c r="G27" i="1" s="1"/>
  <c r="H27" i="1" s="1"/>
  <c r="Q27" i="1" s="1"/>
  <c r="R27" i="1" s="1"/>
  <c r="E26" i="1"/>
  <c r="G26" i="1" s="1"/>
  <c r="H26" i="1" s="1"/>
  <c r="Q26" i="1" s="1"/>
  <c r="R26" i="1" s="1"/>
  <c r="E25" i="1"/>
  <c r="G25" i="1" s="1"/>
  <c r="E24" i="1"/>
  <c r="G24" i="1" s="1"/>
  <c r="H24" i="1" s="1"/>
  <c r="Q24" i="1" s="1"/>
  <c r="R24" i="1" s="1"/>
  <c r="E23" i="1"/>
  <c r="G23" i="1" s="1"/>
  <c r="H23" i="1" s="1"/>
  <c r="E22" i="1"/>
  <c r="G22" i="1" s="1"/>
  <c r="H22" i="1" s="1"/>
  <c r="E21" i="1"/>
  <c r="G21" i="1" s="1"/>
  <c r="H21" i="1" s="1"/>
  <c r="Q21" i="1" s="1"/>
  <c r="R21" i="1" s="1"/>
  <c r="E20" i="1"/>
  <c r="G20" i="1" s="1"/>
  <c r="H20" i="1" s="1"/>
  <c r="Q20" i="1" s="1"/>
  <c r="R20" i="1" s="1"/>
  <c r="E19" i="1"/>
  <c r="G19" i="1" s="1"/>
  <c r="H19" i="1" s="1"/>
  <c r="Q19" i="1" s="1"/>
  <c r="R19" i="1" s="1"/>
  <c r="E18" i="1"/>
  <c r="G18" i="1" s="1"/>
  <c r="H18" i="1" s="1"/>
  <c r="Q18" i="1" s="1"/>
  <c r="R18" i="1" s="1"/>
  <c r="E16" i="1"/>
  <c r="G16" i="1" s="1"/>
  <c r="H16" i="1" s="1"/>
  <c r="Q16" i="1" s="1"/>
  <c r="R16" i="1" s="1"/>
  <c r="E15" i="1"/>
  <c r="G15" i="1" s="1"/>
  <c r="H15" i="1" s="1"/>
  <c r="Q15" i="1" s="1"/>
  <c r="R15" i="1" s="1"/>
  <c r="E14" i="1"/>
  <c r="G14" i="1" s="1"/>
  <c r="H14" i="1" s="1"/>
  <c r="Q14" i="1" s="1"/>
  <c r="R14" i="1" s="1"/>
  <c r="E13" i="1"/>
  <c r="G13" i="1" s="1"/>
  <c r="H13" i="1" s="1"/>
  <c r="Q13" i="1" s="1"/>
  <c r="R13" i="1" s="1"/>
  <c r="E12" i="1"/>
  <c r="G12" i="1" s="1"/>
  <c r="H12" i="1" s="1"/>
  <c r="Q12" i="1" s="1"/>
  <c r="R12" i="1" s="1"/>
  <c r="E7" i="1"/>
  <c r="G7" i="1" s="1"/>
  <c r="Q25" i="1" l="1"/>
  <c r="R25" i="1" s="1"/>
  <c r="M32" i="1"/>
  <c r="H32" i="1"/>
  <c r="R32" i="1"/>
</calcChain>
</file>

<file path=xl/sharedStrings.xml><?xml version="1.0" encoding="utf-8"?>
<sst xmlns="http://schemas.openxmlformats.org/spreadsheetml/2006/main" count="92" uniqueCount="61">
  <si>
    <t>Üzemeltetési költség</t>
  </si>
  <si>
    <t>négyzetméter</t>
  </si>
  <si>
    <t>egységár (nettó)</t>
  </si>
  <si>
    <t>érték/hó (nettó)</t>
  </si>
  <si>
    <t>áfa kulcs</t>
  </si>
  <si>
    <t>jelenleg számlázott értékek</t>
  </si>
  <si>
    <t>helyiségszám</t>
  </si>
  <si>
    <t>bérlő fél</t>
  </si>
  <si>
    <t>Prima Vega Kft.</t>
  </si>
  <si>
    <t>1/013</t>
  </si>
  <si>
    <t>László Ádám és Tsa Kft.</t>
  </si>
  <si>
    <t>1/014</t>
  </si>
  <si>
    <t>Tóth Ferenc</t>
  </si>
  <si>
    <t>1/015</t>
  </si>
  <si>
    <t>Levante 2000 Bt.</t>
  </si>
  <si>
    <t>1/016</t>
  </si>
  <si>
    <t>Tejes-Vegyes Bt.</t>
  </si>
  <si>
    <t>1/037</t>
  </si>
  <si>
    <t>Sze-Riz Kft.</t>
  </si>
  <si>
    <t>1/051</t>
  </si>
  <si>
    <t>Marker Pipi Kft.</t>
  </si>
  <si>
    <t>1/053</t>
  </si>
  <si>
    <t>Márkus Elemér</t>
  </si>
  <si>
    <t>1/059</t>
  </si>
  <si>
    <t>Orita Kft.</t>
  </si>
  <si>
    <t>1/062</t>
  </si>
  <si>
    <t>1/063</t>
  </si>
  <si>
    <t>1/073</t>
  </si>
  <si>
    <t>TiszMe Bt.</t>
  </si>
  <si>
    <t>1/075</t>
  </si>
  <si>
    <t>1/085</t>
  </si>
  <si>
    <t>Jaffa 94 Bt.</t>
  </si>
  <si>
    <t>1/086</t>
  </si>
  <si>
    <t>1/089</t>
  </si>
  <si>
    <t>Breska Tamás Péter</t>
  </si>
  <si>
    <t>1/091</t>
  </si>
  <si>
    <t>Karotta-Béta Kft.</t>
  </si>
  <si>
    <t>1/012</t>
  </si>
  <si>
    <t>érték/hó (bruttó)</t>
  </si>
  <si>
    <t>Alapadatok</t>
  </si>
  <si>
    <t>Üzemeltetési költség mindösszesen (bruttó)</t>
  </si>
  <si>
    <t>GARAY TÉRI PIAC BEVÉTEL ÉS RÁFORDÍTÁS  -  CÉGENKÉNTI KIMUTATÁS</t>
  </si>
  <si>
    <t>Üzemeltetési költség értékei</t>
  </si>
  <si>
    <t>üzemeltetési költség átalány</t>
  </si>
  <si>
    <t>Üzemeltetési költség átalány mindösszesen (bruttó)</t>
  </si>
  <si>
    <t>éves
üzemeltetési költség
(bruttó)</t>
  </si>
  <si>
    <t>éves
üzemeltetési átalány különbözet költség
(bruttó)</t>
  </si>
  <si>
    <t>Prima Vega Kft.*</t>
  </si>
  <si>
    <t>üzemeltetési költség átalány különbözet</t>
  </si>
  <si>
    <t>Aktuálisan számlázott üzemeltetési költség átalány
(Befizetett)</t>
  </si>
  <si>
    <t>1/029</t>
  </si>
  <si>
    <t>-</t>
  </si>
  <si>
    <t>Fábián Kornélia*</t>
  </si>
  <si>
    <t>* Az üzlethelyiség birtokba visszavétele folyamatban van/megtörtént</t>
  </si>
  <si>
    <t>Hulladék- és szemétszállítás; üzemeltetési költség átalány különbözet mindösszesen (bruttó)</t>
  </si>
  <si>
    <t>éves
üzemeltetési átalány  költség
(bruttó)</t>
  </si>
  <si>
    <t>Garay téri Piac</t>
  </si>
  <si>
    <t>Horváth Tiborné Gabriella**</t>
  </si>
  <si>
    <t>**Az üzlethelyiségre kötött szerződés az év során lett megírva</t>
  </si>
  <si>
    <t>Üzemeltetési költség átalány különbözet
(Kiszámlázott, be nem fizetett összeg)</t>
  </si>
  <si>
    <t>Üzemeltetési költség átalány
(Későbbiekben módosult összeg, nem kiszámlázott)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</si>
</sst>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Ft&quot;_-;\-* #,##0\ &quot;Ft&quot;_-;_-* &quot;-&quot;\ &quot;Ft&quot;_-;_-@_-"/>
    <numFmt numFmtId="164" formatCode="#,##0\ &quot;Ft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9" fontId="5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9" fontId="5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7" fillId="0" borderId="13" xfId="0" applyFont="1" applyBorder="1"/>
    <xf numFmtId="0" fontId="7" fillId="0" borderId="14" xfId="0" applyFont="1" applyBorder="1"/>
    <xf numFmtId="0" fontId="1" fillId="0" borderId="13" xfId="0" applyFont="1" applyBorder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7" fillId="0" borderId="0" xfId="0" applyFont="1" applyBorder="1"/>
    <xf numFmtId="9" fontId="5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Border="1"/>
    <xf numFmtId="164" fontId="3" fillId="3" borderId="17" xfId="0" applyNumberFormat="1" applyFont="1" applyFill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42" fontId="5" fillId="0" borderId="7" xfId="0" applyNumberFormat="1" applyFont="1" applyBorder="1" applyAlignment="1">
      <alignment horizontal="center" vertical="center"/>
    </xf>
    <xf numFmtId="42" fontId="5" fillId="0" borderId="8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2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3" fillId="0" borderId="9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9" fillId="0" borderId="14" xfId="0" applyFont="1" applyBorder="1"/>
    <xf numFmtId="164" fontId="5" fillId="0" borderId="4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9" fontId="5" fillId="0" borderId="0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 vertical="center"/>
    </xf>
    <xf numFmtId="9" fontId="3" fillId="0" borderId="19" xfId="0" applyNumberFormat="1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164" fontId="3" fillId="0" borderId="22" xfId="0" applyNumberFormat="1" applyFont="1" applyFill="1" applyBorder="1" applyAlignment="1">
      <alignment horizontal="center" vertical="center"/>
    </xf>
    <xf numFmtId="9" fontId="3" fillId="0" borderId="22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tabSelected="1" zoomScale="85" zoomScaleNormal="85" workbookViewId="0">
      <selection activeCell="I37" sqref="I37"/>
    </sheetView>
  </sheetViews>
  <sheetFormatPr defaultRowHeight="15" x14ac:dyDescent="0.25"/>
  <cols>
    <col min="1" max="1" width="12.28515625" customWidth="1"/>
    <col min="2" max="2" width="25.140625" customWidth="1"/>
    <col min="3" max="3" width="11.85546875" customWidth="1"/>
    <col min="5" max="5" width="9.5703125" customWidth="1"/>
    <col min="7" max="7" width="11.28515625" bestFit="1" customWidth="1"/>
    <col min="8" max="10" width="17.85546875" customWidth="1"/>
    <col min="11" max="11" width="8.28515625" bestFit="1" customWidth="1"/>
    <col min="12" max="12" width="14.42578125" customWidth="1"/>
    <col min="13" max="15" width="17.85546875" customWidth="1"/>
    <col min="16" max="16" width="8.28515625" customWidth="1"/>
    <col min="17" max="17" width="14.42578125" customWidth="1"/>
    <col min="18" max="18" width="17.85546875" customWidth="1"/>
  </cols>
  <sheetData>
    <row r="1" spans="1:21" ht="19.5" customHeight="1" x14ac:dyDescent="0.25">
      <c r="A1" s="60" t="s">
        <v>41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2" spans="1:21" ht="15.75" customHeight="1" x14ac:dyDescent="0.25">
      <c r="A2" s="64"/>
      <c r="B2" s="64"/>
      <c r="C2" s="64"/>
      <c r="D2" s="64"/>
      <c r="E2" s="64"/>
      <c r="F2" s="64"/>
      <c r="G2" s="64"/>
    </row>
    <row r="3" spans="1:21" ht="19.5" customHeight="1" x14ac:dyDescent="0.25">
      <c r="A3" s="12" t="s">
        <v>0</v>
      </c>
      <c r="B3" s="12"/>
      <c r="C3" s="12"/>
      <c r="D3" s="12"/>
      <c r="E3" s="12"/>
      <c r="F3" s="12"/>
      <c r="G3" s="12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1" ht="26.25" thickBot="1" x14ac:dyDescent="0.3">
      <c r="A4" s="65" t="s">
        <v>42</v>
      </c>
      <c r="B4" s="66"/>
      <c r="C4" s="2" t="s">
        <v>1</v>
      </c>
      <c r="D4" s="2" t="s">
        <v>2</v>
      </c>
      <c r="E4" s="2" t="s">
        <v>3</v>
      </c>
      <c r="F4" s="2" t="s">
        <v>4</v>
      </c>
      <c r="G4" s="3" t="s">
        <v>38</v>
      </c>
      <c r="Q4" s="4"/>
    </row>
    <row r="5" spans="1:21" ht="16.5" thickTop="1" x14ac:dyDescent="0.25">
      <c r="A5" s="69" t="s">
        <v>5</v>
      </c>
      <c r="B5" s="70"/>
      <c r="C5" s="5">
        <v>1</v>
      </c>
      <c r="D5" s="38">
        <v>1490</v>
      </c>
      <c r="E5" s="5">
        <f>D5*C5</f>
        <v>1490</v>
      </c>
      <c r="F5" s="6">
        <v>0.27</v>
      </c>
      <c r="G5" s="37">
        <f>E5*1.27</f>
        <v>1892.3</v>
      </c>
      <c r="Q5" s="4"/>
    </row>
    <row r="6" spans="1:21" ht="15.75" x14ac:dyDescent="0.25">
      <c r="A6" s="69" t="s">
        <v>43</v>
      </c>
      <c r="B6" s="70"/>
      <c r="C6" s="39">
        <v>1</v>
      </c>
      <c r="D6" s="38">
        <v>2877</v>
      </c>
      <c r="E6" s="39">
        <f>D6*C6</f>
        <v>2877</v>
      </c>
      <c r="F6" s="6">
        <v>0.27</v>
      </c>
      <c r="G6" s="37">
        <f>E6*1.27</f>
        <v>3653.79</v>
      </c>
      <c r="Q6" s="4"/>
    </row>
    <row r="7" spans="1:21" ht="15.75" x14ac:dyDescent="0.25">
      <c r="A7" s="67" t="s">
        <v>48</v>
      </c>
      <c r="B7" s="68"/>
      <c r="C7" s="52">
        <v>1</v>
      </c>
      <c r="D7" s="53">
        <f>D6-D5</f>
        <v>1387</v>
      </c>
      <c r="E7" s="52">
        <f>D7*C7</f>
        <v>1387</v>
      </c>
      <c r="F7" s="54">
        <v>0.27</v>
      </c>
      <c r="G7" s="55">
        <f>E7*1.27</f>
        <v>1761.49</v>
      </c>
      <c r="Q7" s="4"/>
    </row>
    <row r="8" spans="1:21" ht="15.75" hidden="1" x14ac:dyDescent="0.25">
      <c r="A8" s="72"/>
      <c r="B8" s="73"/>
      <c r="C8" s="56"/>
      <c r="D8" s="57"/>
      <c r="E8" s="56"/>
      <c r="F8" s="58"/>
      <c r="G8" s="59"/>
      <c r="L8" s="44"/>
      <c r="M8" s="44"/>
      <c r="N8" s="44"/>
      <c r="O8" s="44"/>
      <c r="P8" s="44"/>
      <c r="Q8" s="4"/>
      <c r="S8" s="17"/>
      <c r="T8" s="17"/>
      <c r="U8" s="17"/>
    </row>
    <row r="9" spans="1:21" ht="28.5" customHeight="1" thickBot="1" x14ac:dyDescent="0.3">
      <c r="A9" s="61" t="s">
        <v>56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30"/>
      <c r="T9" s="18"/>
      <c r="U9" s="18"/>
    </row>
    <row r="10" spans="1:21" ht="26.25" customHeight="1" thickBot="1" x14ac:dyDescent="0.3">
      <c r="A10" s="61" t="s">
        <v>39</v>
      </c>
      <c r="B10" s="61"/>
      <c r="C10" s="62"/>
      <c r="D10" s="71" t="s">
        <v>49</v>
      </c>
      <c r="E10" s="61"/>
      <c r="F10" s="61"/>
      <c r="G10" s="61"/>
      <c r="H10" s="62"/>
      <c r="I10" s="71" t="s">
        <v>59</v>
      </c>
      <c r="J10" s="61"/>
      <c r="K10" s="61"/>
      <c r="L10" s="61"/>
      <c r="M10" s="62"/>
      <c r="N10" s="71" t="s">
        <v>60</v>
      </c>
      <c r="O10" s="61"/>
      <c r="P10" s="61"/>
      <c r="Q10" s="61"/>
      <c r="R10" s="62"/>
      <c r="S10" s="31"/>
      <c r="T10" s="17"/>
      <c r="U10" s="17"/>
    </row>
    <row r="11" spans="1:21" ht="51.75" thickBot="1" x14ac:dyDescent="0.3">
      <c r="A11" s="24" t="s">
        <v>6</v>
      </c>
      <c r="B11" s="25" t="s">
        <v>7</v>
      </c>
      <c r="C11" s="24" t="s">
        <v>1</v>
      </c>
      <c r="D11" s="26" t="s">
        <v>2</v>
      </c>
      <c r="E11" s="2" t="s">
        <v>3</v>
      </c>
      <c r="F11" s="2" t="s">
        <v>4</v>
      </c>
      <c r="G11" s="2" t="s">
        <v>38</v>
      </c>
      <c r="H11" s="27" t="s">
        <v>45</v>
      </c>
      <c r="I11" s="26" t="s">
        <v>2</v>
      </c>
      <c r="J11" s="2" t="s">
        <v>3</v>
      </c>
      <c r="K11" s="2" t="s">
        <v>4</v>
      </c>
      <c r="L11" s="2" t="s">
        <v>38</v>
      </c>
      <c r="M11" s="27" t="s">
        <v>46</v>
      </c>
      <c r="N11" s="26" t="s">
        <v>2</v>
      </c>
      <c r="O11" s="2" t="s">
        <v>3</v>
      </c>
      <c r="P11" s="2" t="s">
        <v>4</v>
      </c>
      <c r="Q11" s="2" t="s">
        <v>38</v>
      </c>
      <c r="R11" s="27" t="s">
        <v>55</v>
      </c>
      <c r="S11" s="31"/>
      <c r="T11" s="17"/>
      <c r="U11" s="17"/>
    </row>
    <row r="12" spans="1:21" ht="15" customHeight="1" thickTop="1" x14ac:dyDescent="0.25">
      <c r="A12" s="16" t="s">
        <v>37</v>
      </c>
      <c r="B12" s="14" t="s">
        <v>8</v>
      </c>
      <c r="C12" s="13">
        <v>8</v>
      </c>
      <c r="D12" s="34">
        <f>D5</f>
        <v>1490</v>
      </c>
      <c r="E12" s="35">
        <f t="shared" ref="E12:E29" si="0">D12*C12</f>
        <v>11920</v>
      </c>
      <c r="F12" s="7">
        <v>0.27</v>
      </c>
      <c r="G12" s="35">
        <f t="shared" ref="G12:G29" si="1">E12*1.27</f>
        <v>15138.4</v>
      </c>
      <c r="H12" s="28">
        <f>G12*12</f>
        <v>181660.79999999999</v>
      </c>
      <c r="I12" s="34">
        <f>D7</f>
        <v>1387</v>
      </c>
      <c r="J12" s="34">
        <f>C12*I12</f>
        <v>11096</v>
      </c>
      <c r="K12" s="7">
        <v>0.27</v>
      </c>
      <c r="L12" s="34">
        <f t="shared" ref="L12:L29" si="2">J12*1.27</f>
        <v>14091.92</v>
      </c>
      <c r="M12" s="28">
        <f>L12*6</f>
        <v>84551.52</v>
      </c>
      <c r="N12" s="34">
        <f>D6</f>
        <v>2877</v>
      </c>
      <c r="O12" s="34">
        <f>C12*N12</f>
        <v>23016</v>
      </c>
      <c r="P12" s="7">
        <v>0.27</v>
      </c>
      <c r="Q12" s="34">
        <f t="shared" ref="Q12:Q29" si="3">O12*1.27</f>
        <v>29230.32</v>
      </c>
      <c r="R12" s="28">
        <f>Q12*12</f>
        <v>350763.83999999997</v>
      </c>
      <c r="S12" s="32"/>
    </row>
    <row r="13" spans="1:21" x14ac:dyDescent="0.25">
      <c r="A13" s="16" t="s">
        <v>9</v>
      </c>
      <c r="B13" s="15" t="s">
        <v>10</v>
      </c>
      <c r="C13" s="13">
        <v>22</v>
      </c>
      <c r="D13" s="34">
        <f>D5</f>
        <v>1490</v>
      </c>
      <c r="E13" s="35">
        <f t="shared" si="0"/>
        <v>32780</v>
      </c>
      <c r="F13" s="7">
        <v>0.27</v>
      </c>
      <c r="G13" s="35">
        <f t="shared" si="1"/>
        <v>41630.6</v>
      </c>
      <c r="H13" s="28">
        <f t="shared" ref="H13:H29" si="4">G13*12</f>
        <v>499567.19999999995</v>
      </c>
      <c r="I13" s="34">
        <f>D7</f>
        <v>1387</v>
      </c>
      <c r="J13" s="34">
        <f t="shared" ref="J13:J29" si="5">C13*I13</f>
        <v>30514</v>
      </c>
      <c r="K13" s="7">
        <v>0.27</v>
      </c>
      <c r="L13" s="34">
        <f t="shared" si="2"/>
        <v>38752.78</v>
      </c>
      <c r="M13" s="28">
        <f t="shared" ref="M13:M29" si="6">L13*6</f>
        <v>232516.68</v>
      </c>
      <c r="N13" s="34">
        <f>D6</f>
        <v>2877</v>
      </c>
      <c r="O13" s="34">
        <f t="shared" ref="O13:O16" si="7">C13*N13</f>
        <v>63294</v>
      </c>
      <c r="P13" s="7">
        <v>0.27</v>
      </c>
      <c r="Q13" s="34">
        <f t="shared" si="3"/>
        <v>80383.38</v>
      </c>
      <c r="R13" s="28">
        <f t="shared" ref="R13:R29" si="8">Q13*12</f>
        <v>964600.56</v>
      </c>
      <c r="S13" s="32"/>
    </row>
    <row r="14" spans="1:21" x14ac:dyDescent="0.25">
      <c r="A14" s="16" t="s">
        <v>11</v>
      </c>
      <c r="B14" s="15" t="s">
        <v>12</v>
      </c>
      <c r="C14" s="13">
        <v>19</v>
      </c>
      <c r="D14" s="34">
        <f>D5</f>
        <v>1490</v>
      </c>
      <c r="E14" s="35">
        <f t="shared" si="0"/>
        <v>28310</v>
      </c>
      <c r="F14" s="7">
        <v>0.27</v>
      </c>
      <c r="G14" s="35">
        <f t="shared" si="1"/>
        <v>35953.699999999997</v>
      </c>
      <c r="H14" s="28">
        <f t="shared" si="4"/>
        <v>431444.39999999997</v>
      </c>
      <c r="I14" s="34">
        <f>D7</f>
        <v>1387</v>
      </c>
      <c r="J14" s="34">
        <f t="shared" si="5"/>
        <v>26353</v>
      </c>
      <c r="K14" s="7">
        <v>0.27</v>
      </c>
      <c r="L14" s="34">
        <f t="shared" si="2"/>
        <v>33468.31</v>
      </c>
      <c r="M14" s="28">
        <f t="shared" si="6"/>
        <v>200809.86</v>
      </c>
      <c r="N14" s="34">
        <f>D6</f>
        <v>2877</v>
      </c>
      <c r="O14" s="34">
        <f t="shared" si="7"/>
        <v>54663</v>
      </c>
      <c r="P14" s="7">
        <v>0.27</v>
      </c>
      <c r="Q14" s="34">
        <f t="shared" si="3"/>
        <v>69422.009999999995</v>
      </c>
      <c r="R14" s="28">
        <f t="shared" si="8"/>
        <v>833064.11999999988</v>
      </c>
      <c r="S14" s="32"/>
    </row>
    <row r="15" spans="1:21" x14ac:dyDescent="0.25">
      <c r="A15" s="16" t="s">
        <v>13</v>
      </c>
      <c r="B15" s="15" t="s">
        <v>14</v>
      </c>
      <c r="C15" s="13">
        <v>19</v>
      </c>
      <c r="D15" s="34">
        <f>D5</f>
        <v>1490</v>
      </c>
      <c r="E15" s="35">
        <f t="shared" si="0"/>
        <v>28310</v>
      </c>
      <c r="F15" s="7">
        <v>0.27</v>
      </c>
      <c r="G15" s="35">
        <f t="shared" si="1"/>
        <v>35953.699999999997</v>
      </c>
      <c r="H15" s="28">
        <f t="shared" si="4"/>
        <v>431444.39999999997</v>
      </c>
      <c r="I15" s="34">
        <f>D7</f>
        <v>1387</v>
      </c>
      <c r="J15" s="34">
        <f t="shared" si="5"/>
        <v>26353</v>
      </c>
      <c r="K15" s="7">
        <v>0.27</v>
      </c>
      <c r="L15" s="34">
        <f t="shared" si="2"/>
        <v>33468.31</v>
      </c>
      <c r="M15" s="28">
        <f t="shared" si="6"/>
        <v>200809.86</v>
      </c>
      <c r="N15" s="34">
        <f>D6</f>
        <v>2877</v>
      </c>
      <c r="O15" s="34">
        <f t="shared" si="7"/>
        <v>54663</v>
      </c>
      <c r="P15" s="7">
        <v>0.27</v>
      </c>
      <c r="Q15" s="34">
        <f t="shared" si="3"/>
        <v>69422.009999999995</v>
      </c>
      <c r="R15" s="28">
        <f t="shared" si="8"/>
        <v>833064.11999999988</v>
      </c>
      <c r="S15" s="32"/>
    </row>
    <row r="16" spans="1:21" x14ac:dyDescent="0.25">
      <c r="A16" s="16" t="s">
        <v>15</v>
      </c>
      <c r="B16" s="15" t="s">
        <v>16</v>
      </c>
      <c r="C16" s="13">
        <v>16</v>
      </c>
      <c r="D16" s="34">
        <f>D5</f>
        <v>1490</v>
      </c>
      <c r="E16" s="35">
        <f t="shared" si="0"/>
        <v>23840</v>
      </c>
      <c r="F16" s="7">
        <v>0.27</v>
      </c>
      <c r="G16" s="35">
        <f t="shared" si="1"/>
        <v>30276.799999999999</v>
      </c>
      <c r="H16" s="28">
        <f t="shared" si="4"/>
        <v>363321.59999999998</v>
      </c>
      <c r="I16" s="34">
        <f>D7</f>
        <v>1387</v>
      </c>
      <c r="J16" s="34">
        <f t="shared" si="5"/>
        <v>22192</v>
      </c>
      <c r="K16" s="7">
        <v>0.27</v>
      </c>
      <c r="L16" s="34">
        <f t="shared" si="2"/>
        <v>28183.84</v>
      </c>
      <c r="M16" s="28">
        <f t="shared" si="6"/>
        <v>169103.04</v>
      </c>
      <c r="N16" s="34">
        <f>D6</f>
        <v>2877</v>
      </c>
      <c r="O16" s="34">
        <f t="shared" si="7"/>
        <v>46032</v>
      </c>
      <c r="P16" s="7">
        <v>0.27</v>
      </c>
      <c r="Q16" s="34">
        <f t="shared" si="3"/>
        <v>58460.639999999999</v>
      </c>
      <c r="R16" s="28">
        <f t="shared" si="8"/>
        <v>701527.67999999993</v>
      </c>
      <c r="S16" s="32"/>
    </row>
    <row r="17" spans="1:19" x14ac:dyDescent="0.25">
      <c r="A17" s="16" t="s">
        <v>50</v>
      </c>
      <c r="B17" s="45" t="s">
        <v>52</v>
      </c>
      <c r="C17" s="13">
        <v>17</v>
      </c>
      <c r="D17" s="34">
        <f>D5</f>
        <v>1490</v>
      </c>
      <c r="E17" s="35">
        <f t="shared" si="0"/>
        <v>25330</v>
      </c>
      <c r="F17" s="7">
        <v>0.27</v>
      </c>
      <c r="G17" s="35">
        <f t="shared" si="1"/>
        <v>32169.100000000002</v>
      </c>
      <c r="H17" s="28">
        <f>G17*2</f>
        <v>64338.200000000004</v>
      </c>
      <c r="I17" s="34">
        <f>D7</f>
        <v>1387</v>
      </c>
      <c r="J17" s="34">
        <f t="shared" si="5"/>
        <v>23579</v>
      </c>
      <c r="K17" s="7">
        <v>0.27</v>
      </c>
      <c r="L17" s="34">
        <f t="shared" si="2"/>
        <v>29945.33</v>
      </c>
      <c r="M17" s="28">
        <f>L17*2</f>
        <v>59890.66</v>
      </c>
      <c r="N17" s="34" t="s">
        <v>51</v>
      </c>
      <c r="O17" s="34" t="s">
        <v>51</v>
      </c>
      <c r="P17" s="7" t="s">
        <v>51</v>
      </c>
      <c r="Q17" s="34" t="s">
        <v>51</v>
      </c>
      <c r="R17" s="28" t="s">
        <v>51</v>
      </c>
      <c r="S17" s="32"/>
    </row>
    <row r="18" spans="1:19" x14ac:dyDescent="0.25">
      <c r="A18" s="16" t="s">
        <v>17</v>
      </c>
      <c r="B18" s="15" t="s">
        <v>18</v>
      </c>
      <c r="C18" s="13">
        <v>41</v>
      </c>
      <c r="D18" s="34">
        <f>D5</f>
        <v>1490</v>
      </c>
      <c r="E18" s="35">
        <f t="shared" si="0"/>
        <v>61090</v>
      </c>
      <c r="F18" s="7">
        <v>0.27</v>
      </c>
      <c r="G18" s="35">
        <f t="shared" si="1"/>
        <v>77584.3</v>
      </c>
      <c r="H18" s="28">
        <f t="shared" si="4"/>
        <v>931011.60000000009</v>
      </c>
      <c r="I18" s="34">
        <f>D7</f>
        <v>1387</v>
      </c>
      <c r="J18" s="34">
        <f t="shared" si="5"/>
        <v>56867</v>
      </c>
      <c r="K18" s="7">
        <v>0.27</v>
      </c>
      <c r="L18" s="34">
        <f t="shared" si="2"/>
        <v>72221.09</v>
      </c>
      <c r="M18" s="28">
        <f t="shared" si="6"/>
        <v>433326.54</v>
      </c>
      <c r="N18" s="34">
        <f>D6</f>
        <v>2877</v>
      </c>
      <c r="O18" s="34">
        <f>C18*N18</f>
        <v>117957</v>
      </c>
      <c r="P18" s="7">
        <v>0.27</v>
      </c>
      <c r="Q18" s="34">
        <f t="shared" si="3"/>
        <v>149805.39000000001</v>
      </c>
      <c r="R18" s="28">
        <f t="shared" si="8"/>
        <v>1797664.6800000002</v>
      </c>
      <c r="S18" s="32"/>
    </row>
    <row r="19" spans="1:19" x14ac:dyDescent="0.25">
      <c r="A19" s="16" t="s">
        <v>19</v>
      </c>
      <c r="B19" s="15" t="s">
        <v>20</v>
      </c>
      <c r="C19" s="13">
        <v>35</v>
      </c>
      <c r="D19" s="34">
        <f>D5</f>
        <v>1490</v>
      </c>
      <c r="E19" s="35">
        <f t="shared" si="0"/>
        <v>52150</v>
      </c>
      <c r="F19" s="7">
        <v>0.27</v>
      </c>
      <c r="G19" s="35">
        <f t="shared" si="1"/>
        <v>66230.5</v>
      </c>
      <c r="H19" s="28">
        <f t="shared" si="4"/>
        <v>794766</v>
      </c>
      <c r="I19" s="34">
        <f>D7</f>
        <v>1387</v>
      </c>
      <c r="J19" s="34">
        <f t="shared" si="5"/>
        <v>48545</v>
      </c>
      <c r="K19" s="7">
        <v>0.27</v>
      </c>
      <c r="L19" s="34">
        <f t="shared" si="2"/>
        <v>61652.15</v>
      </c>
      <c r="M19" s="28">
        <f t="shared" si="6"/>
        <v>369912.9</v>
      </c>
      <c r="N19" s="34">
        <f>D6</f>
        <v>2877</v>
      </c>
      <c r="O19" s="34">
        <f t="shared" ref="O19:O21" si="9">C19*N19</f>
        <v>100695</v>
      </c>
      <c r="P19" s="7">
        <v>0.27</v>
      </c>
      <c r="Q19" s="34">
        <f t="shared" si="3"/>
        <v>127882.65000000001</v>
      </c>
      <c r="R19" s="28">
        <f t="shared" si="8"/>
        <v>1534591.8</v>
      </c>
      <c r="S19" s="32"/>
    </row>
    <row r="20" spans="1:19" x14ac:dyDescent="0.25">
      <c r="A20" s="16" t="s">
        <v>21</v>
      </c>
      <c r="B20" s="15" t="s">
        <v>22</v>
      </c>
      <c r="C20" s="13">
        <v>22</v>
      </c>
      <c r="D20" s="34">
        <f>D5</f>
        <v>1490</v>
      </c>
      <c r="E20" s="35">
        <f t="shared" si="0"/>
        <v>32780</v>
      </c>
      <c r="F20" s="7">
        <v>0.27</v>
      </c>
      <c r="G20" s="35">
        <f t="shared" si="1"/>
        <v>41630.6</v>
      </c>
      <c r="H20" s="28">
        <f t="shared" si="4"/>
        <v>499567.19999999995</v>
      </c>
      <c r="I20" s="34">
        <f>D7</f>
        <v>1387</v>
      </c>
      <c r="J20" s="34">
        <f t="shared" si="5"/>
        <v>30514</v>
      </c>
      <c r="K20" s="7">
        <v>0.27</v>
      </c>
      <c r="L20" s="34">
        <f t="shared" si="2"/>
        <v>38752.78</v>
      </c>
      <c r="M20" s="28">
        <f t="shared" si="6"/>
        <v>232516.68</v>
      </c>
      <c r="N20" s="34">
        <f>D6</f>
        <v>2877</v>
      </c>
      <c r="O20" s="34">
        <f t="shared" si="9"/>
        <v>63294</v>
      </c>
      <c r="P20" s="7">
        <v>0.27</v>
      </c>
      <c r="Q20" s="34">
        <f t="shared" si="3"/>
        <v>80383.38</v>
      </c>
      <c r="R20" s="28">
        <f t="shared" si="8"/>
        <v>964600.56</v>
      </c>
      <c r="S20" s="32"/>
    </row>
    <row r="21" spans="1:19" x14ac:dyDescent="0.25">
      <c r="A21" s="16" t="s">
        <v>23</v>
      </c>
      <c r="B21" s="15" t="s">
        <v>24</v>
      </c>
      <c r="C21" s="13">
        <v>9</v>
      </c>
      <c r="D21" s="34">
        <f>D5</f>
        <v>1490</v>
      </c>
      <c r="E21" s="35">
        <f t="shared" si="0"/>
        <v>13410</v>
      </c>
      <c r="F21" s="7">
        <v>0.27</v>
      </c>
      <c r="G21" s="35">
        <f t="shared" si="1"/>
        <v>17030.7</v>
      </c>
      <c r="H21" s="28">
        <f t="shared" si="4"/>
        <v>204368.40000000002</v>
      </c>
      <c r="I21" s="34">
        <f>D7</f>
        <v>1387</v>
      </c>
      <c r="J21" s="34">
        <f t="shared" si="5"/>
        <v>12483</v>
      </c>
      <c r="K21" s="7">
        <v>0.27</v>
      </c>
      <c r="L21" s="34">
        <f t="shared" si="2"/>
        <v>15853.41</v>
      </c>
      <c r="M21" s="28">
        <f t="shared" si="6"/>
        <v>95120.459999999992</v>
      </c>
      <c r="N21" s="34">
        <f>D6</f>
        <v>2877</v>
      </c>
      <c r="O21" s="34">
        <f t="shared" si="9"/>
        <v>25893</v>
      </c>
      <c r="P21" s="7">
        <v>0.27</v>
      </c>
      <c r="Q21" s="34">
        <f t="shared" si="3"/>
        <v>32884.11</v>
      </c>
      <c r="R21" s="28">
        <f t="shared" si="8"/>
        <v>394609.32</v>
      </c>
      <c r="S21" s="32"/>
    </row>
    <row r="22" spans="1:19" x14ac:dyDescent="0.25">
      <c r="A22" s="16" t="s">
        <v>25</v>
      </c>
      <c r="B22" s="45" t="s">
        <v>47</v>
      </c>
      <c r="C22" s="13">
        <v>19</v>
      </c>
      <c r="D22" s="34">
        <f>D5</f>
        <v>1490</v>
      </c>
      <c r="E22" s="35">
        <f t="shared" si="0"/>
        <v>28310</v>
      </c>
      <c r="F22" s="7">
        <v>0.27</v>
      </c>
      <c r="G22" s="35">
        <f t="shared" si="1"/>
        <v>35953.699999999997</v>
      </c>
      <c r="H22" s="28">
        <f>G22*5</f>
        <v>179768.5</v>
      </c>
      <c r="I22" s="34">
        <f>D7</f>
        <v>1387</v>
      </c>
      <c r="J22" s="34">
        <f t="shared" si="5"/>
        <v>26353</v>
      </c>
      <c r="K22" s="7">
        <v>0.27</v>
      </c>
      <c r="L22" s="34">
        <f t="shared" si="2"/>
        <v>33468.31</v>
      </c>
      <c r="M22" s="28" t="s">
        <v>51</v>
      </c>
      <c r="N22" s="34" t="s">
        <v>51</v>
      </c>
      <c r="O22" s="34" t="s">
        <v>51</v>
      </c>
      <c r="P22" s="7" t="s">
        <v>51</v>
      </c>
      <c r="Q22" s="34" t="s">
        <v>51</v>
      </c>
      <c r="R22" s="28" t="s">
        <v>51</v>
      </c>
      <c r="S22" s="32"/>
    </row>
    <row r="23" spans="1:19" x14ac:dyDescent="0.25">
      <c r="A23" s="16" t="s">
        <v>26</v>
      </c>
      <c r="B23" s="45" t="s">
        <v>47</v>
      </c>
      <c r="C23" s="13">
        <v>19</v>
      </c>
      <c r="D23" s="34">
        <f>D5</f>
        <v>1490</v>
      </c>
      <c r="E23" s="35">
        <f t="shared" si="0"/>
        <v>28310</v>
      </c>
      <c r="F23" s="7">
        <v>0.27</v>
      </c>
      <c r="G23" s="35">
        <f t="shared" si="1"/>
        <v>35953.699999999997</v>
      </c>
      <c r="H23" s="28">
        <f>G23*6</f>
        <v>215722.19999999998</v>
      </c>
      <c r="I23" s="34">
        <f>D7</f>
        <v>1387</v>
      </c>
      <c r="J23" s="34">
        <f t="shared" si="5"/>
        <v>26353</v>
      </c>
      <c r="K23" s="7">
        <v>0.27</v>
      </c>
      <c r="L23" s="34">
        <f t="shared" si="2"/>
        <v>33468.31</v>
      </c>
      <c r="M23" s="28" t="s">
        <v>51</v>
      </c>
      <c r="N23" s="34" t="s">
        <v>51</v>
      </c>
      <c r="O23" s="34" t="s">
        <v>51</v>
      </c>
      <c r="P23" s="7" t="s">
        <v>51</v>
      </c>
      <c r="Q23" s="34" t="s">
        <v>51</v>
      </c>
      <c r="R23" s="28" t="s">
        <v>51</v>
      </c>
      <c r="S23" s="32"/>
    </row>
    <row r="24" spans="1:19" x14ac:dyDescent="0.25">
      <c r="A24" s="16" t="s">
        <v>27</v>
      </c>
      <c r="B24" s="15" t="s">
        <v>28</v>
      </c>
      <c r="C24" s="13">
        <v>11</v>
      </c>
      <c r="D24" s="34">
        <f>D5</f>
        <v>1490</v>
      </c>
      <c r="E24" s="35">
        <f t="shared" si="0"/>
        <v>16390</v>
      </c>
      <c r="F24" s="7">
        <v>0.27</v>
      </c>
      <c r="G24" s="35">
        <f t="shared" si="1"/>
        <v>20815.3</v>
      </c>
      <c r="H24" s="28">
        <f t="shared" si="4"/>
        <v>249783.59999999998</v>
      </c>
      <c r="I24" s="34">
        <f>D7</f>
        <v>1387</v>
      </c>
      <c r="J24" s="34">
        <f t="shared" si="5"/>
        <v>15257</v>
      </c>
      <c r="K24" s="7">
        <v>0.27</v>
      </c>
      <c r="L24" s="34">
        <f t="shared" si="2"/>
        <v>19376.39</v>
      </c>
      <c r="M24" s="28">
        <f>L24*6</f>
        <v>116258.34</v>
      </c>
      <c r="N24" s="34">
        <f>D6</f>
        <v>2877</v>
      </c>
      <c r="O24" s="34">
        <f>C24*N24</f>
        <v>31647</v>
      </c>
      <c r="P24" s="7">
        <v>0.27</v>
      </c>
      <c r="Q24" s="34">
        <f t="shared" si="3"/>
        <v>40191.69</v>
      </c>
      <c r="R24" s="28">
        <f t="shared" si="8"/>
        <v>482300.28</v>
      </c>
      <c r="S24" s="32"/>
    </row>
    <row r="25" spans="1:19" x14ac:dyDescent="0.25">
      <c r="A25" s="16" t="s">
        <v>29</v>
      </c>
      <c r="B25" s="45" t="s">
        <v>57</v>
      </c>
      <c r="C25" s="13">
        <v>11</v>
      </c>
      <c r="D25" s="34">
        <f>D5</f>
        <v>1490</v>
      </c>
      <c r="E25" s="35">
        <f t="shared" si="0"/>
        <v>16390</v>
      </c>
      <c r="F25" s="7">
        <v>0.27</v>
      </c>
      <c r="G25" s="35">
        <f t="shared" si="1"/>
        <v>20815.3</v>
      </c>
      <c r="H25" s="28">
        <f>G25*11</f>
        <v>228968.3</v>
      </c>
      <c r="I25" s="34">
        <f>D7</f>
        <v>1387</v>
      </c>
      <c r="J25" s="34">
        <f t="shared" si="5"/>
        <v>15257</v>
      </c>
      <c r="K25" s="7">
        <v>0.27</v>
      </c>
      <c r="L25" s="34">
        <f t="shared" si="2"/>
        <v>19376.39</v>
      </c>
      <c r="M25" s="28">
        <f>L25*5</f>
        <v>96881.95</v>
      </c>
      <c r="N25" s="34">
        <f>D6</f>
        <v>2877</v>
      </c>
      <c r="O25" s="34">
        <f t="shared" ref="O25:O29" si="10">C25*N25</f>
        <v>31647</v>
      </c>
      <c r="P25" s="7">
        <v>0.27</v>
      </c>
      <c r="Q25" s="34">
        <f t="shared" si="3"/>
        <v>40191.69</v>
      </c>
      <c r="R25" s="28">
        <f>Q25*11</f>
        <v>442108.59</v>
      </c>
      <c r="S25" s="32"/>
    </row>
    <row r="26" spans="1:19" x14ac:dyDescent="0.25">
      <c r="A26" s="16" t="s">
        <v>30</v>
      </c>
      <c r="B26" s="15" t="s">
        <v>31</v>
      </c>
      <c r="C26" s="13">
        <v>18</v>
      </c>
      <c r="D26" s="34">
        <f>D5</f>
        <v>1490</v>
      </c>
      <c r="E26" s="35">
        <f t="shared" si="0"/>
        <v>26820</v>
      </c>
      <c r="F26" s="7">
        <v>0.27</v>
      </c>
      <c r="G26" s="35">
        <f t="shared" si="1"/>
        <v>34061.4</v>
      </c>
      <c r="H26" s="28">
        <f t="shared" si="4"/>
        <v>408736.80000000005</v>
      </c>
      <c r="I26" s="34">
        <f>D7</f>
        <v>1387</v>
      </c>
      <c r="J26" s="34">
        <f t="shared" si="5"/>
        <v>24966</v>
      </c>
      <c r="K26" s="7">
        <v>0.27</v>
      </c>
      <c r="L26" s="34">
        <f t="shared" si="2"/>
        <v>31706.82</v>
      </c>
      <c r="M26" s="28">
        <f t="shared" si="6"/>
        <v>190240.91999999998</v>
      </c>
      <c r="N26" s="34">
        <f>D6</f>
        <v>2877</v>
      </c>
      <c r="O26" s="34">
        <f t="shared" si="10"/>
        <v>51786</v>
      </c>
      <c r="P26" s="7">
        <v>0.27</v>
      </c>
      <c r="Q26" s="34">
        <f t="shared" si="3"/>
        <v>65768.22</v>
      </c>
      <c r="R26" s="28">
        <f t="shared" si="8"/>
        <v>789218.64</v>
      </c>
      <c r="S26" s="32"/>
    </row>
    <row r="27" spans="1:19" x14ac:dyDescent="0.25">
      <c r="A27" s="16" t="s">
        <v>32</v>
      </c>
      <c r="B27" s="15" t="s">
        <v>31</v>
      </c>
      <c r="C27" s="13">
        <v>18</v>
      </c>
      <c r="D27" s="34">
        <f>D5</f>
        <v>1490</v>
      </c>
      <c r="E27" s="35">
        <f t="shared" si="0"/>
        <v>26820</v>
      </c>
      <c r="F27" s="7">
        <v>0.27</v>
      </c>
      <c r="G27" s="35">
        <f t="shared" si="1"/>
        <v>34061.4</v>
      </c>
      <c r="H27" s="28">
        <f t="shared" si="4"/>
        <v>408736.80000000005</v>
      </c>
      <c r="I27" s="34">
        <f>D7</f>
        <v>1387</v>
      </c>
      <c r="J27" s="34">
        <f t="shared" si="5"/>
        <v>24966</v>
      </c>
      <c r="K27" s="7">
        <v>0.27</v>
      </c>
      <c r="L27" s="34">
        <f t="shared" si="2"/>
        <v>31706.82</v>
      </c>
      <c r="M27" s="28">
        <f t="shared" si="6"/>
        <v>190240.91999999998</v>
      </c>
      <c r="N27" s="34">
        <f>D6</f>
        <v>2877</v>
      </c>
      <c r="O27" s="34">
        <f t="shared" si="10"/>
        <v>51786</v>
      </c>
      <c r="P27" s="7">
        <v>0.27</v>
      </c>
      <c r="Q27" s="34">
        <f t="shared" si="3"/>
        <v>65768.22</v>
      </c>
      <c r="R27" s="28">
        <f t="shared" si="8"/>
        <v>789218.64</v>
      </c>
      <c r="S27" s="32"/>
    </row>
    <row r="28" spans="1:19" x14ac:dyDescent="0.25">
      <c r="A28" s="16" t="s">
        <v>33</v>
      </c>
      <c r="B28" s="15" t="s">
        <v>34</v>
      </c>
      <c r="C28" s="13">
        <v>7</v>
      </c>
      <c r="D28" s="34">
        <f>D5</f>
        <v>1490</v>
      </c>
      <c r="E28" s="35">
        <f t="shared" si="0"/>
        <v>10430</v>
      </c>
      <c r="F28" s="7">
        <v>0.27</v>
      </c>
      <c r="G28" s="35">
        <f t="shared" si="1"/>
        <v>13246.1</v>
      </c>
      <c r="H28" s="28">
        <f t="shared" si="4"/>
        <v>158953.20000000001</v>
      </c>
      <c r="I28" s="34">
        <f>D7</f>
        <v>1387</v>
      </c>
      <c r="J28" s="34">
        <f t="shared" si="5"/>
        <v>9709</v>
      </c>
      <c r="K28" s="7">
        <v>0.27</v>
      </c>
      <c r="L28" s="34">
        <f t="shared" si="2"/>
        <v>12330.43</v>
      </c>
      <c r="M28" s="28">
        <f t="shared" si="6"/>
        <v>73982.58</v>
      </c>
      <c r="N28" s="34">
        <f>D6</f>
        <v>2877</v>
      </c>
      <c r="O28" s="34">
        <f t="shared" si="10"/>
        <v>20139</v>
      </c>
      <c r="P28" s="7">
        <v>0.27</v>
      </c>
      <c r="Q28" s="34">
        <f t="shared" si="3"/>
        <v>25576.53</v>
      </c>
      <c r="R28" s="28">
        <f t="shared" si="8"/>
        <v>306918.36</v>
      </c>
      <c r="S28" s="32"/>
    </row>
    <row r="29" spans="1:19" ht="15.75" thickBot="1" x14ac:dyDescent="0.3">
      <c r="A29" s="16" t="s">
        <v>35</v>
      </c>
      <c r="B29" s="15" t="s">
        <v>36</v>
      </c>
      <c r="C29" s="13">
        <v>19</v>
      </c>
      <c r="D29" s="34">
        <f>D5</f>
        <v>1490</v>
      </c>
      <c r="E29" s="35">
        <f t="shared" si="0"/>
        <v>28310</v>
      </c>
      <c r="F29" s="7">
        <v>0.27</v>
      </c>
      <c r="G29" s="36">
        <f t="shared" si="1"/>
        <v>35953.699999999997</v>
      </c>
      <c r="H29" s="29">
        <f t="shared" si="4"/>
        <v>431444.39999999997</v>
      </c>
      <c r="I29" s="46">
        <f>D7</f>
        <v>1387</v>
      </c>
      <c r="J29" s="46">
        <f t="shared" si="5"/>
        <v>26353</v>
      </c>
      <c r="K29" s="47">
        <v>0.27</v>
      </c>
      <c r="L29" s="48">
        <f t="shared" si="2"/>
        <v>33468.31</v>
      </c>
      <c r="M29" s="29">
        <f t="shared" si="6"/>
        <v>200809.86</v>
      </c>
      <c r="N29" s="46">
        <f>D6</f>
        <v>2877</v>
      </c>
      <c r="O29" s="46">
        <f t="shared" si="10"/>
        <v>54663</v>
      </c>
      <c r="P29" s="47">
        <v>0.27</v>
      </c>
      <c r="Q29" s="48">
        <f t="shared" si="3"/>
        <v>69422.009999999995</v>
      </c>
      <c r="R29" s="29">
        <f t="shared" si="8"/>
        <v>833064.11999999988</v>
      </c>
      <c r="S29" s="32"/>
    </row>
    <row r="30" spans="1:19" x14ac:dyDescent="0.25">
      <c r="A30" s="20"/>
      <c r="B30" s="42" t="s">
        <v>53</v>
      </c>
      <c r="C30" s="19"/>
      <c r="D30" s="41"/>
      <c r="E30" s="40"/>
      <c r="F30" s="22"/>
      <c r="G30" s="40"/>
      <c r="H30" s="49"/>
      <c r="I30" s="50"/>
      <c r="J30" s="50"/>
      <c r="K30" s="51"/>
      <c r="L30" s="50"/>
      <c r="M30" s="49"/>
      <c r="N30" s="50"/>
      <c r="O30" s="50"/>
      <c r="P30" s="51"/>
      <c r="Q30" s="50"/>
      <c r="R30" s="49"/>
      <c r="S30" s="32"/>
    </row>
    <row r="31" spans="1:19" ht="15.75" thickBot="1" x14ac:dyDescent="0.3">
      <c r="A31" s="20"/>
      <c r="B31" s="42" t="s">
        <v>58</v>
      </c>
      <c r="C31" s="19"/>
      <c r="D31" s="19"/>
      <c r="E31" s="40"/>
      <c r="F31" s="22"/>
      <c r="G31" s="40"/>
      <c r="H31" s="43"/>
      <c r="I31" s="19"/>
      <c r="J31" s="41"/>
      <c r="K31" s="22"/>
      <c r="L31" s="41"/>
      <c r="M31" s="43"/>
      <c r="N31" s="19"/>
      <c r="O31" s="41"/>
      <c r="P31" s="22"/>
      <c r="Q31" s="41"/>
      <c r="R31" s="43"/>
      <c r="S31" s="32"/>
    </row>
    <row r="32" spans="1:19" ht="29.25" customHeight="1" thickBot="1" x14ac:dyDescent="0.3">
      <c r="A32" s="20"/>
      <c r="B32" s="21"/>
      <c r="C32" s="19"/>
      <c r="D32" s="63" t="s">
        <v>40</v>
      </c>
      <c r="E32" s="63"/>
      <c r="F32" s="63"/>
      <c r="G32" s="63"/>
      <c r="H32" s="33">
        <f>SUM(H12:H29)</f>
        <v>6683603.6000000006</v>
      </c>
      <c r="I32" s="63" t="s">
        <v>54</v>
      </c>
      <c r="J32" s="63"/>
      <c r="K32" s="63"/>
      <c r="L32" s="63"/>
      <c r="M32" s="33">
        <f>SUM(M12:M29)</f>
        <v>2946972.77</v>
      </c>
      <c r="N32" s="63" t="s">
        <v>44</v>
      </c>
      <c r="O32" s="63"/>
      <c r="P32" s="63"/>
      <c r="Q32" s="63"/>
      <c r="R32" s="33">
        <f>SUM(R12:R29)</f>
        <v>12017315.309999999</v>
      </c>
    </row>
    <row r="33" spans="1:18" x14ac:dyDescent="0.25">
      <c r="A33" s="20"/>
      <c r="B33" s="21"/>
      <c r="C33" s="19"/>
      <c r="D33" s="19"/>
      <c r="E33" s="19"/>
      <c r="F33" s="22"/>
      <c r="G33" s="19"/>
      <c r="H33" s="23"/>
      <c r="I33" s="23"/>
      <c r="J33" s="23"/>
      <c r="K33" s="23"/>
      <c r="L33" s="23"/>
      <c r="M33" s="23"/>
      <c r="N33" s="19"/>
      <c r="O33" s="19"/>
      <c r="P33" s="22"/>
      <c r="Q33" s="19"/>
      <c r="R33" s="23"/>
    </row>
    <row r="34" spans="1:18" x14ac:dyDescent="0.25">
      <c r="A34" s="20"/>
      <c r="B34" s="21"/>
      <c r="C34" s="19"/>
      <c r="D34" s="19"/>
      <c r="E34" s="19"/>
      <c r="F34" s="22"/>
      <c r="G34" s="19"/>
      <c r="H34" s="23"/>
      <c r="I34" s="23"/>
      <c r="J34" s="23"/>
      <c r="K34" s="23"/>
      <c r="L34" s="23"/>
      <c r="M34" s="23"/>
      <c r="N34" s="19"/>
      <c r="O34" s="19"/>
      <c r="P34" s="22"/>
      <c r="Q34" s="19"/>
      <c r="R34" s="23"/>
    </row>
    <row r="35" spans="1:18" x14ac:dyDescent="0.25">
      <c r="A35" s="9"/>
      <c r="C35" s="10"/>
      <c r="D35" s="10"/>
      <c r="E35" s="10"/>
      <c r="F35" s="11"/>
      <c r="G35" s="10"/>
      <c r="N35" s="19"/>
      <c r="O35" s="19"/>
      <c r="P35" s="22"/>
      <c r="Q35" s="19"/>
      <c r="R35" s="23"/>
    </row>
    <row r="36" spans="1:18" ht="24.75" customHeight="1" x14ac:dyDescent="0.25"/>
    <row r="37" spans="1:18" ht="19.5" customHeight="1" x14ac:dyDescent="0.25"/>
    <row r="38" spans="1:18" ht="39" customHeight="1" x14ac:dyDescent="0.25"/>
    <row r="42" spans="1:18" x14ac:dyDescent="0.25">
      <c r="A42" s="8"/>
      <c r="B42" s="8"/>
      <c r="C42" s="8"/>
    </row>
    <row r="43" spans="1:18" ht="15" customHeight="1" x14ac:dyDescent="0.25">
      <c r="A43" s="8"/>
      <c r="B43" s="8"/>
      <c r="C43" s="8"/>
    </row>
    <row r="44" spans="1:18" x14ac:dyDescent="0.25">
      <c r="A44" s="8"/>
      <c r="B44" s="8"/>
      <c r="C44" s="8"/>
    </row>
    <row r="45" spans="1:18" x14ac:dyDescent="0.25">
      <c r="A45" s="8"/>
      <c r="B45" s="8"/>
      <c r="C45" s="8"/>
    </row>
    <row r="46" spans="1:18" x14ac:dyDescent="0.25">
      <c r="A46" s="8"/>
      <c r="B46" s="8"/>
      <c r="C46" s="8"/>
    </row>
    <row r="47" spans="1:18" x14ac:dyDescent="0.25">
      <c r="A47" s="8"/>
      <c r="B47" s="8"/>
      <c r="C47" s="8"/>
    </row>
    <row r="48" spans="1:18" x14ac:dyDescent="0.25">
      <c r="A48" s="8"/>
      <c r="B48" s="8"/>
      <c r="C48" s="8"/>
    </row>
    <row r="49" spans="1:3" x14ac:dyDescent="0.25">
      <c r="A49" s="8"/>
      <c r="B49" s="8"/>
      <c r="C49" s="8"/>
    </row>
    <row r="50" spans="1:3" x14ac:dyDescent="0.25">
      <c r="A50" s="8"/>
      <c r="B50" s="8"/>
      <c r="C50" s="8"/>
    </row>
    <row r="51" spans="1:3" x14ac:dyDescent="0.25">
      <c r="A51" s="8"/>
      <c r="B51" s="8"/>
      <c r="C51" s="8"/>
    </row>
    <row r="52" spans="1:3" x14ac:dyDescent="0.25">
      <c r="A52" s="8"/>
      <c r="B52" s="8"/>
      <c r="C52" s="8"/>
    </row>
    <row r="53" spans="1:3" x14ac:dyDescent="0.25">
      <c r="A53" s="8"/>
      <c r="B53" s="8"/>
      <c r="C53" s="8"/>
    </row>
    <row r="54" spans="1:3" x14ac:dyDescent="0.25">
      <c r="A54" s="8"/>
      <c r="B54" s="8"/>
      <c r="C54" s="8"/>
    </row>
    <row r="55" spans="1:3" ht="19.5" customHeight="1" x14ac:dyDescent="0.25">
      <c r="A55" s="8"/>
      <c r="B55" s="8"/>
      <c r="C55" s="8"/>
    </row>
    <row r="56" spans="1:3" ht="28.5" customHeight="1" x14ac:dyDescent="0.25">
      <c r="A56" s="8"/>
      <c r="B56" s="8"/>
      <c r="C56" s="8"/>
    </row>
  </sheetData>
  <mergeCells count="15">
    <mergeCell ref="A1:R1"/>
    <mergeCell ref="A10:C10"/>
    <mergeCell ref="D32:G32"/>
    <mergeCell ref="N32:Q32"/>
    <mergeCell ref="A9:R9"/>
    <mergeCell ref="A2:G2"/>
    <mergeCell ref="A4:B4"/>
    <mergeCell ref="A7:B7"/>
    <mergeCell ref="A5:B5"/>
    <mergeCell ref="I32:L32"/>
    <mergeCell ref="I10:M10"/>
    <mergeCell ref="A6:B6"/>
    <mergeCell ref="A8:B8"/>
    <mergeCell ref="D10:H10"/>
    <mergeCell ref="N10:R10"/>
  </mergeCells>
  <pageMargins left="0.25" right="0.25" top="0.75" bottom="0.75" header="0.3" footer="0.3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2021 - Üzemeltetési költség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Hajdu Evelin</dc:creator>
  <cp:lastModifiedBy>Káli-Nagy Eszter</cp:lastModifiedBy>
  <dcterms:created xsi:type="dcterms:W3CDTF">2021-09-01T12:39:22Z</dcterms:created>
  <dcterms:modified xsi:type="dcterms:W3CDTF">2021-11-23T14:38:28Z</dcterms:modified>
</cp:coreProperties>
</file>