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aski Sándor\EVIN Nonprofit Zrt\Adatszolgáltatás - Önkormányzat részére\Negyedéves jelentések\2024.01-03\"/>
    </mc:Choice>
  </mc:AlternateContent>
  <xr:revisionPtr revIDLastSave="0" documentId="13_ncr:1_{7CAD5DC3-BDC7-41B1-842C-6C0DFD5CFCD4}" xr6:coauthVersionLast="47" xr6:coauthVersionMax="47" xr10:uidLastSave="{00000000-0000-0000-0000-000000000000}"/>
  <bookViews>
    <workbookView xWindow="28680" yWindow="-120" windowWidth="29040" windowHeight="15720" xr2:uid="{BC8201DF-0E6E-4EF4-9D08-04EBC646CD24}"/>
  </bookViews>
  <sheets>
    <sheet name="2024.01-03." sheetId="1" r:id="rId1"/>
    <sheet name="Előirányzati soronkénti ktg Q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" l="1"/>
  <c r="C14" i="2"/>
  <c r="C13" i="2"/>
  <c r="C12" i="2"/>
  <c r="C10" i="2"/>
  <c r="C9" i="2"/>
  <c r="C7" i="2"/>
  <c r="C6" i="2"/>
  <c r="C4" i="2"/>
  <c r="C3" i="2"/>
  <c r="B17" i="1"/>
  <c r="B8" i="1"/>
  <c r="C19" i="2"/>
  <c r="C18" i="2"/>
  <c r="C17" i="2" s="1"/>
  <c r="B17" i="2"/>
  <c r="B9" i="1" s="1"/>
  <c r="C16" i="2"/>
  <c r="B8" i="2"/>
  <c r="B6" i="1" s="1"/>
  <c r="C5" i="2"/>
  <c r="B5" i="2"/>
  <c r="B5" i="1" s="1"/>
  <c r="B2" i="2"/>
  <c r="B4" i="1" s="1"/>
  <c r="C2" i="2" l="1"/>
  <c r="B11" i="2"/>
  <c r="C8" i="2"/>
  <c r="C11" i="2"/>
  <c r="B21" i="2" l="1"/>
  <c r="B7" i="1"/>
  <c r="C21" i="2"/>
  <c r="B10" i="1" l="1"/>
  <c r="B11" i="1" l="1"/>
  <c r="B12" i="1" s="1"/>
  <c r="B20" i="1" s="1"/>
</calcChain>
</file>

<file path=xl/sharedStrings.xml><?xml version="1.0" encoding="utf-8"?>
<sst xmlns="http://schemas.openxmlformats.org/spreadsheetml/2006/main" count="42" uniqueCount="36">
  <si>
    <t>Ellentételezés felhasználásának elszámolása a Közszolgáltatási szerődés  5.7.2. pontja alapján</t>
  </si>
  <si>
    <t>+27 % ÁFA</t>
  </si>
  <si>
    <t>lakás- és helyiséggazdálkodási feladatok ellátásának költségei 2024.01-03. hó</t>
  </si>
  <si>
    <t>Előirányzati sorok</t>
  </si>
  <si>
    <t>Nettó</t>
  </si>
  <si>
    <t>Bruttó</t>
  </si>
  <si>
    <t>Lakásgazdálkodás:
(5412)</t>
  </si>
  <si>
    <t>Költségek</t>
  </si>
  <si>
    <t>Bér</t>
  </si>
  <si>
    <t>Helyiséggazdálkodás:
(5446)</t>
  </si>
  <si>
    <t>Karbantartás - Üzemeltetés:
(5301)</t>
  </si>
  <si>
    <t>Közmű:
(5303)</t>
  </si>
  <si>
    <t>Áram</t>
  </si>
  <si>
    <t>Gáz</t>
  </si>
  <si>
    <t>Víz</t>
  </si>
  <si>
    <t>Egyéb</t>
  </si>
  <si>
    <t>Végrehajtás, közjegyző:
(5408)</t>
  </si>
  <si>
    <t>Társasházi képviselet:
(5305)</t>
  </si>
  <si>
    <t>Ingatlangazdálkodás összesen:</t>
  </si>
  <si>
    <t xml:space="preserve"> </t>
  </si>
  <si>
    <t>Lakásgazdálkodási feladatok nettó költsége</t>
  </si>
  <si>
    <t>Helyiséggazdálkodási feladatok nettó költsége</t>
  </si>
  <si>
    <t>Karbantartási és üzemeltetési feladatok nettó költsége</t>
  </si>
  <si>
    <t>Társasházi képviselet nettó költségei</t>
  </si>
  <si>
    <t>Ingatlangazdálkodás 2024.01-03. havi költsége összesen (nettó)</t>
  </si>
  <si>
    <t>Ingatlangazdálkodás 2024.01-03. havi költsége összesen (bruttó)</t>
  </si>
  <si>
    <t>Összeg (Ft)</t>
  </si>
  <si>
    <t>Közmű költségek (nettó)</t>
  </si>
  <si>
    <t>Végrehajtási költségek, közjegyzői díjak (nettó)</t>
  </si>
  <si>
    <t>- 2024.01. havi előleg összege (bruttó)</t>
  </si>
  <si>
    <t>- 2024.02. havi előleg összege (bruttó)</t>
  </si>
  <si>
    <t>- 2024.03. havi előleg összege (bruttó)</t>
  </si>
  <si>
    <t>Ingatlangazdálkodás 2024.03.31-én még el nem számolt Ellentételezés összesen (bruttó)</t>
  </si>
  <si>
    <t>2024.01-03. túlkompenzáció összege *</t>
  </si>
  <si>
    <t>2024.01-03. havi alulfinanszírozás összege</t>
  </si>
  <si>
    <t>* A túlkompenzáció összege a 2024. II. negyedévi feladatellátás ellentételezésére kerül átvitelre.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</si>
</sst>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164" fontId="2" fillId="0" borderId="4" xfId="1" applyNumberFormat="1" applyFont="1" applyBorder="1"/>
    <xf numFmtId="0" fontId="2" fillId="0" borderId="0" xfId="0" applyFont="1" applyAlignment="1">
      <alignment vertical="center"/>
    </xf>
    <xf numFmtId="0" fontId="0" fillId="0" borderId="3" xfId="0" applyBorder="1" applyAlignment="1">
      <alignment wrapText="1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/>
    </xf>
    <xf numFmtId="0" fontId="0" fillId="0" borderId="3" xfId="0" quotePrefix="1" applyBorder="1" applyAlignment="1">
      <alignment wrapText="1"/>
    </xf>
    <xf numFmtId="164" fontId="2" fillId="0" borderId="4" xfId="0" applyNumberFormat="1" applyFont="1" applyBorder="1"/>
    <xf numFmtId="0" fontId="0" fillId="0" borderId="3" xfId="0" applyBorder="1"/>
    <xf numFmtId="0" fontId="0" fillId="0" borderId="4" xfId="0" applyBorder="1"/>
    <xf numFmtId="164" fontId="1" fillId="0" borderId="4" xfId="1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2" borderId="1" xfId="0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164" fontId="2" fillId="0" borderId="8" xfId="1" applyNumberFormat="1" applyFont="1" applyBorder="1"/>
    <xf numFmtId="0" fontId="0" fillId="0" borderId="3" xfId="0" applyBorder="1" applyAlignment="1">
      <alignment horizontal="left" indent="2"/>
    </xf>
    <xf numFmtId="164" fontId="0" fillId="0" borderId="8" xfId="1" applyNumberFormat="1" applyFont="1" applyBorder="1"/>
    <xf numFmtId="164" fontId="0" fillId="0" borderId="4" xfId="1" applyNumberFormat="1" applyFont="1" applyBorder="1"/>
    <xf numFmtId="0" fontId="2" fillId="0" borderId="0" xfId="0" applyFont="1"/>
    <xf numFmtId="0" fontId="0" fillId="0" borderId="5" xfId="0" applyBorder="1" applyAlignment="1">
      <alignment horizontal="left" indent="2"/>
    </xf>
    <xf numFmtId="164" fontId="0" fillId="0" borderId="9" xfId="1" applyNumberFormat="1" applyFont="1" applyBorder="1"/>
    <xf numFmtId="164" fontId="0" fillId="0" borderId="6" xfId="1" applyNumberFormat="1" applyFont="1" applyBorder="1"/>
    <xf numFmtId="164" fontId="0" fillId="0" borderId="0" xfId="1" applyNumberFormat="1" applyFont="1"/>
    <xf numFmtId="0" fontId="3" fillId="0" borderId="5" xfId="0" applyFont="1" applyBorder="1"/>
    <xf numFmtId="164" fontId="3" fillId="0" borderId="6" xfId="1" applyNumberFormat="1" applyFont="1" applyBorder="1"/>
    <xf numFmtId="0" fontId="5" fillId="0" borderId="3" xfId="0" applyFont="1" applyBorder="1"/>
    <xf numFmtId="164" fontId="5" fillId="0" borderId="4" xfId="0" applyNumberFormat="1" applyFont="1" applyBorder="1"/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67E7-2AA0-43C9-B7B1-D577B1D02DDF}">
  <sheetPr>
    <pageSetUpPr fitToPage="1"/>
  </sheetPr>
  <dimension ref="A1:B22"/>
  <sheetViews>
    <sheetView tabSelected="1" workbookViewId="0">
      <selection activeCell="B20" sqref="B20"/>
    </sheetView>
  </sheetViews>
  <sheetFormatPr defaultRowHeight="14.4" x14ac:dyDescent="0.3"/>
  <cols>
    <col min="1" max="1" width="92.77734375" customWidth="1"/>
    <col min="2" max="2" width="21.6640625" customWidth="1"/>
  </cols>
  <sheetData>
    <row r="1" spans="1:2" ht="27" customHeight="1" x14ac:dyDescent="0.3">
      <c r="A1" s="5" t="s">
        <v>0</v>
      </c>
    </row>
    <row r="2" spans="1:2" ht="12.75" customHeight="1" thickBot="1" x14ac:dyDescent="0.35">
      <c r="A2" s="2"/>
    </row>
    <row r="3" spans="1:2" ht="27" customHeight="1" x14ac:dyDescent="0.3">
      <c r="A3" s="6" t="s">
        <v>2</v>
      </c>
      <c r="B3" s="13" t="s">
        <v>26</v>
      </c>
    </row>
    <row r="4" spans="1:2" x14ac:dyDescent="0.3">
      <c r="A4" s="3" t="s">
        <v>20</v>
      </c>
      <c r="B4" s="4">
        <f>+'Előirányzati soronkénti ktg Q1'!B2</f>
        <v>83667584.508523688</v>
      </c>
    </row>
    <row r="5" spans="1:2" x14ac:dyDescent="0.3">
      <c r="A5" s="3" t="s">
        <v>21</v>
      </c>
      <c r="B5" s="4">
        <f>+'Előirányzati soronkénti ktg Q1'!B5</f>
        <v>58117231.791976288</v>
      </c>
    </row>
    <row r="6" spans="1:2" x14ac:dyDescent="0.3">
      <c r="A6" s="3" t="s">
        <v>22</v>
      </c>
      <c r="B6" s="4">
        <f>+'Előirányzati soronkénti ktg Q1'!B8</f>
        <v>69701826</v>
      </c>
    </row>
    <row r="7" spans="1:2" x14ac:dyDescent="0.3">
      <c r="A7" s="3" t="s">
        <v>27</v>
      </c>
      <c r="B7" s="4">
        <f>+'Előirányzati soronkénti ktg Q1'!B11</f>
        <v>27654817</v>
      </c>
    </row>
    <row r="8" spans="1:2" x14ac:dyDescent="0.3">
      <c r="A8" s="3" t="s">
        <v>28</v>
      </c>
      <c r="B8" s="4">
        <f>+'Előirányzati soronkénti ktg Q1'!B16</f>
        <v>0</v>
      </c>
    </row>
    <row r="9" spans="1:2" x14ac:dyDescent="0.3">
      <c r="A9" s="3" t="s">
        <v>23</v>
      </c>
      <c r="B9" s="4">
        <f>+'Előirányzati soronkénti ktg Q1'!B17</f>
        <v>12044066</v>
      </c>
    </row>
    <row r="10" spans="1:2" x14ac:dyDescent="0.3">
      <c r="A10" s="7" t="s">
        <v>24</v>
      </c>
      <c r="B10" s="1">
        <f>SUM(B4:B9)</f>
        <v>251185525.30049998</v>
      </c>
    </row>
    <row r="11" spans="1:2" x14ac:dyDescent="0.3">
      <c r="A11" s="8" t="s">
        <v>1</v>
      </c>
      <c r="B11" s="4">
        <f>+B10*0.27</f>
        <v>67820091.831135005</v>
      </c>
    </row>
    <row r="12" spans="1:2" x14ac:dyDescent="0.3">
      <c r="A12" s="7" t="s">
        <v>25</v>
      </c>
      <c r="B12" s="9">
        <f>SUM(B10:B11)</f>
        <v>319005617.13163495</v>
      </c>
    </row>
    <row r="13" spans="1:2" x14ac:dyDescent="0.3">
      <c r="A13" s="10"/>
      <c r="B13" s="11"/>
    </row>
    <row r="14" spans="1:2" x14ac:dyDescent="0.3">
      <c r="A14" s="8" t="s">
        <v>29</v>
      </c>
      <c r="B14" s="12">
        <v>130540500</v>
      </c>
    </row>
    <row r="15" spans="1:2" x14ac:dyDescent="0.3">
      <c r="A15" s="8" t="s">
        <v>30</v>
      </c>
      <c r="B15" s="12">
        <v>130540500</v>
      </c>
    </row>
    <row r="16" spans="1:2" x14ac:dyDescent="0.3">
      <c r="A16" s="8" t="s">
        <v>31</v>
      </c>
      <c r="B16" s="12">
        <v>130540500</v>
      </c>
    </row>
    <row r="17" spans="1:2" x14ac:dyDescent="0.3">
      <c r="A17" s="14" t="s">
        <v>32</v>
      </c>
      <c r="B17" s="9">
        <f>SUM(B14:B16)</f>
        <v>391621500</v>
      </c>
    </row>
    <row r="18" spans="1:2" x14ac:dyDescent="0.3">
      <c r="A18" s="10"/>
      <c r="B18" s="11"/>
    </row>
    <row r="19" spans="1:2" x14ac:dyDescent="0.3">
      <c r="A19" s="31" t="s">
        <v>34</v>
      </c>
      <c r="B19" s="32">
        <v>0</v>
      </c>
    </row>
    <row r="20" spans="1:2" ht="15" thickBot="1" x14ac:dyDescent="0.35">
      <c r="A20" s="29" t="s">
        <v>33</v>
      </c>
      <c r="B20" s="30">
        <f>+B17-B12</f>
        <v>72615882.868365049</v>
      </c>
    </row>
    <row r="22" spans="1:2" x14ac:dyDescent="0.3">
      <c r="A22" t="s">
        <v>35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&amp;L&amp;F&amp;R&amp;"-,Félkövér"EVIN Nonprofit Zrt.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1627D-4ECC-4AB3-8261-0FC5AAF34629}">
  <dimension ref="A1:C22"/>
  <sheetViews>
    <sheetView workbookViewId="0">
      <selection activeCell="J22" sqref="J22"/>
    </sheetView>
  </sheetViews>
  <sheetFormatPr defaultRowHeight="14.4" x14ac:dyDescent="0.3"/>
  <cols>
    <col min="1" max="1" width="28.44140625" bestFit="1" customWidth="1"/>
    <col min="2" max="3" width="20.6640625" style="28" customWidth="1"/>
  </cols>
  <sheetData>
    <row r="1" spans="1:3" s="18" customFormat="1" ht="27" customHeight="1" x14ac:dyDescent="0.3">
      <c r="A1" s="15" t="s">
        <v>3</v>
      </c>
      <c r="B1" s="16" t="s">
        <v>4</v>
      </c>
      <c r="C1" s="17" t="s">
        <v>5</v>
      </c>
    </row>
    <row r="2" spans="1:3" ht="28.8" x14ac:dyDescent="0.3">
      <c r="A2" s="19" t="s">
        <v>6</v>
      </c>
      <c r="B2" s="20">
        <f>SUM(B3:B4)</f>
        <v>83667584.508523688</v>
      </c>
      <c r="C2" s="1">
        <f>SUM(C3:C4)</f>
        <v>106257833</v>
      </c>
    </row>
    <row r="3" spans="1:3" x14ac:dyDescent="0.3">
      <c r="A3" s="21" t="s">
        <v>7</v>
      </c>
      <c r="B3" s="22">
        <v>28216163.508523684</v>
      </c>
      <c r="C3" s="23">
        <f t="shared" ref="C3:C4" si="0">ROUND(B3*1.27,0)</f>
        <v>35834528</v>
      </c>
    </row>
    <row r="4" spans="1:3" x14ac:dyDescent="0.3">
      <c r="A4" s="21" t="s">
        <v>8</v>
      </c>
      <c r="B4" s="22">
        <v>55451421</v>
      </c>
      <c r="C4" s="23">
        <f t="shared" si="0"/>
        <v>70423305</v>
      </c>
    </row>
    <row r="5" spans="1:3" ht="28.8" x14ac:dyDescent="0.3">
      <c r="A5" s="19" t="s">
        <v>9</v>
      </c>
      <c r="B5" s="20">
        <f>SUM(B6:B7)</f>
        <v>58117231.791976288</v>
      </c>
      <c r="C5" s="1">
        <f>SUM(C6:C7)</f>
        <v>73808884</v>
      </c>
    </row>
    <row r="6" spans="1:3" x14ac:dyDescent="0.3">
      <c r="A6" s="21" t="s">
        <v>7</v>
      </c>
      <c r="B6" s="22">
        <v>19818587.791976288</v>
      </c>
      <c r="C6" s="23">
        <f t="shared" ref="C6:C7" si="1">ROUND(B6*1.27,0)</f>
        <v>25169606</v>
      </c>
    </row>
    <row r="7" spans="1:3" x14ac:dyDescent="0.3">
      <c r="A7" s="21" t="s">
        <v>8</v>
      </c>
      <c r="B7" s="22">
        <v>38298644</v>
      </c>
      <c r="C7" s="23">
        <f t="shared" si="1"/>
        <v>48639278</v>
      </c>
    </row>
    <row r="8" spans="1:3" ht="28.8" x14ac:dyDescent="0.3">
      <c r="A8" s="19" t="s">
        <v>10</v>
      </c>
      <c r="B8" s="20">
        <f>SUM(B9:B10)</f>
        <v>69701826</v>
      </c>
      <c r="C8" s="1">
        <f>SUM(C9:C10)</f>
        <v>88521319</v>
      </c>
    </row>
    <row r="9" spans="1:3" x14ac:dyDescent="0.3">
      <c r="A9" s="21" t="s">
        <v>7</v>
      </c>
      <c r="B9" s="22">
        <v>41295457</v>
      </c>
      <c r="C9" s="23">
        <f t="shared" ref="C9:C10" si="2">ROUND(B9*1.27,0)</f>
        <v>52445230</v>
      </c>
    </row>
    <row r="10" spans="1:3" x14ac:dyDescent="0.3">
      <c r="A10" s="21" t="s">
        <v>8</v>
      </c>
      <c r="B10" s="22">
        <v>28406369</v>
      </c>
      <c r="C10" s="23">
        <f t="shared" si="2"/>
        <v>36076089</v>
      </c>
    </row>
    <row r="11" spans="1:3" ht="28.8" x14ac:dyDescent="0.3">
      <c r="A11" s="19" t="s">
        <v>11</v>
      </c>
      <c r="B11" s="20">
        <f>SUM(B12:B15)</f>
        <v>27654817</v>
      </c>
      <c r="C11" s="1">
        <f>SUM(C12:C15)</f>
        <v>35121618</v>
      </c>
    </row>
    <row r="12" spans="1:3" x14ac:dyDescent="0.3">
      <c r="A12" s="21" t="s">
        <v>12</v>
      </c>
      <c r="B12" s="22">
        <v>10059859</v>
      </c>
      <c r="C12" s="23">
        <f t="shared" ref="C12:C15" si="3">ROUND(B12*1.27,0)</f>
        <v>12776021</v>
      </c>
    </row>
    <row r="13" spans="1:3" x14ac:dyDescent="0.3">
      <c r="A13" s="21" t="s">
        <v>13</v>
      </c>
      <c r="B13" s="22">
        <v>9266088</v>
      </c>
      <c r="C13" s="23">
        <f t="shared" si="3"/>
        <v>11767932</v>
      </c>
    </row>
    <row r="14" spans="1:3" x14ac:dyDescent="0.3">
      <c r="A14" s="21" t="s">
        <v>14</v>
      </c>
      <c r="B14" s="22">
        <v>2373467</v>
      </c>
      <c r="C14" s="23">
        <f t="shared" si="3"/>
        <v>3014303</v>
      </c>
    </row>
    <row r="15" spans="1:3" x14ac:dyDescent="0.3">
      <c r="A15" s="21" t="s">
        <v>15</v>
      </c>
      <c r="B15" s="22">
        <v>5955403</v>
      </c>
      <c r="C15" s="23">
        <f t="shared" si="3"/>
        <v>7563362</v>
      </c>
    </row>
    <row r="16" spans="1:3" s="24" customFormat="1" ht="28.8" x14ac:dyDescent="0.3">
      <c r="A16" s="19" t="s">
        <v>16</v>
      </c>
      <c r="B16" s="20">
        <v>0</v>
      </c>
      <c r="C16" s="1">
        <f>ROUND(B16*1.27,0)</f>
        <v>0</v>
      </c>
    </row>
    <row r="17" spans="1:3" ht="28.8" x14ac:dyDescent="0.3">
      <c r="A17" s="19" t="s">
        <v>17</v>
      </c>
      <c r="B17" s="20">
        <f>SUM(B18:B19)</f>
        <v>12044066</v>
      </c>
      <c r="C17" s="1">
        <f>SUM(C18:C19)</f>
        <v>15295963</v>
      </c>
    </row>
    <row r="18" spans="1:3" x14ac:dyDescent="0.3">
      <c r="A18" s="21" t="s">
        <v>7</v>
      </c>
      <c r="B18" s="22">
        <v>2293461</v>
      </c>
      <c r="C18" s="23">
        <f t="shared" ref="C15:C19" si="4">ROUND(B18*1.27,0)</f>
        <v>2912695</v>
      </c>
    </row>
    <row r="19" spans="1:3" x14ac:dyDescent="0.3">
      <c r="A19" s="21" t="s">
        <v>8</v>
      </c>
      <c r="B19" s="22">
        <v>9750605</v>
      </c>
      <c r="C19" s="23">
        <f t="shared" si="4"/>
        <v>12383268</v>
      </c>
    </row>
    <row r="20" spans="1:3" x14ac:dyDescent="0.3">
      <c r="A20" s="21"/>
      <c r="B20" s="22"/>
      <c r="C20" s="23"/>
    </row>
    <row r="21" spans="1:3" x14ac:dyDescent="0.3">
      <c r="A21" s="7" t="s">
        <v>18</v>
      </c>
      <c r="B21" s="20">
        <f>B2+B5+B8+B11+B16+B17</f>
        <v>251185525.30049998</v>
      </c>
      <c r="C21" s="1">
        <f>C2+C5+C8+C11+C16+C17</f>
        <v>319005617</v>
      </c>
    </row>
    <row r="22" spans="1:3" ht="15" thickBot="1" x14ac:dyDescent="0.35">
      <c r="A22" s="25" t="s">
        <v>19</v>
      </c>
      <c r="B22" s="26"/>
      <c r="C22" s="27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&amp;L&amp;"-,Félkövér"EVIN Nonprofit Zrt.</oddHeader>
    <oddFooter>&amp;L&amp;F /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2024.01-03.</vt:lpstr>
      <vt:lpstr>Előirányzati soronkénti ktg Q1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Baski Sándor</dc:creator>
  <cp:lastModifiedBy>Baski Sándor</cp:lastModifiedBy>
  <cp:lastPrinted>2024-05-27T09:09:06Z</cp:lastPrinted>
  <dcterms:created xsi:type="dcterms:W3CDTF">2023-11-06T16:12:57Z</dcterms:created>
  <dcterms:modified xsi:type="dcterms:W3CDTF">2024-06-12T07:31:34Z</dcterms:modified>
</cp:coreProperties>
</file>