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akatosane\Desktop\"/>
    </mc:Choice>
  </mc:AlternateContent>
  <bookViews>
    <workbookView xWindow="0" yWindow="0" windowWidth="24675" windowHeight="10305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3" i="1"/>
  <c r="A10" i="1" s="1"/>
  <c r="G29" i="1" l="1"/>
  <c r="G36" i="1" s="1"/>
  <c r="D34" i="1"/>
  <c r="C34" i="1"/>
  <c r="F24" i="1"/>
  <c r="E28" i="1"/>
  <c r="D28" i="1"/>
  <c r="C28" i="1"/>
  <c r="E23" i="1"/>
  <c r="D23" i="1"/>
  <c r="C23" i="1"/>
  <c r="F23" i="1"/>
  <c r="F15" i="1"/>
  <c r="F18" i="1" s="1"/>
  <c r="E18" i="1"/>
  <c r="D18" i="1"/>
  <c r="C18" i="1"/>
  <c r="E13" i="1"/>
  <c r="D13" i="1"/>
  <c r="C13" i="1"/>
  <c r="F12" i="1"/>
  <c r="F10" i="1"/>
  <c r="F11" i="1"/>
  <c r="F9" i="1"/>
  <c r="F28" i="1" l="1"/>
  <c r="D29" i="1"/>
  <c r="F34" i="1"/>
  <c r="E29" i="1"/>
  <c r="E34" i="1"/>
  <c r="C29" i="1"/>
  <c r="F13" i="1"/>
  <c r="F29" i="1" l="1"/>
</calcChain>
</file>

<file path=xl/sharedStrings.xml><?xml version="1.0" encoding="utf-8"?>
<sst xmlns="http://schemas.openxmlformats.org/spreadsheetml/2006/main" count="45" uniqueCount="40">
  <si>
    <t>25962415-2-42</t>
  </si>
  <si>
    <t>Költségkalkuláció</t>
  </si>
  <si>
    <t>2024.11.01.-2025.06.30</t>
  </si>
  <si>
    <t>Számla</t>
  </si>
  <si>
    <t>2024 terv</t>
  </si>
  <si>
    <t>2024 várható</t>
  </si>
  <si>
    <t>2024 módosított terv</t>
  </si>
  <si>
    <t>2025 I-VI. hó terv</t>
  </si>
  <si>
    <t>Megjegyzés</t>
  </si>
  <si>
    <t>Összesen</t>
  </si>
  <si>
    <t>Száma</t>
  </si>
  <si>
    <t>Megnevezése</t>
  </si>
  <si>
    <t>Villamos energia</t>
  </si>
  <si>
    <t>Gázdíj</t>
  </si>
  <si>
    <t>Csatornadíj</t>
  </si>
  <si>
    <t>Vízdíj</t>
  </si>
  <si>
    <t>Alapdíj 77 744.- Ft/hó+15%</t>
  </si>
  <si>
    <t>Alapdíj 21 255.- Ft/hó Szerződés szerinti éves fogyasztás 10 618 KWh nettó 342 202.- Ft, bruttó 435 638.- Ft szerződött mennyiség</t>
  </si>
  <si>
    <t>Alapdíj 3 950.- Ft/hó+15%</t>
  </si>
  <si>
    <t>Alapdíj 7 803.- Ft/hó+15%</t>
  </si>
  <si>
    <t>Jogi szolgáltatás</t>
  </si>
  <si>
    <t>Könyyvelés, bérszámfejtés</t>
  </si>
  <si>
    <t>Könyvvizsgálat</t>
  </si>
  <si>
    <t>Különféle egyéb szolg.</t>
  </si>
  <si>
    <t>Hatósági díjak</t>
  </si>
  <si>
    <t>Bankköltség</t>
  </si>
  <si>
    <t>Biztosítás</t>
  </si>
  <si>
    <t>Kamarai hozzájárulás</t>
  </si>
  <si>
    <t>Építményadó</t>
  </si>
  <si>
    <t>Késedelmi kamat</t>
  </si>
  <si>
    <t>Behajtási költségátalány</t>
  </si>
  <si>
    <t>Kerekítési különbözet</t>
  </si>
  <si>
    <t>Mindösszesen</t>
  </si>
  <si>
    <t>63 500.- Ft/hó --&gt; 80 000.-Ft/hó a bérszámfejtés miatt, 9 hónapra</t>
  </si>
  <si>
    <t>személyi költségek</t>
  </si>
  <si>
    <t>személyi jellegű ráfordítások</t>
  </si>
  <si>
    <t>költségek + személyi költségek járulékkal mindösszesen</t>
  </si>
  <si>
    <t>2024. XI-XII. hó + 2025. I-VI. hó összesen</t>
  </si>
  <si>
    <t>Járulékok</t>
  </si>
  <si>
    <t>Akácfa Udvar Nonprofit Kft.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</si>
</sst>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9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vertical="center"/>
    </xf>
    <xf numFmtId="0" fontId="2" fillId="0" borderId="9" xfId="0" applyFont="1" applyBorder="1"/>
    <xf numFmtId="0" fontId="2" fillId="0" borderId="10" xfId="0" applyFont="1" applyBorder="1"/>
    <xf numFmtId="164" fontId="2" fillId="0" borderId="11" xfId="1" applyNumberFormat="1" applyFont="1" applyBorder="1"/>
    <xf numFmtId="164" fontId="2" fillId="0" borderId="12" xfId="1" applyNumberFormat="1" applyFont="1" applyBorder="1" applyAlignment="1">
      <alignment vertical="center"/>
    </xf>
    <xf numFmtId="164" fontId="2" fillId="0" borderId="12" xfId="1" applyNumberFormat="1" applyFont="1" applyBorder="1"/>
    <xf numFmtId="164" fontId="2" fillId="0" borderId="13" xfId="1" applyNumberFormat="1" applyFont="1" applyBorder="1"/>
    <xf numFmtId="164" fontId="2" fillId="0" borderId="14" xfId="1" applyNumberFormat="1" applyFont="1" applyBorder="1"/>
    <xf numFmtId="164" fontId="2" fillId="0" borderId="15" xfId="1" applyNumberFormat="1" applyFont="1" applyBorder="1" applyAlignment="1">
      <alignment vertical="center"/>
    </xf>
    <xf numFmtId="164" fontId="2" fillId="0" borderId="15" xfId="1" applyNumberFormat="1" applyFont="1" applyBorder="1"/>
    <xf numFmtId="164" fontId="2" fillId="0" borderId="16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4" fontId="2" fillId="0" borderId="20" xfId="1" applyNumberFormat="1" applyFont="1" applyBorder="1"/>
    <xf numFmtId="164" fontId="3" fillId="0" borderId="22" xfId="1" applyNumberFormat="1" applyFont="1" applyBorder="1"/>
    <xf numFmtId="164" fontId="3" fillId="0" borderId="23" xfId="1" applyNumberFormat="1" applyFont="1" applyBorder="1"/>
    <xf numFmtId="0" fontId="2" fillId="0" borderId="24" xfId="0" applyFont="1" applyBorder="1"/>
    <xf numFmtId="164" fontId="2" fillId="0" borderId="25" xfId="1" applyNumberFormat="1" applyFont="1" applyBorder="1"/>
    <xf numFmtId="164" fontId="2" fillId="0" borderId="26" xfId="1" applyNumberFormat="1" applyFont="1" applyBorder="1"/>
    <xf numFmtId="164" fontId="3" fillId="0" borderId="1" xfId="1" applyNumberFormat="1" applyFont="1" applyBorder="1"/>
    <xf numFmtId="164" fontId="3" fillId="0" borderId="17" xfId="1" applyNumberFormat="1" applyFont="1" applyBorder="1"/>
    <xf numFmtId="0" fontId="2" fillId="0" borderId="29" xfId="0" applyFont="1" applyBorder="1"/>
    <xf numFmtId="0" fontId="3" fillId="0" borderId="1" xfId="0" applyFont="1" applyBorder="1" applyAlignment="1">
      <alignment horizontal="right"/>
    </xf>
    <xf numFmtId="164" fontId="3" fillId="0" borderId="1" xfId="0" applyNumberFormat="1" applyFont="1" applyBorder="1"/>
    <xf numFmtId="164" fontId="3" fillId="0" borderId="17" xfId="0" applyNumberFormat="1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64" fontId="2" fillId="0" borderId="11" xfId="1" applyNumberFormat="1" applyFont="1" applyBorder="1" applyAlignment="1">
      <alignment vertical="center"/>
    </xf>
    <xf numFmtId="164" fontId="2" fillId="0" borderId="14" xfId="1" applyNumberFormat="1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8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164" fontId="2" fillId="0" borderId="35" xfId="1" applyNumberFormat="1" applyFont="1" applyBorder="1"/>
    <xf numFmtId="0" fontId="2" fillId="0" borderId="36" xfId="0" applyFont="1" applyBorder="1"/>
    <xf numFmtId="0" fontId="2" fillId="0" borderId="0" xfId="0" applyFont="1" applyAlignment="1">
      <alignment horizontal="center"/>
    </xf>
    <xf numFmtId="164" fontId="2" fillId="0" borderId="3" xfId="1" applyNumberFormat="1" applyFont="1" applyBorder="1"/>
    <xf numFmtId="164" fontId="2" fillId="0" borderId="5" xfId="1" applyNumberFormat="1" applyFont="1" applyBorder="1" applyAlignment="1">
      <alignment vertical="center"/>
    </xf>
    <xf numFmtId="164" fontId="2" fillId="0" borderId="5" xfId="1" applyNumberFormat="1" applyFont="1" applyBorder="1"/>
    <xf numFmtId="164" fontId="2" fillId="0" borderId="7" xfId="1" applyNumberFormat="1" applyFont="1" applyBorder="1"/>
    <xf numFmtId="164" fontId="2" fillId="0" borderId="33" xfId="1" applyNumberFormat="1" applyFont="1" applyBorder="1"/>
    <xf numFmtId="164" fontId="3" fillId="0" borderId="29" xfId="1" applyNumberFormat="1" applyFont="1" applyBorder="1"/>
    <xf numFmtId="164" fontId="2" fillId="0" borderId="3" xfId="1" applyNumberFormat="1" applyFont="1" applyBorder="1" applyAlignment="1">
      <alignment vertical="center"/>
    </xf>
    <xf numFmtId="164" fontId="3" fillId="0" borderId="40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0" borderId="2" xfId="1" applyNumberFormat="1" applyFont="1" applyBorder="1"/>
    <xf numFmtId="164" fontId="2" fillId="0" borderId="4" xfId="1" applyNumberFormat="1" applyFont="1" applyBorder="1" applyAlignment="1">
      <alignment vertical="center"/>
    </xf>
    <xf numFmtId="164" fontId="2" fillId="0" borderId="4" xfId="1" applyNumberFormat="1" applyFont="1" applyBorder="1"/>
    <xf numFmtId="164" fontId="2" fillId="0" borderId="6" xfId="1" applyNumberFormat="1" applyFont="1" applyBorder="1"/>
    <xf numFmtId="164" fontId="2" fillId="0" borderId="34" xfId="1" applyNumberFormat="1" applyFont="1" applyBorder="1"/>
    <xf numFmtId="164" fontId="2" fillId="0" borderId="36" xfId="0" applyNumberFormat="1" applyFont="1" applyBorder="1"/>
    <xf numFmtId="164" fontId="3" fillId="0" borderId="37" xfId="1" applyNumberFormat="1" applyFont="1" applyBorder="1"/>
    <xf numFmtId="164" fontId="2" fillId="0" borderId="32" xfId="1" applyNumberFormat="1" applyFont="1" applyBorder="1"/>
    <xf numFmtId="164" fontId="3" fillId="0" borderId="42" xfId="0" applyNumberFormat="1" applyFont="1" applyBorder="1"/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right"/>
    </xf>
    <xf numFmtId="0" fontId="3" fillId="0" borderId="21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4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4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="110" zoomScaleNormal="110" workbookViewId="0">
      <selection sqref="A1:B1"/>
    </sheetView>
  </sheetViews>
  <sheetFormatPr defaultColWidth="8.75" defaultRowHeight="12"/>
  <cols>
    <col min="1" max="1" width="8.75" style="1"/>
    <col min="2" max="2" width="18.875" style="1" customWidth="1"/>
    <col min="3" max="6" width="10.625" style="1" customWidth="1"/>
    <col min="7" max="7" width="12.125" style="1" customWidth="1"/>
    <col min="8" max="8" width="47.625" style="1" customWidth="1"/>
    <col min="9" max="16384" width="8.75" style="1"/>
  </cols>
  <sheetData>
    <row r="1" spans="1:8">
      <c r="A1" s="82" t="s">
        <v>39</v>
      </c>
      <c r="B1" s="82"/>
    </row>
    <row r="2" spans="1:8">
      <c r="A2" s="1" t="s">
        <v>0</v>
      </c>
    </row>
    <row r="3" spans="1:8" ht="15">
      <c r="A3" s="79" t="s">
        <v>39</v>
      </c>
      <c r="B3" s="79"/>
      <c r="C3" s="79"/>
      <c r="D3" s="79"/>
      <c r="E3" s="79"/>
      <c r="F3" s="79"/>
      <c r="G3" s="79"/>
      <c r="H3" s="79"/>
    </row>
    <row r="4" spans="1:8" ht="14.25">
      <c r="A4" s="80" t="s">
        <v>1</v>
      </c>
      <c r="B4" s="80"/>
      <c r="C4" s="80"/>
      <c r="D4" s="80"/>
      <c r="E4" s="80"/>
      <c r="F4" s="80"/>
      <c r="G4" s="80"/>
      <c r="H4" s="80"/>
    </row>
    <row r="5" spans="1:8" ht="14.25">
      <c r="A5" s="81" t="s">
        <v>2</v>
      </c>
      <c r="B5" s="81"/>
      <c r="C5" s="81"/>
      <c r="D5" s="81"/>
      <c r="E5" s="81"/>
      <c r="F5" s="81"/>
      <c r="G5" s="81"/>
      <c r="H5" s="81"/>
    </row>
    <row r="6" spans="1:8" ht="12.75" thickBot="1"/>
    <row r="7" spans="1:8" ht="24" customHeight="1" thickBot="1">
      <c r="A7" s="83" t="s">
        <v>3</v>
      </c>
      <c r="B7" s="84"/>
      <c r="C7" s="77" t="s">
        <v>4</v>
      </c>
      <c r="D7" s="77" t="s">
        <v>5</v>
      </c>
      <c r="E7" s="77" t="s">
        <v>6</v>
      </c>
      <c r="F7" s="77" t="s">
        <v>7</v>
      </c>
      <c r="G7" s="77" t="s">
        <v>37</v>
      </c>
      <c r="H7" s="77" t="s">
        <v>8</v>
      </c>
    </row>
    <row r="8" spans="1:8" ht="23.45" customHeight="1" thickBot="1">
      <c r="A8" s="2" t="s">
        <v>10</v>
      </c>
      <c r="B8" s="2" t="s">
        <v>11</v>
      </c>
      <c r="C8" s="78"/>
      <c r="D8" s="78"/>
      <c r="E8" s="78"/>
      <c r="F8" s="78"/>
      <c r="G8" s="78"/>
      <c r="H8" s="78"/>
    </row>
    <row r="9" spans="1:8">
      <c r="A9" s="3">
        <v>51115</v>
      </c>
      <c r="B9" s="11" t="s">
        <v>12</v>
      </c>
      <c r="C9" s="15">
        <v>900398</v>
      </c>
      <c r="D9" s="19">
        <v>932928</v>
      </c>
      <c r="E9" s="15">
        <v>1000000</v>
      </c>
      <c r="F9" s="62">
        <f>E9/2</f>
        <v>500000</v>
      </c>
      <c r="G9" s="53">
        <v>620000</v>
      </c>
      <c r="H9" s="4" t="s">
        <v>16</v>
      </c>
    </row>
    <row r="10" spans="1:8" ht="10.7" customHeight="1">
      <c r="A10" s="61">
        <f>SUM(G13)</f>
        <v>1120000</v>
      </c>
      <c r="B10" s="12" t="s">
        <v>13</v>
      </c>
      <c r="C10" s="16">
        <v>615227</v>
      </c>
      <c r="D10" s="20">
        <v>605588</v>
      </c>
      <c r="E10" s="16">
        <v>610000</v>
      </c>
      <c r="F10" s="63">
        <f>E10/2</f>
        <v>305000</v>
      </c>
      <c r="G10" s="54">
        <v>405000</v>
      </c>
      <c r="H10" s="6" t="s">
        <v>17</v>
      </c>
    </row>
    <row r="11" spans="1:8">
      <c r="A11" s="7">
        <v>51117</v>
      </c>
      <c r="B11" s="13" t="s">
        <v>15</v>
      </c>
      <c r="C11" s="17">
        <v>41580</v>
      </c>
      <c r="D11" s="21">
        <v>47400</v>
      </c>
      <c r="E11" s="17">
        <v>55000</v>
      </c>
      <c r="F11" s="64">
        <f>E11/2</f>
        <v>27500</v>
      </c>
      <c r="G11" s="55">
        <v>35000</v>
      </c>
      <c r="H11" s="8" t="s">
        <v>18</v>
      </c>
    </row>
    <row r="12" spans="1:8" ht="12.75" thickBot="1">
      <c r="A12" s="9">
        <v>52923</v>
      </c>
      <c r="B12" s="14" t="s">
        <v>14</v>
      </c>
      <c r="C12" s="18">
        <v>0</v>
      </c>
      <c r="D12" s="22">
        <v>93635</v>
      </c>
      <c r="E12" s="18">
        <v>100000</v>
      </c>
      <c r="F12" s="65">
        <f>E12/2</f>
        <v>50000</v>
      </c>
      <c r="G12" s="56">
        <v>60000</v>
      </c>
      <c r="H12" s="10" t="s">
        <v>19</v>
      </c>
    </row>
    <row r="13" spans="1:8" ht="12.75" thickBot="1">
      <c r="A13" s="73" t="s">
        <v>9</v>
      </c>
      <c r="B13" s="74"/>
      <c r="C13" s="26">
        <f t="shared" ref="C13:G13" si="0">SUM(C9:C12)</f>
        <v>1557205</v>
      </c>
      <c r="D13" s="27">
        <f t="shared" si="0"/>
        <v>1679551</v>
      </c>
      <c r="E13" s="26">
        <f t="shared" si="0"/>
        <v>1765000</v>
      </c>
      <c r="F13" s="27">
        <f t="shared" si="0"/>
        <v>882500</v>
      </c>
      <c r="G13" s="26">
        <f t="shared" si="0"/>
        <v>1120000</v>
      </c>
      <c r="H13" s="37"/>
    </row>
    <row r="14" spans="1:8">
      <c r="A14" s="38">
        <v>52931</v>
      </c>
      <c r="B14" s="23" t="s">
        <v>20</v>
      </c>
      <c r="C14" s="24">
        <v>150000</v>
      </c>
      <c r="D14" s="25">
        <v>139700</v>
      </c>
      <c r="E14" s="24">
        <v>175000</v>
      </c>
      <c r="F14" s="62">
        <v>100000</v>
      </c>
      <c r="G14" s="57">
        <v>120000</v>
      </c>
      <c r="H14" s="39"/>
    </row>
    <row r="15" spans="1:8">
      <c r="A15" s="5">
        <v>52932</v>
      </c>
      <c r="B15" s="12" t="s">
        <v>21</v>
      </c>
      <c r="C15" s="16">
        <v>821436</v>
      </c>
      <c r="D15" s="20">
        <v>746760</v>
      </c>
      <c r="E15" s="16">
        <v>800000</v>
      </c>
      <c r="F15" s="63">
        <f>9*80000</f>
        <v>720000</v>
      </c>
      <c r="G15" s="54">
        <v>640000</v>
      </c>
      <c r="H15" s="6" t="s">
        <v>33</v>
      </c>
    </row>
    <row r="16" spans="1:8">
      <c r="A16" s="7">
        <v>52933</v>
      </c>
      <c r="B16" s="13" t="s">
        <v>22</v>
      </c>
      <c r="C16" s="17">
        <v>684530</v>
      </c>
      <c r="D16" s="21">
        <v>812800</v>
      </c>
      <c r="E16" s="17">
        <v>900000</v>
      </c>
      <c r="F16" s="64">
        <v>900000</v>
      </c>
      <c r="G16" s="55">
        <v>1800000</v>
      </c>
      <c r="H16" s="8"/>
    </row>
    <row r="17" spans="1:8" ht="12.75" thickBot="1">
      <c r="A17" s="40">
        <v>5299</v>
      </c>
      <c r="B17" s="28" t="s">
        <v>23</v>
      </c>
      <c r="C17" s="29">
        <v>150000</v>
      </c>
      <c r="D17" s="30">
        <v>29557</v>
      </c>
      <c r="E17" s="29">
        <v>0</v>
      </c>
      <c r="F17" s="65">
        <v>0</v>
      </c>
      <c r="G17" s="50"/>
      <c r="H17" s="41"/>
    </row>
    <row r="18" spans="1:8" ht="12.75" thickBot="1">
      <c r="A18" s="75" t="s">
        <v>9</v>
      </c>
      <c r="B18" s="76"/>
      <c r="C18" s="31">
        <f t="shared" ref="C18:G18" si="1">SUM(C14:C17)</f>
        <v>1805966</v>
      </c>
      <c r="D18" s="32">
        <f t="shared" si="1"/>
        <v>1728817</v>
      </c>
      <c r="E18" s="31">
        <f t="shared" si="1"/>
        <v>1875000</v>
      </c>
      <c r="F18" s="32">
        <f t="shared" si="1"/>
        <v>1720000</v>
      </c>
      <c r="G18" s="31">
        <f t="shared" si="1"/>
        <v>2560000</v>
      </c>
      <c r="H18" s="33"/>
    </row>
    <row r="19" spans="1:8">
      <c r="A19" s="38">
        <v>531</v>
      </c>
      <c r="B19" s="23" t="s">
        <v>24</v>
      </c>
      <c r="C19" s="24">
        <v>90000</v>
      </c>
      <c r="D19" s="25">
        <v>0</v>
      </c>
      <c r="E19" s="24">
        <v>50000</v>
      </c>
      <c r="F19" s="62">
        <v>100000</v>
      </c>
      <c r="G19" s="57">
        <v>100000</v>
      </c>
      <c r="H19" s="39"/>
    </row>
    <row r="20" spans="1:8">
      <c r="A20" s="5">
        <v>532</v>
      </c>
      <c r="B20" s="12" t="s">
        <v>25</v>
      </c>
      <c r="C20" s="16">
        <v>60000</v>
      </c>
      <c r="D20" s="20">
        <v>45979</v>
      </c>
      <c r="E20" s="16">
        <v>80000</v>
      </c>
      <c r="F20" s="63">
        <v>60000</v>
      </c>
      <c r="G20" s="54">
        <v>100000</v>
      </c>
      <c r="H20" s="6"/>
    </row>
    <row r="21" spans="1:8" ht="14.25">
      <c r="A21" s="51">
        <v>533</v>
      </c>
      <c r="B21" s="50" t="s">
        <v>26</v>
      </c>
      <c r="C21" s="30">
        <v>268000</v>
      </c>
      <c r="D21" s="29">
        <v>294885</v>
      </c>
      <c r="E21" s="30">
        <v>0</v>
      </c>
      <c r="F21" s="66">
        <v>200000</v>
      </c>
      <c r="G21" s="67">
        <v>200000</v>
      </c>
      <c r="H21" s="42"/>
    </row>
    <row r="22" spans="1:8" ht="12.75" thickBot="1">
      <c r="A22" s="40">
        <v>53932</v>
      </c>
      <c r="B22" s="28" t="s">
        <v>27</v>
      </c>
      <c r="C22" s="29">
        <v>5000</v>
      </c>
      <c r="D22" s="30">
        <v>5000</v>
      </c>
      <c r="E22" s="29">
        <v>5000</v>
      </c>
      <c r="F22" s="65">
        <v>5000</v>
      </c>
      <c r="G22" s="50">
        <v>5000</v>
      </c>
      <c r="H22" s="41"/>
    </row>
    <row r="23" spans="1:8" ht="12.75" thickBot="1">
      <c r="A23" s="75" t="s">
        <v>9</v>
      </c>
      <c r="B23" s="76"/>
      <c r="C23" s="31">
        <f>SUM(C19:C22)</f>
        <v>423000</v>
      </c>
      <c r="D23" s="32">
        <f>SUM(D19:D22)</f>
        <v>345864</v>
      </c>
      <c r="E23" s="31">
        <f>SUM(E19:E22)</f>
        <v>135000</v>
      </c>
      <c r="F23" s="68">
        <f>SUM(F19:F22)</f>
        <v>365000</v>
      </c>
      <c r="G23" s="58">
        <v>405000</v>
      </c>
      <c r="H23" s="33"/>
    </row>
    <row r="24" spans="1:8">
      <c r="A24" s="38">
        <v>86724</v>
      </c>
      <c r="B24" s="23" t="s">
        <v>28</v>
      </c>
      <c r="C24" s="24">
        <v>2285550</v>
      </c>
      <c r="D24" s="25">
        <v>2285550</v>
      </c>
      <c r="E24" s="24">
        <v>2285550</v>
      </c>
      <c r="F24" s="69">
        <f>2285550/2</f>
        <v>1142775</v>
      </c>
      <c r="G24" s="57">
        <v>1714163</v>
      </c>
      <c r="H24" s="39"/>
    </row>
    <row r="25" spans="1:8">
      <c r="A25" s="5">
        <v>8632</v>
      </c>
      <c r="B25" s="12" t="s">
        <v>29</v>
      </c>
      <c r="C25" s="16">
        <v>0</v>
      </c>
      <c r="D25" s="20">
        <v>68351</v>
      </c>
      <c r="E25" s="16">
        <v>0</v>
      </c>
      <c r="F25" s="63">
        <v>70000</v>
      </c>
      <c r="G25" s="54">
        <v>0</v>
      </c>
      <c r="H25" s="6"/>
    </row>
    <row r="26" spans="1:8">
      <c r="A26" s="7">
        <v>8697</v>
      </c>
      <c r="B26" s="13" t="s">
        <v>30</v>
      </c>
      <c r="C26" s="17">
        <v>0</v>
      </c>
      <c r="D26" s="21">
        <v>15301</v>
      </c>
      <c r="E26" s="17">
        <v>0</v>
      </c>
      <c r="F26" s="64">
        <v>0</v>
      </c>
      <c r="G26" s="55"/>
      <c r="H26" s="8"/>
    </row>
    <row r="27" spans="1:8" ht="12.75" thickBot="1">
      <c r="A27" s="40">
        <v>8699</v>
      </c>
      <c r="B27" s="28" t="s">
        <v>31</v>
      </c>
      <c r="C27" s="29">
        <v>0</v>
      </c>
      <c r="D27" s="30">
        <v>0</v>
      </c>
      <c r="E27" s="29">
        <v>0</v>
      </c>
      <c r="F27" s="66">
        <v>0</v>
      </c>
      <c r="G27" s="50"/>
      <c r="H27" s="41"/>
    </row>
    <row r="28" spans="1:8" ht="12.75" thickBot="1">
      <c r="A28" s="75" t="s">
        <v>9</v>
      </c>
      <c r="B28" s="76"/>
      <c r="C28" s="31">
        <f>SUM(C24:C27)</f>
        <v>2285550</v>
      </c>
      <c r="D28" s="32">
        <f>SUM(D24:D27)</f>
        <v>2369202</v>
      </c>
      <c r="E28" s="31">
        <f>SUM(E24:E27)</f>
        <v>2285550</v>
      </c>
      <c r="F28" s="68">
        <f>SUM(F24:F27)</f>
        <v>1212775</v>
      </c>
      <c r="G28" s="58">
        <v>1714163</v>
      </c>
      <c r="H28" s="33"/>
    </row>
    <row r="29" spans="1:8" ht="12.75" thickBot="1">
      <c r="B29" s="34" t="s">
        <v>32</v>
      </c>
      <c r="C29" s="35">
        <f t="shared" ref="C29:G29" si="2">C13+C18+C23+C28</f>
        <v>6071721</v>
      </c>
      <c r="D29" s="36">
        <f t="shared" si="2"/>
        <v>6123434</v>
      </c>
      <c r="E29" s="35">
        <f t="shared" si="2"/>
        <v>6060550</v>
      </c>
      <c r="F29" s="70">
        <f t="shared" si="2"/>
        <v>4180275</v>
      </c>
      <c r="G29" s="35">
        <f t="shared" si="2"/>
        <v>5799163</v>
      </c>
    </row>
    <row r="31" spans="1:8" ht="12.75" thickBot="1">
      <c r="C31" s="82" t="s">
        <v>34</v>
      </c>
      <c r="D31" s="82"/>
      <c r="E31" s="82"/>
      <c r="F31" s="82"/>
      <c r="G31" s="52"/>
    </row>
    <row r="32" spans="1:8">
      <c r="A32" s="43"/>
      <c r="B32" s="44" t="s">
        <v>35</v>
      </c>
      <c r="C32" s="45">
        <v>0</v>
      </c>
      <c r="D32" s="46">
        <v>0</v>
      </c>
      <c r="E32" s="45">
        <v>3034100</v>
      </c>
      <c r="F32" s="46">
        <v>10659000</v>
      </c>
      <c r="G32" s="59">
        <v>14000000</v>
      </c>
      <c r="H32" s="47"/>
    </row>
    <row r="33" spans="1:8" ht="12.75" thickBot="1">
      <c r="A33" s="7"/>
      <c r="B33" s="13" t="s">
        <v>38</v>
      </c>
      <c r="C33" s="17">
        <v>0</v>
      </c>
      <c r="D33" s="21">
        <v>0</v>
      </c>
      <c r="E33" s="17">
        <v>501000</v>
      </c>
      <c r="F33" s="21">
        <v>1599000</v>
      </c>
      <c r="G33" s="55">
        <v>2100000</v>
      </c>
      <c r="H33" s="8"/>
    </row>
    <row r="34" spans="1:8" ht="12.75" thickBot="1">
      <c r="A34" s="75" t="s">
        <v>9</v>
      </c>
      <c r="B34" s="76"/>
      <c r="C34" s="31">
        <f>SUM(C32:C33)</f>
        <v>0</v>
      </c>
      <c r="D34" s="32">
        <f>SUM(D32:D33)</f>
        <v>0</v>
      </c>
      <c r="E34" s="31">
        <f>SUM(E32:E33)</f>
        <v>3535100</v>
      </c>
      <c r="F34" s="32">
        <f>SUM(F32:F33)</f>
        <v>12258000</v>
      </c>
      <c r="G34" s="58">
        <v>16100000</v>
      </c>
      <c r="H34" s="33"/>
    </row>
    <row r="35" spans="1:8" ht="12.75" thickBot="1"/>
    <row r="36" spans="1:8" ht="30" customHeight="1" thickBot="1">
      <c r="A36" s="71" t="s">
        <v>36</v>
      </c>
      <c r="B36" s="72"/>
      <c r="C36" s="48"/>
      <c r="D36" s="48"/>
      <c r="E36" s="48"/>
      <c r="F36" s="48"/>
      <c r="G36" s="60">
        <f>G29+G34</f>
        <v>21899163</v>
      </c>
      <c r="H36" s="49"/>
    </row>
  </sheetData>
  <mergeCells count="18">
    <mergeCell ref="A1:B1"/>
    <mergeCell ref="E7:E8"/>
    <mergeCell ref="A3:H3"/>
    <mergeCell ref="A4:H4"/>
    <mergeCell ref="A5:H5"/>
    <mergeCell ref="C31:F31"/>
    <mergeCell ref="D7:D8"/>
    <mergeCell ref="C7:C8"/>
    <mergeCell ref="A7:B7"/>
    <mergeCell ref="G7:G8"/>
    <mergeCell ref="H7:H8"/>
    <mergeCell ref="F7:F8"/>
    <mergeCell ref="A36:B36"/>
    <mergeCell ref="A13:B13"/>
    <mergeCell ref="A18:B18"/>
    <mergeCell ref="A23:B23"/>
    <mergeCell ref="A28:B28"/>
    <mergeCell ref="A34:B34"/>
  </mergeCells>
  <pageMargins left="0.7" right="0.7" top="0.75" bottom="0.75" header="0.3" footer="0.3"/>
  <pageSetup paperSize="9" orientation="landscape" r:id="rId1"/>
  <ignoredErrors>
    <ignoredError sqref="F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Merényi Miklós</dc:creator>
  <cp:lastModifiedBy>Lakatos Attiláné</cp:lastModifiedBy>
  <cp:lastPrinted>2024-11-13T09:05:47Z</cp:lastPrinted>
  <dcterms:created xsi:type="dcterms:W3CDTF">2024-11-05T15:36:32Z</dcterms:created>
  <dcterms:modified xsi:type="dcterms:W3CDTF">2024-11-13T09:14:41Z</dcterms:modified>
</cp:coreProperties>
</file>