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2023" sheetId="7" r:id="rId1"/>
  </sheets>
  <definedNames>
    <definedName name="_xlnm.Print_Titles" localSheetId="0">'2023'!$A:$C,'2023'!$1:$1</definedName>
    <definedName name="_xlnm.Print_Area" localSheetId="0">'2023'!$A$1:$AP$72</definedName>
  </definedNames>
  <calcPr calcId="152511"/>
</workbook>
</file>

<file path=xl/calcChain.xml><?xml version="1.0" encoding="utf-8"?>
<calcChain xmlns="http://schemas.openxmlformats.org/spreadsheetml/2006/main">
  <c r="AN12" i="7" l="1"/>
  <c r="AO12" i="7"/>
  <c r="AN13" i="7"/>
  <c r="AO13" i="7"/>
  <c r="AN14" i="7"/>
  <c r="AO14" i="7"/>
  <c r="AN15" i="7"/>
  <c r="AO15" i="7"/>
  <c r="AN16" i="7"/>
  <c r="AO16" i="7"/>
  <c r="AN17" i="7"/>
  <c r="AO17" i="7"/>
  <c r="AN18" i="7"/>
  <c r="AO18" i="7"/>
  <c r="AN19" i="7"/>
  <c r="AO19" i="7"/>
  <c r="AN20" i="7"/>
  <c r="AO20" i="7"/>
  <c r="AN21" i="7"/>
  <c r="AO21" i="7"/>
  <c r="AN22" i="7"/>
  <c r="AO22" i="7"/>
  <c r="AN23" i="7"/>
  <c r="AO23" i="7"/>
  <c r="AN24" i="7"/>
  <c r="AO24" i="7"/>
  <c r="AN25" i="7"/>
  <c r="AO25" i="7"/>
  <c r="AN26" i="7"/>
  <c r="AO26" i="7"/>
  <c r="AN27" i="7"/>
  <c r="AO27" i="7"/>
  <c r="AN28" i="7"/>
  <c r="AO28" i="7"/>
  <c r="AN29" i="7"/>
  <c r="AO29" i="7"/>
  <c r="AN30" i="7"/>
  <c r="AO30" i="7"/>
  <c r="AN31" i="7"/>
  <c r="AO31" i="7"/>
  <c r="AN32" i="7"/>
  <c r="AO32" i="7"/>
  <c r="AN33" i="7"/>
  <c r="AO33" i="7"/>
  <c r="AN34" i="7"/>
  <c r="AO34" i="7"/>
  <c r="AN35" i="7"/>
  <c r="AO35" i="7"/>
  <c r="AN36" i="7"/>
  <c r="AO36" i="7"/>
  <c r="AN37" i="7"/>
  <c r="AO37" i="7"/>
  <c r="AN38" i="7"/>
  <c r="AO38" i="7"/>
  <c r="AN39" i="7"/>
  <c r="AO39" i="7"/>
  <c r="AN40" i="7"/>
  <c r="AO40" i="7"/>
  <c r="AN41" i="7"/>
  <c r="AO41" i="7"/>
  <c r="AN42" i="7"/>
  <c r="AO42" i="7"/>
  <c r="AN43" i="7"/>
  <c r="AO43" i="7"/>
  <c r="AN44" i="7"/>
  <c r="AO44" i="7"/>
  <c r="AN45" i="7"/>
  <c r="AO45" i="7"/>
  <c r="AN47" i="7"/>
  <c r="AO47" i="7"/>
  <c r="AN49" i="7"/>
  <c r="AO49" i="7"/>
  <c r="AN50" i="7"/>
  <c r="AO50" i="7"/>
  <c r="AN51" i="7"/>
  <c r="AN52" i="7"/>
  <c r="AO52" i="7"/>
  <c r="AN53" i="7"/>
  <c r="AO53" i="7"/>
  <c r="AN54" i="7"/>
  <c r="AO54" i="7"/>
  <c r="AN55" i="7"/>
  <c r="AO55" i="7"/>
  <c r="AN56" i="7"/>
  <c r="AO56" i="7"/>
  <c r="AN57" i="7"/>
  <c r="AO57" i="7"/>
  <c r="AN58" i="7"/>
  <c r="AN59" i="7"/>
  <c r="AO59" i="7"/>
  <c r="AN60" i="7"/>
  <c r="AO60" i="7"/>
  <c r="AN61" i="7"/>
  <c r="AO61" i="7"/>
  <c r="AN62" i="7"/>
  <c r="AO62" i="7"/>
  <c r="AN63" i="7"/>
  <c r="AO63" i="7"/>
  <c r="AN64" i="7"/>
  <c r="AO64" i="7"/>
  <c r="AN65" i="7"/>
  <c r="AO65" i="7"/>
  <c r="AN67" i="7"/>
  <c r="AO67" i="7"/>
  <c r="AN68" i="7"/>
  <c r="AN69" i="7"/>
  <c r="AO69" i="7"/>
  <c r="AN70" i="7"/>
  <c r="AN72" i="7"/>
  <c r="AO72" i="7"/>
  <c r="AO11" i="7"/>
  <c r="AN11" i="7"/>
  <c r="AH12" i="7"/>
  <c r="AI12" i="7"/>
  <c r="AH13" i="7"/>
  <c r="AI13" i="7"/>
  <c r="AH14" i="7"/>
  <c r="AI14" i="7"/>
  <c r="AH15" i="7"/>
  <c r="AI15" i="7"/>
  <c r="AH16" i="7"/>
  <c r="AI16" i="7"/>
  <c r="AH17" i="7"/>
  <c r="AI17" i="7"/>
  <c r="AH18" i="7"/>
  <c r="AI18" i="7"/>
  <c r="AH19" i="7"/>
  <c r="AI19" i="7"/>
  <c r="AH20" i="7"/>
  <c r="AI20" i="7"/>
  <c r="AH21" i="7"/>
  <c r="AI21" i="7"/>
  <c r="AH22" i="7"/>
  <c r="AI22" i="7"/>
  <c r="AH23" i="7"/>
  <c r="AI23" i="7"/>
  <c r="AH24" i="7"/>
  <c r="AI24" i="7"/>
  <c r="AH25" i="7"/>
  <c r="AI25" i="7"/>
  <c r="AH26" i="7"/>
  <c r="AI26" i="7"/>
  <c r="AH27" i="7"/>
  <c r="AI27" i="7"/>
  <c r="AH28" i="7"/>
  <c r="AI28" i="7"/>
  <c r="AH29" i="7"/>
  <c r="AI29" i="7"/>
  <c r="AH30" i="7"/>
  <c r="AI30" i="7"/>
  <c r="AH31" i="7"/>
  <c r="AI31" i="7"/>
  <c r="AH32" i="7"/>
  <c r="AI32" i="7"/>
  <c r="AH33" i="7"/>
  <c r="AI33" i="7"/>
  <c r="AH34" i="7"/>
  <c r="AI34" i="7"/>
  <c r="AH35" i="7"/>
  <c r="AI35" i="7"/>
  <c r="AH36" i="7"/>
  <c r="AI36" i="7"/>
  <c r="AH37" i="7"/>
  <c r="AI37" i="7"/>
  <c r="AH38" i="7"/>
  <c r="AI38" i="7"/>
  <c r="AH39" i="7"/>
  <c r="AI39" i="7"/>
  <c r="AH40" i="7"/>
  <c r="AI40" i="7"/>
  <c r="AH41" i="7"/>
  <c r="AI41" i="7"/>
  <c r="AH42" i="7"/>
  <c r="AI42" i="7"/>
  <c r="AH43" i="7"/>
  <c r="AI43" i="7"/>
  <c r="AH44" i="7"/>
  <c r="AI44" i="7"/>
  <c r="AH45" i="7"/>
  <c r="AI45" i="7"/>
  <c r="AH46" i="7"/>
  <c r="AI46" i="7"/>
  <c r="AH47" i="7"/>
  <c r="AI47" i="7"/>
  <c r="AH48" i="7"/>
  <c r="AI48" i="7"/>
  <c r="AH49" i="7"/>
  <c r="AI49" i="7"/>
  <c r="AH50" i="7"/>
  <c r="AI50" i="7"/>
  <c r="AH51" i="7"/>
  <c r="AI51" i="7"/>
  <c r="AH52" i="7"/>
  <c r="AI52" i="7"/>
  <c r="AH53" i="7"/>
  <c r="AI53" i="7"/>
  <c r="AH54" i="7"/>
  <c r="AI54" i="7"/>
  <c r="AH55" i="7"/>
  <c r="AI55" i="7"/>
  <c r="AH56" i="7"/>
  <c r="AI56" i="7"/>
  <c r="AH57" i="7"/>
  <c r="AI57" i="7"/>
  <c r="AH58" i="7"/>
  <c r="AI58" i="7"/>
  <c r="AH59" i="7"/>
  <c r="AI59" i="7"/>
  <c r="AH60" i="7"/>
  <c r="AI60" i="7"/>
  <c r="AH61" i="7"/>
  <c r="AI61" i="7"/>
  <c r="AH62" i="7"/>
  <c r="AI62" i="7"/>
  <c r="AH63" i="7"/>
  <c r="AI63" i="7"/>
  <c r="AH64" i="7"/>
  <c r="AI64" i="7"/>
  <c r="AH65" i="7"/>
  <c r="AI65" i="7"/>
  <c r="AH66" i="7"/>
  <c r="AI66" i="7"/>
  <c r="AH67" i="7"/>
  <c r="AI67" i="7"/>
  <c r="AH68" i="7"/>
  <c r="AI68" i="7"/>
  <c r="AH69" i="7"/>
  <c r="AI69" i="7"/>
  <c r="AH70" i="7"/>
  <c r="AI70" i="7"/>
  <c r="AH71" i="7"/>
  <c r="AI71" i="7"/>
  <c r="AH72" i="7"/>
  <c r="AI72" i="7"/>
  <c r="AI11" i="7"/>
  <c r="AH11" i="7"/>
  <c r="T72" i="7"/>
  <c r="S72" i="7"/>
  <c r="S70" i="7"/>
  <c r="S14" i="7"/>
  <c r="O72" i="7"/>
  <c r="N70" i="7"/>
  <c r="T70" i="7" s="1"/>
  <c r="AO70" i="7" s="1"/>
  <c r="M68" i="7"/>
  <c r="M70" i="7" s="1"/>
  <c r="N65" i="7"/>
  <c r="M65" i="7"/>
  <c r="N61" i="7"/>
  <c r="M61" i="7"/>
  <c r="N58" i="7"/>
  <c r="O58" i="7" s="1"/>
  <c r="M58" i="7"/>
  <c r="O54" i="7"/>
  <c r="O53" i="7"/>
  <c r="O50" i="7"/>
  <c r="N48" i="7"/>
  <c r="M48" i="7"/>
  <c r="N37" i="7"/>
  <c r="M37" i="7"/>
  <c r="N29" i="7"/>
  <c r="M29" i="7"/>
  <c r="N20" i="7"/>
  <c r="M20" i="7"/>
  <c r="O13" i="7"/>
  <c r="O12" i="7"/>
  <c r="O11" i="7"/>
  <c r="O70" i="7" l="1"/>
  <c r="O68" i="7"/>
  <c r="S15" i="7" l="1"/>
  <c r="T15" i="7"/>
  <c r="S16" i="7"/>
  <c r="T16" i="7"/>
  <c r="S17" i="7"/>
  <c r="T17" i="7"/>
  <c r="S18" i="7"/>
  <c r="T18" i="7"/>
  <c r="S19" i="7"/>
  <c r="T19" i="7"/>
  <c r="S20" i="7"/>
  <c r="T20" i="7"/>
  <c r="S22" i="7"/>
  <c r="S24" i="7"/>
  <c r="T24" i="7"/>
  <c r="S25" i="7"/>
  <c r="T25" i="7"/>
  <c r="S26" i="7"/>
  <c r="T26" i="7"/>
  <c r="S27" i="7"/>
  <c r="T27" i="7"/>
  <c r="S28" i="7"/>
  <c r="T28" i="7"/>
  <c r="S29" i="7"/>
  <c r="T29" i="7"/>
  <c r="S32" i="7"/>
  <c r="T32" i="7"/>
  <c r="S33" i="7"/>
  <c r="T33" i="7"/>
  <c r="S34" i="7"/>
  <c r="T34" i="7"/>
  <c r="S35" i="7"/>
  <c r="T35" i="7"/>
  <c r="S36" i="7"/>
  <c r="T36" i="7"/>
  <c r="S37" i="7"/>
  <c r="T37" i="7"/>
  <c r="S39" i="7"/>
  <c r="T39" i="7"/>
  <c r="S40" i="7"/>
  <c r="T40" i="7"/>
  <c r="S41" i="7"/>
  <c r="T41" i="7"/>
  <c r="S42" i="7"/>
  <c r="T42" i="7"/>
  <c r="S43" i="7"/>
  <c r="T43" i="7"/>
  <c r="S44" i="7"/>
  <c r="T44" i="7"/>
  <c r="S45" i="7"/>
  <c r="T45" i="7"/>
  <c r="S46" i="7"/>
  <c r="AN46" i="7" s="1"/>
  <c r="T46" i="7"/>
  <c r="AO46" i="7" s="1"/>
  <c r="S47" i="7"/>
  <c r="T47" i="7"/>
  <c r="S49" i="7"/>
  <c r="T49" i="7"/>
  <c r="S50" i="7"/>
  <c r="U50" i="7" s="1"/>
  <c r="T50" i="7"/>
  <c r="S51" i="7"/>
  <c r="T51" i="7"/>
  <c r="S52" i="7"/>
  <c r="T52" i="7"/>
  <c r="S53" i="7"/>
  <c r="T53" i="7"/>
  <c r="U53" i="7" s="1"/>
  <c r="S54" i="7"/>
  <c r="T54" i="7"/>
  <c r="S55" i="7"/>
  <c r="T55" i="7"/>
  <c r="S56" i="7"/>
  <c r="T56" i="7"/>
  <c r="S57" i="7"/>
  <c r="T57" i="7"/>
  <c r="S58" i="7"/>
  <c r="T58" i="7"/>
  <c r="AO58" i="7" s="1"/>
  <c r="S59" i="7"/>
  <c r="T59" i="7"/>
  <c r="S60" i="7"/>
  <c r="T60" i="7"/>
  <c r="S61" i="7"/>
  <c r="T61" i="7"/>
  <c r="S63" i="7"/>
  <c r="T63" i="7"/>
  <c r="S64" i="7"/>
  <c r="T64" i="7"/>
  <c r="S65" i="7"/>
  <c r="T65" i="7"/>
  <c r="S67" i="7"/>
  <c r="T67" i="7"/>
  <c r="S68" i="7"/>
  <c r="T68" i="7"/>
  <c r="AO68" i="7" s="1"/>
  <c r="S69" i="7"/>
  <c r="T69" i="7"/>
  <c r="T13" i="7"/>
  <c r="S13" i="7"/>
  <c r="U13" i="7" s="1"/>
  <c r="T12" i="7"/>
  <c r="U12" i="7" s="1"/>
  <c r="S12" i="7"/>
  <c r="T11" i="7"/>
  <c r="S11" i="7"/>
  <c r="U11" i="7" s="1"/>
  <c r="U72" i="7"/>
  <c r="U54" i="7"/>
  <c r="AJ72" i="7"/>
  <c r="AJ54" i="7"/>
  <c r="AJ50" i="7"/>
  <c r="AJ12" i="7"/>
  <c r="AJ11" i="7"/>
  <c r="AM11" i="7"/>
  <c r="AM12" i="7"/>
  <c r="AM13" i="7"/>
  <c r="AK20" i="7"/>
  <c r="AK21" i="7" s="1"/>
  <c r="AK31" i="7" s="1"/>
  <c r="AK38" i="7" s="1"/>
  <c r="AL20" i="7"/>
  <c r="AL21" i="7"/>
  <c r="AM21" i="7" s="1"/>
  <c r="AK29" i="7"/>
  <c r="AK30" i="7" s="1"/>
  <c r="AL29" i="7"/>
  <c r="AM29" i="7"/>
  <c r="AL30" i="7"/>
  <c r="AL31" i="7"/>
  <c r="AK37" i="7"/>
  <c r="AL37" i="7"/>
  <c r="AK48" i="7"/>
  <c r="AL48" i="7"/>
  <c r="AK58" i="7"/>
  <c r="AK66" i="7" s="1"/>
  <c r="AK71" i="7" s="1"/>
  <c r="AK73" i="7" s="1"/>
  <c r="AL58" i="7"/>
  <c r="AK61" i="7"/>
  <c r="AL61" i="7"/>
  <c r="AK65" i="7"/>
  <c r="AL65" i="7"/>
  <c r="AL66" i="7"/>
  <c r="AL71" i="7" s="1"/>
  <c r="AM68" i="7"/>
  <c r="AK70" i="7"/>
  <c r="AL70" i="7"/>
  <c r="AM70" i="7"/>
  <c r="AM72" i="7"/>
  <c r="AF70" i="7"/>
  <c r="AG70" i="7" s="1"/>
  <c r="AE70" i="7"/>
  <c r="AG68" i="7"/>
  <c r="AF65" i="7"/>
  <c r="AE65" i="7"/>
  <c r="AF61" i="7"/>
  <c r="AF66" i="7" s="1"/>
  <c r="AE61" i="7"/>
  <c r="AF58" i="7"/>
  <c r="AE58" i="7"/>
  <c r="AG58" i="7" s="1"/>
  <c r="AG54" i="7"/>
  <c r="AG51" i="7"/>
  <c r="AF48" i="7"/>
  <c r="AE48" i="7"/>
  <c r="AE66" i="7" s="1"/>
  <c r="AE71" i="7" s="1"/>
  <c r="AG40" i="7"/>
  <c r="AF37" i="7"/>
  <c r="AE37" i="7"/>
  <c r="AF29" i="7"/>
  <c r="AF30" i="7" s="1"/>
  <c r="AE29" i="7"/>
  <c r="AE30" i="7" s="1"/>
  <c r="AF20" i="7"/>
  <c r="AF21" i="7" s="1"/>
  <c r="AE20" i="7"/>
  <c r="AE21" i="7" s="1"/>
  <c r="AG13" i="7"/>
  <c r="AG12" i="7"/>
  <c r="AG11" i="7"/>
  <c r="U68" i="7" l="1"/>
  <c r="U51" i="7"/>
  <c r="AO51" i="7"/>
  <c r="AJ13" i="7"/>
  <c r="AJ51" i="7"/>
  <c r="AJ68" i="7"/>
  <c r="AJ40" i="7"/>
  <c r="AL73" i="7"/>
  <c r="AM71" i="7"/>
  <c r="AM31" i="7"/>
  <c r="AL38" i="7"/>
  <c r="AM38" i="7" s="1"/>
  <c r="AE31" i="7"/>
  <c r="AE38" i="7" s="1"/>
  <c r="AE73" i="7" s="1"/>
  <c r="AG66" i="7"/>
  <c r="AF71" i="7"/>
  <c r="AG21" i="7"/>
  <c r="AF31" i="7"/>
  <c r="X51" i="7"/>
  <c r="X50" i="7"/>
  <c r="R54" i="7"/>
  <c r="R51" i="7"/>
  <c r="R50" i="7"/>
  <c r="F40" i="7"/>
  <c r="AF38" i="7" l="1"/>
  <c r="AG38" i="7" s="1"/>
  <c r="AG31" i="7"/>
  <c r="AG71" i="7"/>
  <c r="AD40" i="7"/>
  <c r="AA51" i="7"/>
  <c r="AA40" i="7"/>
  <c r="F62" i="7"/>
  <c r="F22" i="7"/>
  <c r="F14" i="7"/>
  <c r="AF73" i="7" l="1"/>
  <c r="F29" i="7"/>
  <c r="D68" i="7"/>
  <c r="P68" i="7"/>
  <c r="J68" i="7"/>
  <c r="G68" i="7"/>
  <c r="I68" i="7" l="1"/>
  <c r="L68" i="7"/>
  <c r="R68" i="7"/>
  <c r="F68" i="7"/>
  <c r="AD68" i="7"/>
  <c r="AA68" i="7"/>
  <c r="X68" i="7"/>
  <c r="I53" i="7"/>
  <c r="L53" i="7"/>
  <c r="R53" i="7"/>
  <c r="AP51" i="7" l="1"/>
  <c r="AP53" i="7"/>
  <c r="L11" i="7"/>
  <c r="AP68" i="7" l="1"/>
  <c r="K70" i="7" l="1"/>
  <c r="V70" i="7" l="1"/>
  <c r="V65" i="7"/>
  <c r="V61" i="7"/>
  <c r="V58" i="7"/>
  <c r="V48" i="7"/>
  <c r="V37" i="7"/>
  <c r="V29" i="7"/>
  <c r="V30" i="7" s="1"/>
  <c r="V20" i="7"/>
  <c r="V21" i="7" s="1"/>
  <c r="Y70" i="7"/>
  <c r="Y65" i="7"/>
  <c r="Y61" i="7"/>
  <c r="Y58" i="7"/>
  <c r="Y48" i="7"/>
  <c r="Y37" i="7"/>
  <c r="Y29" i="7"/>
  <c r="Y30" i="7" s="1"/>
  <c r="Y20" i="7"/>
  <c r="Y21" i="7" s="1"/>
  <c r="AB70" i="7"/>
  <c r="AB65" i="7"/>
  <c r="AB61" i="7"/>
  <c r="AB58" i="7"/>
  <c r="AB48" i="7"/>
  <c r="AB37" i="7"/>
  <c r="AB29" i="7"/>
  <c r="AB30" i="7" s="1"/>
  <c r="AB20" i="7"/>
  <c r="AB21" i="7" s="1"/>
  <c r="D70" i="7"/>
  <c r="D65" i="7"/>
  <c r="D61" i="7"/>
  <c r="D58" i="7"/>
  <c r="D48" i="7"/>
  <c r="D37" i="7"/>
  <c r="D29" i="7"/>
  <c r="D30" i="7" s="1"/>
  <c r="D20" i="7"/>
  <c r="D21" i="7" s="1"/>
  <c r="P70" i="7"/>
  <c r="P65" i="7"/>
  <c r="P61" i="7"/>
  <c r="P58" i="7"/>
  <c r="P48" i="7"/>
  <c r="P37" i="7"/>
  <c r="P29" i="7"/>
  <c r="P20" i="7"/>
  <c r="P21" i="7" s="1"/>
  <c r="J70" i="7"/>
  <c r="J65" i="7"/>
  <c r="J61" i="7"/>
  <c r="J58" i="7"/>
  <c r="J37" i="7"/>
  <c r="J29" i="7"/>
  <c r="J20" i="7"/>
  <c r="G70" i="7"/>
  <c r="G65" i="7"/>
  <c r="G61" i="7"/>
  <c r="G58" i="7"/>
  <c r="G37" i="7"/>
  <c r="G29" i="7"/>
  <c r="G20" i="7"/>
  <c r="P30" i="7" l="1"/>
  <c r="J30" i="7"/>
  <c r="J48" i="7"/>
  <c r="J21" i="7"/>
  <c r="G21" i="7"/>
  <c r="G30" i="7"/>
  <c r="G48" i="7"/>
  <c r="P66" i="7"/>
  <c r="V66" i="7"/>
  <c r="V71" i="7" s="1"/>
  <c r="Y66" i="7"/>
  <c r="Y71" i="7" s="1"/>
  <c r="Y31" i="7"/>
  <c r="Y38" i="7" s="1"/>
  <c r="D31" i="7"/>
  <c r="D38" i="7" s="1"/>
  <c r="D66" i="7"/>
  <c r="D71" i="7" s="1"/>
  <c r="V31" i="7"/>
  <c r="V38" i="7" s="1"/>
  <c r="G66" i="7"/>
  <c r="J66" i="7"/>
  <c r="AB66" i="7"/>
  <c r="AB71" i="7" s="1"/>
  <c r="AB31" i="7"/>
  <c r="AB38" i="7" s="1"/>
  <c r="P31" i="7"/>
  <c r="S48" i="7" l="1"/>
  <c r="AN48" i="7" s="1"/>
  <c r="P38" i="7"/>
  <c r="P71" i="7"/>
  <c r="J71" i="7"/>
  <c r="S71" i="7" s="1"/>
  <c r="AN71" i="7" s="1"/>
  <c r="J31" i="7"/>
  <c r="G31" i="7"/>
  <c r="G38" i="7" s="1"/>
  <c r="G71" i="7"/>
  <c r="D73" i="7"/>
  <c r="V73" i="7"/>
  <c r="Y73" i="7"/>
  <c r="AB73" i="7"/>
  <c r="P73" i="7" l="1"/>
  <c r="J38" i="7"/>
  <c r="J73" i="7" s="1"/>
  <c r="G73" i="7"/>
  <c r="AP11" i="7" l="1"/>
  <c r="F12" i="7"/>
  <c r="F13" i="7"/>
  <c r="F72" i="7"/>
  <c r="F11" i="7"/>
  <c r="R72" i="7"/>
  <c r="R20" i="7"/>
  <c r="R12" i="7"/>
  <c r="R13" i="7"/>
  <c r="R11" i="7"/>
  <c r="L50" i="7"/>
  <c r="E70" i="7" l="1"/>
  <c r="F70" i="7" s="1"/>
  <c r="E65" i="7"/>
  <c r="E61" i="7"/>
  <c r="E58" i="7"/>
  <c r="E48" i="7"/>
  <c r="E37" i="7"/>
  <c r="E29" i="7"/>
  <c r="E30" i="7" s="1"/>
  <c r="F30" i="7" s="1"/>
  <c r="E20" i="7"/>
  <c r="E21" i="7" s="1"/>
  <c r="F21" i="7" s="1"/>
  <c r="Q70" i="7"/>
  <c r="U70" i="7" s="1"/>
  <c r="Q65" i="7"/>
  <c r="Q61" i="7"/>
  <c r="Q58" i="7"/>
  <c r="U58" i="7" s="1"/>
  <c r="Q48" i="7"/>
  <c r="Q37" i="7"/>
  <c r="Q29" i="7"/>
  <c r="Q20" i="7"/>
  <c r="Q21" i="7" l="1"/>
  <c r="Q30" i="7"/>
  <c r="R70" i="7"/>
  <c r="R58" i="7"/>
  <c r="R21" i="7"/>
  <c r="E66" i="7"/>
  <c r="F66" i="7" s="1"/>
  <c r="E31" i="7"/>
  <c r="F31" i="7" s="1"/>
  <c r="Q66" i="7"/>
  <c r="Q31" i="7"/>
  <c r="R31" i="7" l="1"/>
  <c r="Q71" i="7"/>
  <c r="R66" i="7"/>
  <c r="E71" i="7"/>
  <c r="F71" i="7" s="1"/>
  <c r="E38" i="7"/>
  <c r="F38" i="7" s="1"/>
  <c r="Q38" i="7"/>
  <c r="R71" i="7" l="1"/>
  <c r="Q73" i="7"/>
  <c r="R38" i="7"/>
  <c r="E73" i="7"/>
  <c r="H61" i="7" l="1"/>
  <c r="K61" i="7"/>
  <c r="AC61" i="7"/>
  <c r="Z61" i="7"/>
  <c r="W61" i="7"/>
  <c r="W29" i="7" l="1"/>
  <c r="W30" i="7" s="1"/>
  <c r="W37" i="7"/>
  <c r="W58" i="7"/>
  <c r="W65" i="7"/>
  <c r="W70" i="7"/>
  <c r="X72" i="7"/>
  <c r="AC29" i="7"/>
  <c r="AC30" i="7" s="1"/>
  <c r="AC37" i="7"/>
  <c r="AC48" i="7"/>
  <c r="AC58" i="7"/>
  <c r="AC65" i="7"/>
  <c r="AC70" i="7"/>
  <c r="AD72" i="7"/>
  <c r="AD70" i="7" l="1"/>
  <c r="AC66" i="7"/>
  <c r="AC71" i="7" s="1"/>
  <c r="X70" i="7"/>
  <c r="AJ70" i="7"/>
  <c r="W48" i="7"/>
  <c r="X58" i="7"/>
  <c r="AP50" i="7" l="1"/>
  <c r="AP54" i="7"/>
  <c r="AP72" i="7"/>
  <c r="AD66" i="7"/>
  <c r="W66" i="7"/>
  <c r="X66" i="7" s="1"/>
  <c r="AD71" i="7"/>
  <c r="W71" i="7" l="1"/>
  <c r="X71" i="7" s="1"/>
  <c r="AA72" i="7" l="1"/>
  <c r="Z70" i="7"/>
  <c r="Z65" i="7"/>
  <c r="Z58" i="7"/>
  <c r="AA50" i="7"/>
  <c r="Z37" i="7"/>
  <c r="Z29" i="7"/>
  <c r="Z20" i="7"/>
  <c r="AA13" i="7"/>
  <c r="AA12" i="7"/>
  <c r="AA11" i="7"/>
  <c r="AD11" i="7"/>
  <c r="L72" i="7"/>
  <c r="I72" i="7"/>
  <c r="H70" i="7"/>
  <c r="K65" i="7"/>
  <c r="H65" i="7"/>
  <c r="K58" i="7"/>
  <c r="AJ58" i="7" s="1"/>
  <c r="H58" i="7"/>
  <c r="L54" i="7"/>
  <c r="K37" i="7"/>
  <c r="H37" i="7"/>
  <c r="K29" i="7"/>
  <c r="H29" i="7"/>
  <c r="K20" i="7"/>
  <c r="H20" i="7"/>
  <c r="L13" i="7"/>
  <c r="I13" i="7"/>
  <c r="L12" i="7"/>
  <c r="I12" i="7"/>
  <c r="I11" i="7"/>
  <c r="H30" i="7" l="1"/>
  <c r="H48" i="7"/>
  <c r="H66" i="7" s="1"/>
  <c r="H21" i="7"/>
  <c r="I21" i="7" s="1"/>
  <c r="AP40" i="7"/>
  <c r="AP12" i="7"/>
  <c r="AC20" i="7"/>
  <c r="AC21" i="7" s="1"/>
  <c r="L58" i="7"/>
  <c r="AA58" i="7"/>
  <c r="AP13" i="7"/>
  <c r="AD12" i="7"/>
  <c r="AD13" i="7"/>
  <c r="X13" i="7"/>
  <c r="L70" i="7"/>
  <c r="I70" i="7"/>
  <c r="I58" i="7"/>
  <c r="AA70" i="7"/>
  <c r="Z21" i="7"/>
  <c r="Z30" i="7"/>
  <c r="Z48" i="7"/>
  <c r="K48" i="7"/>
  <c r="T48" i="7" s="1"/>
  <c r="AO48" i="7" s="1"/>
  <c r="K21" i="7"/>
  <c r="K30" i="7"/>
  <c r="H31" i="7" l="1"/>
  <c r="I31" i="7" s="1"/>
  <c r="AP70" i="7"/>
  <c r="AD21" i="7"/>
  <c r="AC31" i="7"/>
  <c r="W20" i="7"/>
  <c r="AP58" i="7"/>
  <c r="Z66" i="7"/>
  <c r="AA21" i="7"/>
  <c r="Z31" i="7"/>
  <c r="L21" i="7"/>
  <c r="K31" i="7"/>
  <c r="K66" i="7"/>
  <c r="H71" i="7"/>
  <c r="I66" i="7"/>
  <c r="H38" i="7"/>
  <c r="I71" i="7" l="1"/>
  <c r="I38" i="7"/>
  <c r="H73" i="7"/>
  <c r="AD31" i="7"/>
  <c r="AC38" i="7"/>
  <c r="W21" i="7"/>
  <c r="AA31" i="7"/>
  <c r="Z38" i="7"/>
  <c r="AA66" i="7"/>
  <c r="Z71" i="7"/>
  <c r="L66" i="7"/>
  <c r="K71" i="7"/>
  <c r="L31" i="7"/>
  <c r="K38" i="7"/>
  <c r="L71" i="7" l="1"/>
  <c r="AA71" i="7"/>
  <c r="Z73" i="7"/>
  <c r="AD38" i="7"/>
  <c r="AC73" i="7"/>
  <c r="AA38" i="7"/>
  <c r="L38" i="7"/>
  <c r="K73" i="7"/>
  <c r="X21" i="7"/>
  <c r="W31" i="7"/>
  <c r="X31" i="7" l="1"/>
  <c r="W38" i="7"/>
  <c r="X38" i="7" l="1"/>
  <c r="W73" i="7"/>
  <c r="M21" i="7"/>
  <c r="S21" i="7" l="1"/>
  <c r="AP14" i="7"/>
  <c r="N21" i="7"/>
  <c r="AP21" i="7" s="1"/>
  <c r="T14" i="7"/>
  <c r="AJ21" i="7" l="1"/>
  <c r="O21" i="7"/>
  <c r="T21" i="7"/>
  <c r="U21" i="7" s="1"/>
  <c r="AP22" i="7"/>
  <c r="T22" i="7"/>
  <c r="T31" i="7"/>
  <c r="N31" i="7"/>
  <c r="T23" i="7"/>
  <c r="N30" i="7"/>
  <c r="N38" i="7" l="1"/>
  <c r="T30" i="7"/>
  <c r="T38" i="7" l="1"/>
  <c r="AP30" i="7" l="1"/>
  <c r="S30" i="7"/>
  <c r="S23" i="7"/>
  <c r="M30" i="7"/>
  <c r="M31" i="7" s="1"/>
  <c r="AJ31" i="7" l="1"/>
  <c r="AP31" i="7"/>
  <c r="O31" i="7"/>
  <c r="S31" i="7"/>
  <c r="U31" i="7" s="1"/>
  <c r="M38" i="7"/>
  <c r="S38" i="7" l="1"/>
  <c r="AP38" i="7"/>
  <c r="O38" i="7"/>
  <c r="AJ38" i="7"/>
  <c r="U38" i="7" l="1"/>
  <c r="S73" i="7"/>
  <c r="T62" i="7"/>
  <c r="N66" i="7"/>
  <c r="N71" i="7" s="1"/>
  <c r="T71" i="7" s="1"/>
  <c r="AO71" i="7" l="1"/>
  <c r="U71" i="7"/>
  <c r="T73" i="7"/>
  <c r="N73" i="7"/>
  <c r="T66" i="7"/>
  <c r="AO66" i="7" s="1"/>
  <c r="AI73" i="7" l="1"/>
  <c r="AO73" i="7"/>
  <c r="AP62" i="7"/>
  <c r="S62" i="7"/>
  <c r="M66" i="7"/>
  <c r="S66" i="7" s="1"/>
  <c r="U66" i="7" l="1"/>
  <c r="AN66" i="7"/>
  <c r="AP66" i="7"/>
  <c r="AJ66" i="7"/>
  <c r="O66" i="7"/>
  <c r="M71" i="7"/>
  <c r="M73" i="7" l="1"/>
  <c r="O71" i="7"/>
  <c r="AJ71" i="7" l="1"/>
  <c r="AH73" i="7"/>
  <c r="AP71" i="7"/>
  <c r="AN73" i="7"/>
</calcChain>
</file>

<file path=xl/sharedStrings.xml><?xml version="1.0" encoding="utf-8"?>
<sst xmlns="http://schemas.openxmlformats.org/spreadsheetml/2006/main" count="186" uniqueCount="149">
  <si>
    <t>Sorszám</t>
  </si>
  <si>
    <t xml:space="preserve">C Í M R E N D </t>
  </si>
  <si>
    <t>K I A D Á S O K</t>
  </si>
  <si>
    <t>Munkaadókat terhelő járulékok és szociális hozzájárulási adó</t>
  </si>
  <si>
    <t>Dologi kiadások</t>
  </si>
  <si>
    <t>Felhalmozási célú visszatérítendő támogatások, kölcsönök nyújtása államháztartáson kívülre</t>
  </si>
  <si>
    <t>Befektetési célú belföldi értékpapírok beváltása</t>
  </si>
  <si>
    <t>ezer Ft</t>
  </si>
  <si>
    <t>Ellátottak pénzbeli juttatásai</t>
  </si>
  <si>
    <t>Nemzetközi kötelezettségek</t>
  </si>
  <si>
    <t>Elvonások és befizetések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</si>
  <si>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</si>
  <si>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</si>
  <si>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</si>
  <si>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</si>
  <si>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</si>
  <si>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</si>
  <si>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</si>
  <si>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</si>
  <si>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</si>
  <si>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</si>
  <si>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</si>
  <si>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</si>
  <si>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</si>
  <si>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</si>
  <si>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</si>
  <si>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</si>
  <si>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</si>
  <si>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</si>
  <si>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</si>
  <si>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</si>
  <si>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</si>
  <si>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</si>
  <si>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</si>
  <si>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</si>
  <si>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</si>
  <si>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</si>
  <si>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</si>
  <si>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</si>
  <si>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</si>
  <si>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</si>
  <si>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</si>
  <si>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</si>
  <si>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</si>
  <si>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K502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</si>
  <si>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</si>
  <si>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</si>
  <si>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</si>
  <si>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</si>
  <si>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</si>
  <si>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</si>
  <si>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</si>
  <si>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</si>
  <si>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</si>
  <si>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</si>
  <si>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</si>
  <si>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</si>
  <si>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</si>
  <si>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</si>
  <si>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</si>
  <si>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</si>
  <si>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</si>
  <si>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</si>
  <si>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B25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</si>
  <si>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</si>
  <si>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</si>
  <si>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</si>
  <si>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</si>
  <si>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</si>
  <si>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</si>
  <si>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</si>
  <si>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</si>
  <si>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</si>
  <si>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</si>
  <si>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</si>
  <si>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</si>
  <si>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</si>
  <si>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</si>
  <si>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</si>
  <si>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</si>
  <si>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</si>
  <si>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</si>
  <si>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B63 (=B6)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</si>
  <si>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</si>
  <si>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</si>
  <si>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</si>
  <si>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</si>
  <si>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</si>
  <si>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</si>
  <si>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</si>
  <si>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</si>
  <si>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kiadások összesen (1+…+4+10)</t>
  </si>
  <si>
    <t>Egyéb működési célú kiadások (5+…+9)</t>
  </si>
  <si>
    <t>Működési célú támogatások államháztartáson belülről</t>
  </si>
  <si>
    <t>Foglalkoztatottak létszáma (fő)</t>
  </si>
  <si>
    <t>Bischitz Johanna Integrált 
Humán Szolgáltató Központ 
MINDÖSSZESEN</t>
  </si>
  <si>
    <t>K513</t>
  </si>
  <si>
    <t>K89</t>
  </si>
  <si>
    <t>K9122</t>
  </si>
  <si>
    <t>B411</t>
  </si>
  <si>
    <t>B53</t>
  </si>
  <si>
    <t>Egyéb tárgyi eszközök értékesítése</t>
  </si>
  <si>
    <t>B74</t>
  </si>
  <si>
    <t>B75</t>
  </si>
  <si>
    <t>Lekötött bankbetétek megszüntetése</t>
  </si>
  <si>
    <t>K88</t>
  </si>
  <si>
    <t>Felhalmozási célú támogatások az Európai Uniónak</t>
  </si>
  <si>
    <t>Egyéb felhalmozási célú kiadások (14+…18)</t>
  </si>
  <si>
    <t>Felhalmozási kiadások összesen (12+13+19)</t>
  </si>
  <si>
    <t>Költségvetési kiadások mindösszesen (11+20)</t>
  </si>
  <si>
    <t>Finanszírozási kiadások (22+…+26)</t>
  </si>
  <si>
    <t>Kiadások mindösszesen (21+27)</t>
  </si>
  <si>
    <t>Termékek és szolgáltatások adói (32+…+34)</t>
  </si>
  <si>
    <t>Közhatalmi bevételek (31+35+36)</t>
  </si>
  <si>
    <t>Működési bevételek (38+…+46)</t>
  </si>
  <si>
    <t>Felhalmozási bevételek (48+49)</t>
  </si>
  <si>
    <t>Felhalmozási célú átvett pénzeszközök (52+53)</t>
  </si>
  <si>
    <t>Költségvetési bevételek összesen (29+30+37+47+50+51+54)</t>
  </si>
  <si>
    <t>Belföldi finanszírozás bevételei (56+57+58)</t>
  </si>
  <si>
    <t>Bevételek összesen (55+59)</t>
  </si>
  <si>
    <t>Hosszú lejáratú hitelek, kölcsönök törlesztése pénzügyi vállalkozásnak</t>
  </si>
  <si>
    <t>Központi, irányító szervi támogatás folyósítása</t>
  </si>
  <si>
    <t>Pénzeszközök lekötött bankbetétként elhelyezése</t>
  </si>
  <si>
    <t>Készletértékesítés ellenértéke</t>
  </si>
  <si>
    <t>Kamatbevételek és más nyereségjellegű bevételek</t>
  </si>
  <si>
    <t>2022. évi 
előirányzat</t>
  </si>
  <si>
    <t xml:space="preserve">Budapest Főváros VII. Kerület Erzsébetváros Önkormányzata
szociális-egészségügyi intézményeinek telephelyenkénti bontásban 2023. évi tervezett  előirányzatai </t>
  </si>
  <si>
    <t>2023. évi 
előirányzat</t>
  </si>
  <si>
    <t>Index 
2023/2022.</t>
  </si>
  <si>
    <t>Üzemeltetés</t>
  </si>
  <si>
    <t>1110</t>
  </si>
  <si>
    <t>1120</t>
  </si>
  <si>
    <t>1130</t>
  </si>
  <si>
    <t>1150</t>
  </si>
  <si>
    <t>1180</t>
  </si>
  <si>
    <t>1190</t>
  </si>
  <si>
    <t>1101</t>
  </si>
  <si>
    <t>Személyi juttatások</t>
  </si>
  <si>
    <t xml:space="preserve">Központi irányítás 
</t>
  </si>
  <si>
    <t xml:space="preserve">Idősek tartós és átmeneti ellátása </t>
  </si>
  <si>
    <t>Idősek nappali ellátása</t>
  </si>
  <si>
    <t xml:space="preserve">Gyermekek napközbeni ellátása </t>
  </si>
  <si>
    <t xml:space="preserve">Háziorvosi szolgálatok </t>
  </si>
  <si>
    <t xml:space="preserve">Fogászat-Szájsebészet </t>
  </si>
  <si>
    <t xml:space="preserve">Védőnői szolgálat </t>
  </si>
  <si>
    <t xml:space="preserve">Egyéb egészségügyi ellátások </t>
  </si>
  <si>
    <t>Egyéb szociális ellátások</t>
  </si>
  <si>
    <t>Szociális ágazat ÖSSZESEN 
(1120+1130+1140+1150)</t>
  </si>
  <si>
    <t>Egészségügyi ágazat ÖSSZESEN 
(1160+1170+1180+1200)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</si>
</sst>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Ft&quot;_-;\-* #,##0.00\ &quot;Ft&quot;_-;_-* &quot;-&quot;??\ &quot;Ft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39">
    <xf numFmtId="0" fontId="0" fillId="0" borderId="0" xfId="0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center"/>
    </xf>
    <xf numFmtId="10" fontId="2" fillId="0" borderId="0" xfId="1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10" fontId="2" fillId="0" borderId="0" xfId="1" applyNumberFormat="1" applyFont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7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0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1" fillId="0" borderId="3" xfId="1" applyNumberFormat="1" applyFont="1" applyFill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0" fontId="2" fillId="0" borderId="30" xfId="0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vertical="center"/>
    </xf>
    <xf numFmtId="0" fontId="2" fillId="0" borderId="9" xfId="1" applyFont="1" applyFill="1" applyBorder="1" applyAlignment="1">
      <alignment vertical="center"/>
    </xf>
    <xf numFmtId="0" fontId="2" fillId="0" borderId="27" xfId="0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vertical="center"/>
    </xf>
    <xf numFmtId="3" fontId="2" fillId="0" borderId="43" xfId="1" applyNumberFormat="1" applyFont="1" applyFill="1" applyBorder="1" applyAlignment="1">
      <alignment vertical="center"/>
    </xf>
    <xf numFmtId="0" fontId="2" fillId="0" borderId="31" xfId="1" applyFont="1" applyFill="1" applyBorder="1" applyAlignment="1">
      <alignment vertical="center"/>
    </xf>
    <xf numFmtId="0" fontId="2" fillId="0" borderId="25" xfId="1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vertical="center"/>
    </xf>
    <xf numFmtId="3" fontId="1" fillId="0" borderId="34" xfId="1" applyNumberFormat="1" applyFont="1" applyFill="1" applyBorder="1" applyAlignment="1">
      <alignment vertical="center"/>
    </xf>
    <xf numFmtId="10" fontId="1" fillId="0" borderId="36" xfId="4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46" xfId="1" applyNumberFormat="1" applyFont="1" applyFill="1" applyBorder="1" applyAlignment="1">
      <alignment vertical="center"/>
    </xf>
    <xf numFmtId="3" fontId="6" fillId="0" borderId="7" xfId="1" applyNumberFormat="1" applyFont="1" applyFill="1" applyBorder="1" applyAlignment="1">
      <alignment vertical="center"/>
    </xf>
    <xf numFmtId="0" fontId="6" fillId="0" borderId="7" xfId="1" applyFont="1" applyFill="1" applyBorder="1" applyAlignment="1">
      <alignment vertical="center"/>
    </xf>
    <xf numFmtId="2" fontId="2" fillId="0" borderId="25" xfId="1" applyNumberFormat="1" applyFont="1" applyFill="1" applyBorder="1" applyAlignment="1">
      <alignment vertical="center"/>
    </xf>
    <xf numFmtId="0" fontId="2" fillId="0" borderId="28" xfId="1" applyFont="1" applyFill="1" applyBorder="1" applyAlignment="1">
      <alignment vertical="center"/>
    </xf>
    <xf numFmtId="0" fontId="1" fillId="0" borderId="5" xfId="1" applyFont="1" applyFill="1" applyBorder="1" applyAlignment="1">
      <alignment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3" fontId="2" fillId="0" borderId="7" xfId="1" applyNumberFormat="1" applyFont="1" applyFill="1" applyBorder="1" applyAlignment="1">
      <alignment vertical="center"/>
    </xf>
    <xf numFmtId="10" fontId="1" fillId="0" borderId="36" xfId="1" applyNumberFormat="1" applyFont="1" applyFill="1" applyBorder="1" applyAlignment="1">
      <alignment vertical="center"/>
    </xf>
    <xf numFmtId="0" fontId="1" fillId="0" borderId="35" xfId="1" applyFont="1" applyFill="1" applyBorder="1" applyAlignment="1">
      <alignment vertical="center"/>
    </xf>
    <xf numFmtId="10" fontId="1" fillId="0" borderId="47" xfId="1" applyNumberFormat="1" applyFont="1" applyFill="1" applyBorder="1" applyAlignment="1">
      <alignment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4" fontId="2" fillId="0" borderId="14" xfId="1" applyNumberFormat="1" applyFont="1" applyFill="1" applyBorder="1" applyAlignment="1">
      <alignment vertical="center"/>
    </xf>
    <xf numFmtId="10" fontId="2" fillId="0" borderId="13" xfId="1" applyNumberFormat="1" applyFont="1" applyFill="1" applyBorder="1" applyAlignment="1">
      <alignment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left" vertical="center"/>
    </xf>
    <xf numFmtId="10" fontId="2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12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vertical="center"/>
    </xf>
    <xf numFmtId="0" fontId="1" fillId="0" borderId="15" xfId="1" applyFont="1" applyFill="1" applyBorder="1" applyAlignment="1"/>
    <xf numFmtId="0" fontId="1" fillId="0" borderId="16" xfId="1" applyFont="1" applyFill="1" applyBorder="1" applyAlignment="1"/>
    <xf numFmtId="0" fontId="1" fillId="0" borderId="50" xfId="1" applyFont="1" applyFill="1" applyBorder="1" applyAlignment="1">
      <alignment vertical="center"/>
    </xf>
    <xf numFmtId="0" fontId="1" fillId="0" borderId="16" xfId="1" applyFont="1" applyFill="1" applyBorder="1" applyAlignment="1">
      <alignment vertical="center"/>
    </xf>
    <xf numFmtId="0" fontId="1" fillId="0" borderId="19" xfId="1" applyFont="1" applyFill="1" applyBorder="1" applyAlignment="1"/>
    <xf numFmtId="0" fontId="1" fillId="0" borderId="14" xfId="1" applyFont="1" applyFill="1" applyBorder="1" applyAlignment="1"/>
    <xf numFmtId="0" fontId="1" fillId="0" borderId="1" xfId="1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 vertical="center"/>
    </xf>
    <xf numFmtId="10" fontId="1" fillId="0" borderId="47" xfId="4" applyNumberFormat="1" applyFont="1" applyFill="1" applyBorder="1" applyAlignment="1">
      <alignment vertical="center"/>
    </xf>
    <xf numFmtId="0" fontId="1" fillId="0" borderId="46" xfId="1" applyFont="1" applyFill="1" applyBorder="1" applyAlignment="1">
      <alignment vertical="center"/>
    </xf>
    <xf numFmtId="10" fontId="2" fillId="0" borderId="13" xfId="4" applyNumberFormat="1" applyFont="1" applyFill="1" applyBorder="1" applyAlignment="1">
      <alignment vertical="center"/>
    </xf>
    <xf numFmtId="0" fontId="1" fillId="0" borderId="46" xfId="0" applyFont="1" applyFill="1" applyBorder="1" applyAlignment="1">
      <alignment horizontal="center" vertical="center"/>
    </xf>
    <xf numFmtId="0" fontId="1" fillId="0" borderId="55" xfId="1" applyFont="1" applyFill="1" applyBorder="1" applyAlignment="1">
      <alignment vertical="center"/>
    </xf>
    <xf numFmtId="0" fontId="1" fillId="0" borderId="1" xfId="1" applyFont="1" applyFill="1" applyBorder="1" applyAlignment="1">
      <alignment vertical="center"/>
    </xf>
    <xf numFmtId="0" fontId="2" fillId="0" borderId="45" xfId="1" applyFont="1" applyFill="1" applyBorder="1" applyAlignment="1">
      <alignment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58" xfId="1" applyFont="1" applyFill="1" applyBorder="1" applyAlignment="1">
      <alignment vertical="center"/>
    </xf>
    <xf numFmtId="0" fontId="2" fillId="0" borderId="41" xfId="1" applyFont="1" applyFill="1" applyBorder="1" applyAlignment="1">
      <alignment vertical="center"/>
    </xf>
    <xf numFmtId="0" fontId="1" fillId="0" borderId="59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10" fontId="2" fillId="0" borderId="61" xfId="1" applyNumberFormat="1" applyFont="1" applyFill="1" applyBorder="1" applyAlignment="1">
      <alignment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62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vertical="center" wrapText="1"/>
    </xf>
    <xf numFmtId="0" fontId="2" fillId="0" borderId="43" xfId="0" applyFont="1" applyFill="1" applyBorder="1" applyAlignment="1">
      <alignment horizontal="center" vertical="center"/>
    </xf>
    <xf numFmtId="0" fontId="2" fillId="0" borderId="58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2" fillId="0" borderId="45" xfId="0" applyFont="1" applyFill="1" applyBorder="1" applyAlignment="1">
      <alignment vertical="center" wrapText="1"/>
    </xf>
    <xf numFmtId="0" fontId="1" fillId="0" borderId="5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/>
    </xf>
    <xf numFmtId="0" fontId="2" fillId="0" borderId="45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4" fontId="2" fillId="0" borderId="69" xfId="1" applyNumberFormat="1" applyFont="1" applyFill="1" applyBorder="1" applyAlignment="1">
      <alignment vertical="center"/>
    </xf>
    <xf numFmtId="10" fontId="1" fillId="0" borderId="75" xfId="1" applyNumberFormat="1" applyFont="1" applyFill="1" applyBorder="1" applyAlignment="1">
      <alignment vertical="center"/>
    </xf>
    <xf numFmtId="10" fontId="1" fillId="0" borderId="73" xfId="1" applyNumberFormat="1" applyFont="1" applyFill="1" applyBorder="1" applyAlignment="1">
      <alignment vertical="center"/>
    </xf>
    <xf numFmtId="10" fontId="2" fillId="0" borderId="38" xfId="1" applyNumberFormat="1" applyFont="1" applyFill="1" applyBorder="1" applyAlignment="1">
      <alignment vertical="center"/>
    </xf>
    <xf numFmtId="0" fontId="2" fillId="0" borderId="76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4" xfId="1" applyFont="1" applyFill="1" applyBorder="1" applyAlignment="1">
      <alignment vertical="center"/>
    </xf>
    <xf numFmtId="0" fontId="1" fillId="0" borderId="8" xfId="1" applyFont="1" applyFill="1" applyBorder="1" applyAlignment="1">
      <alignment vertical="center"/>
    </xf>
    <xf numFmtId="0" fontId="2" fillId="0" borderId="64" xfId="1" applyFont="1" applyFill="1" applyBorder="1" applyAlignment="1">
      <alignment vertical="center"/>
    </xf>
    <xf numFmtId="0" fontId="2" fillId="0" borderId="65" xfId="1" applyFont="1" applyFill="1" applyBorder="1" applyAlignment="1">
      <alignment vertical="center"/>
    </xf>
    <xf numFmtId="0" fontId="2" fillId="0" borderId="66" xfId="1" applyFont="1" applyFill="1" applyBorder="1" applyAlignment="1">
      <alignment vertical="center"/>
    </xf>
    <xf numFmtId="0" fontId="1" fillId="0" borderId="63" xfId="1" applyFont="1" applyFill="1" applyBorder="1" applyAlignment="1">
      <alignment vertical="center"/>
    </xf>
    <xf numFmtId="0" fontId="1" fillId="0" borderId="20" xfId="1" applyFont="1" applyFill="1" applyBorder="1" applyAlignment="1">
      <alignment vertical="center"/>
    </xf>
    <xf numFmtId="0" fontId="1" fillId="0" borderId="67" xfId="1" applyFont="1" applyFill="1" applyBorder="1" applyAlignment="1">
      <alignment vertical="center"/>
    </xf>
    <xf numFmtId="0" fontId="6" fillId="0" borderId="68" xfId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3" fontId="1" fillId="0" borderId="63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2" fillId="0" borderId="66" xfId="1" applyNumberFormat="1" applyFont="1" applyFill="1" applyBorder="1" applyAlignment="1">
      <alignment vertical="center"/>
    </xf>
    <xf numFmtId="3" fontId="1" fillId="0" borderId="20" xfId="1" applyNumberFormat="1" applyFont="1" applyFill="1" applyBorder="1" applyAlignment="1">
      <alignment vertical="center"/>
    </xf>
    <xf numFmtId="3" fontId="6" fillId="0" borderId="68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2" fillId="0" borderId="7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10" fontId="1" fillId="0" borderId="48" xfId="4" applyNumberFormat="1" applyFont="1" applyFill="1" applyBorder="1" applyAlignment="1">
      <alignment vertical="center"/>
    </xf>
    <xf numFmtId="10" fontId="1" fillId="0" borderId="48" xfId="1" applyNumberFormat="1" applyFont="1" applyFill="1" applyBorder="1" applyAlignment="1">
      <alignment vertical="center"/>
    </xf>
    <xf numFmtId="10" fontId="2" fillId="0" borderId="42" xfId="4" applyNumberFormat="1" applyFont="1" applyFill="1" applyBorder="1" applyAlignment="1">
      <alignment vertical="center"/>
    </xf>
    <xf numFmtId="10" fontId="2" fillId="0" borderId="51" xfId="4" applyNumberFormat="1" applyFont="1" applyFill="1" applyBorder="1" applyAlignment="1">
      <alignment vertical="center"/>
    </xf>
    <xf numFmtId="10" fontId="2" fillId="0" borderId="26" xfId="4" applyNumberFormat="1" applyFont="1" applyFill="1" applyBorder="1" applyAlignment="1">
      <alignment vertical="center"/>
    </xf>
    <xf numFmtId="10" fontId="2" fillId="0" borderId="52" xfId="4" applyNumberFormat="1" applyFont="1" applyFill="1" applyBorder="1" applyAlignment="1">
      <alignment vertical="center"/>
    </xf>
    <xf numFmtId="10" fontId="2" fillId="0" borderId="44" xfId="4" applyNumberFormat="1" applyFont="1" applyFill="1" applyBorder="1" applyAlignment="1">
      <alignment vertical="center"/>
    </xf>
    <xf numFmtId="10" fontId="2" fillId="0" borderId="53" xfId="4" applyNumberFormat="1" applyFont="1" applyFill="1" applyBorder="1" applyAlignment="1">
      <alignment vertical="center"/>
    </xf>
    <xf numFmtId="10" fontId="1" fillId="0" borderId="4" xfId="4" applyNumberFormat="1" applyFont="1" applyFill="1" applyBorder="1" applyAlignment="1">
      <alignment vertical="center"/>
    </xf>
    <xf numFmtId="3" fontId="1" fillId="0" borderId="48" xfId="1" applyNumberFormat="1" applyFont="1" applyFill="1" applyBorder="1" applyAlignment="1">
      <alignment vertical="center"/>
    </xf>
    <xf numFmtId="10" fontId="1" fillId="0" borderId="26" xfId="1" applyNumberFormat="1" applyFont="1" applyFill="1" applyBorder="1" applyAlignment="1">
      <alignment vertical="center"/>
    </xf>
    <xf numFmtId="10" fontId="1" fillId="0" borderId="8" xfId="4" applyNumberFormat="1" applyFont="1" applyFill="1" applyBorder="1" applyAlignment="1">
      <alignment vertical="center"/>
    </xf>
    <xf numFmtId="10" fontId="1" fillId="0" borderId="21" xfId="4" applyNumberFormat="1" applyFont="1" applyFill="1" applyBorder="1" applyAlignment="1">
      <alignment vertical="center"/>
    </xf>
    <xf numFmtId="10" fontId="1" fillId="0" borderId="29" xfId="1" applyNumberFormat="1" applyFont="1" applyFill="1" applyBorder="1" applyAlignment="1">
      <alignment vertical="center"/>
    </xf>
    <xf numFmtId="10" fontId="1" fillId="0" borderId="73" xfId="4" applyNumberFormat="1" applyFont="1" applyFill="1" applyBorder="1" applyAlignment="1">
      <alignment vertical="center"/>
    </xf>
    <xf numFmtId="10" fontId="6" fillId="0" borderId="10" xfId="4" applyNumberFormat="1" applyFont="1" applyFill="1" applyBorder="1" applyAlignment="1">
      <alignment vertical="center"/>
    </xf>
    <xf numFmtId="10" fontId="6" fillId="0" borderId="74" xfId="4" applyNumberFormat="1" applyFont="1" applyFill="1" applyBorder="1" applyAlignment="1">
      <alignment vertical="center"/>
    </xf>
    <xf numFmtId="10" fontId="1" fillId="0" borderId="13" xfId="4" applyNumberFormat="1" applyFont="1" applyFill="1" applyBorder="1" applyAlignment="1">
      <alignment vertical="center"/>
    </xf>
    <xf numFmtId="10" fontId="2" fillId="0" borderId="26" xfId="1" applyNumberFormat="1" applyFont="1" applyFill="1" applyBorder="1" applyAlignment="1">
      <alignment vertical="center"/>
    </xf>
    <xf numFmtId="10" fontId="2" fillId="0" borderId="52" xfId="1" applyNumberFormat="1" applyFont="1" applyFill="1" applyBorder="1" applyAlignment="1">
      <alignment vertical="center"/>
    </xf>
    <xf numFmtId="10" fontId="2" fillId="0" borderId="44" xfId="1" applyNumberFormat="1" applyFont="1" applyFill="1" applyBorder="1" applyAlignment="1">
      <alignment vertical="center"/>
    </xf>
    <xf numFmtId="10" fontId="2" fillId="0" borderId="53" xfId="1" applyNumberFormat="1" applyFont="1" applyFill="1" applyBorder="1" applyAlignment="1">
      <alignment vertical="center"/>
    </xf>
    <xf numFmtId="10" fontId="1" fillId="0" borderId="4" xfId="1" applyNumberFormat="1" applyFont="1" applyFill="1" applyBorder="1" applyAlignment="1">
      <alignment vertical="center"/>
    </xf>
    <xf numFmtId="10" fontId="2" fillId="0" borderId="42" xfId="1" applyNumberFormat="1" applyFont="1" applyFill="1" applyBorder="1" applyAlignment="1">
      <alignment vertical="center"/>
    </xf>
    <xf numFmtId="10" fontId="2" fillId="0" borderId="51" xfId="1" applyNumberFormat="1" applyFont="1" applyFill="1" applyBorder="1" applyAlignment="1">
      <alignment vertical="center"/>
    </xf>
    <xf numFmtId="10" fontId="1" fillId="0" borderId="13" xfId="1" applyNumberFormat="1" applyFont="1" applyFill="1" applyBorder="1" applyAlignment="1">
      <alignment vertical="center"/>
    </xf>
    <xf numFmtId="10" fontId="1" fillId="0" borderId="49" xfId="1" applyNumberFormat="1" applyFont="1" applyFill="1" applyBorder="1" applyAlignment="1">
      <alignment vertical="center"/>
    </xf>
    <xf numFmtId="10" fontId="1" fillId="0" borderId="38" xfId="1" applyNumberFormat="1" applyFont="1" applyFill="1" applyBorder="1" applyAlignment="1">
      <alignment vertical="center"/>
    </xf>
    <xf numFmtId="10" fontId="2" fillId="0" borderId="10" xfId="1" applyNumberFormat="1" applyFont="1" applyFill="1" applyBorder="1" applyAlignment="1">
      <alignment vertical="center"/>
    </xf>
    <xf numFmtId="10" fontId="2" fillId="0" borderId="74" xfId="1" applyNumberFormat="1" applyFont="1" applyFill="1" applyBorder="1" applyAlignment="1">
      <alignment vertical="center"/>
    </xf>
    <xf numFmtId="10" fontId="2" fillId="0" borderId="10" xfId="4" applyNumberFormat="1" applyFont="1" applyFill="1" applyBorder="1" applyAlignment="1">
      <alignment vertical="center"/>
    </xf>
    <xf numFmtId="10" fontId="2" fillId="0" borderId="32" xfId="1" applyNumberFormat="1" applyFont="1" applyFill="1" applyBorder="1" applyAlignment="1">
      <alignment vertical="center"/>
    </xf>
    <xf numFmtId="10" fontId="2" fillId="0" borderId="49" xfId="1" applyNumberFormat="1" applyFont="1" applyFill="1" applyBorder="1" applyAlignment="1">
      <alignment vertical="center"/>
    </xf>
    <xf numFmtId="10" fontId="2" fillId="0" borderId="29" xfId="1" applyNumberFormat="1" applyFont="1" applyFill="1" applyBorder="1" applyAlignment="1">
      <alignment vertical="center"/>
    </xf>
    <xf numFmtId="10" fontId="2" fillId="0" borderId="60" xfId="1" applyNumberFormat="1" applyFont="1" applyFill="1" applyBorder="1" applyAlignment="1">
      <alignment vertical="center"/>
    </xf>
    <xf numFmtId="10" fontId="2" fillId="0" borderId="32" xfId="4" applyNumberFormat="1" applyFont="1" applyFill="1" applyBorder="1" applyAlignment="1">
      <alignment vertical="center"/>
    </xf>
    <xf numFmtId="0" fontId="1" fillId="0" borderId="22" xfId="1" applyFont="1" applyFill="1" applyBorder="1" applyAlignment="1">
      <alignment horizontal="center"/>
    </xf>
    <xf numFmtId="0" fontId="1" fillId="0" borderId="62" xfId="0" applyFont="1" applyFill="1" applyBorder="1" applyAlignment="1">
      <alignment vertical="center" wrapText="1"/>
    </xf>
    <xf numFmtId="0" fontId="1" fillId="0" borderId="62" xfId="0" applyFont="1" applyFill="1" applyBorder="1" applyAlignment="1">
      <alignment vertical="center"/>
    </xf>
    <xf numFmtId="0" fontId="2" fillId="0" borderId="77" xfId="0" applyFont="1" applyFill="1" applyBorder="1" applyAlignment="1">
      <alignment vertical="center"/>
    </xf>
    <xf numFmtId="0" fontId="2" fillId="0" borderId="78" xfId="0" applyFont="1" applyFill="1" applyBorder="1" applyAlignment="1">
      <alignment vertical="center"/>
    </xf>
    <xf numFmtId="0" fontId="2" fillId="0" borderId="76" xfId="0" applyFont="1" applyFill="1" applyBorder="1" applyAlignment="1">
      <alignment vertical="center"/>
    </xf>
    <xf numFmtId="0" fontId="1" fillId="0" borderId="56" xfId="0" applyFont="1" applyFill="1" applyBorder="1" applyAlignment="1">
      <alignment vertical="center"/>
    </xf>
    <xf numFmtId="0" fontId="2" fillId="0" borderId="79" xfId="0" applyFont="1" applyFill="1" applyBorder="1" applyAlignment="1">
      <alignment vertical="center"/>
    </xf>
    <xf numFmtId="0" fontId="2" fillId="0" borderId="80" xfId="0" applyFont="1" applyFill="1" applyBorder="1" applyAlignment="1">
      <alignment vertical="center" wrapText="1"/>
    </xf>
    <xf numFmtId="0" fontId="2" fillId="0" borderId="81" xfId="0" applyFont="1" applyFill="1" applyBorder="1" applyAlignment="1">
      <alignment vertical="center"/>
    </xf>
    <xf numFmtId="0" fontId="2" fillId="0" borderId="80" xfId="0" applyFont="1" applyFill="1" applyBorder="1" applyAlignment="1">
      <alignment vertical="center"/>
    </xf>
    <xf numFmtId="0" fontId="1" fillId="0" borderId="82" xfId="0" applyFont="1" applyFill="1" applyBorder="1" applyAlignment="1">
      <alignment vertical="center"/>
    </xf>
    <xf numFmtId="0" fontId="1" fillId="0" borderId="83" xfId="0" applyFont="1" applyFill="1" applyBorder="1" applyAlignment="1">
      <alignment vertical="center"/>
    </xf>
    <xf numFmtId="0" fontId="2" fillId="0" borderId="56" xfId="1" applyFont="1" applyFill="1" applyBorder="1" applyAlignment="1">
      <alignment horizontal="left" vertical="center"/>
    </xf>
    <xf numFmtId="3" fontId="1" fillId="0" borderId="39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2" fillId="0" borderId="85" xfId="1" applyNumberFormat="1" applyFont="1" applyFill="1" applyBorder="1" applyAlignment="1">
      <alignment vertical="center"/>
    </xf>
    <xf numFmtId="3" fontId="2" fillId="0" borderId="86" xfId="1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87" xfId="1" applyNumberFormat="1" applyFont="1" applyFill="1" applyBorder="1" applyAlignment="1">
      <alignment vertical="center"/>
    </xf>
    <xf numFmtId="3" fontId="6" fillId="0" borderId="88" xfId="1" applyNumberFormat="1" applyFont="1" applyFill="1" applyBorder="1" applyAlignment="1">
      <alignment vertical="center"/>
    </xf>
    <xf numFmtId="3" fontId="1" fillId="0" borderId="37" xfId="1" applyNumberFormat="1" applyFont="1" applyFill="1" applyBorder="1" applyAlignment="1">
      <alignment vertical="center"/>
    </xf>
    <xf numFmtId="3" fontId="2" fillId="0" borderId="88" xfId="1" applyNumberFormat="1" applyFont="1" applyFill="1" applyBorder="1" applyAlignment="1">
      <alignment vertical="center"/>
    </xf>
    <xf numFmtId="3" fontId="2" fillId="0" borderId="89" xfId="1" applyNumberFormat="1" applyFont="1" applyFill="1" applyBorder="1" applyAlignment="1">
      <alignment vertical="center"/>
    </xf>
    <xf numFmtId="3" fontId="2" fillId="0" borderId="90" xfId="1" applyNumberFormat="1" applyFont="1" applyFill="1" applyBorder="1" applyAlignment="1">
      <alignment vertical="center"/>
    </xf>
    <xf numFmtId="3" fontId="1" fillId="0" borderId="91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vertical="center"/>
    </xf>
    <xf numFmtId="3" fontId="1" fillId="0" borderId="1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horizontal="center" vertical="center"/>
    </xf>
    <xf numFmtId="10" fontId="1" fillId="0" borderId="8" xfId="2" applyNumberFormat="1" applyFont="1" applyFill="1" applyBorder="1" applyAlignment="1">
      <alignment horizontal="center" vertical="center" wrapText="1"/>
    </xf>
    <xf numFmtId="10" fontId="1" fillId="0" borderId="13" xfId="2" applyNumberFormat="1" applyFont="1" applyFill="1" applyBorder="1" applyAlignment="1">
      <alignment horizontal="center" vertical="center" wrapText="1"/>
    </xf>
    <xf numFmtId="0" fontId="1" fillId="0" borderId="15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3" xfId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37" xfId="2" applyFont="1" applyFill="1" applyBorder="1" applyAlignment="1">
      <alignment horizontal="center" vertical="center" wrapText="1"/>
    </xf>
    <xf numFmtId="0" fontId="1" fillId="0" borderId="16" xfId="2" applyFont="1" applyFill="1" applyBorder="1" applyAlignment="1">
      <alignment horizontal="center" vertical="center" wrapText="1"/>
    </xf>
    <xf numFmtId="0" fontId="1" fillId="0" borderId="14" xfId="2" applyFont="1" applyFill="1" applyBorder="1" applyAlignment="1">
      <alignment horizontal="center" vertical="center" wrapText="1"/>
    </xf>
    <xf numFmtId="49" fontId="1" fillId="0" borderId="2" xfId="5" applyNumberFormat="1" applyFont="1" applyFill="1" applyBorder="1" applyAlignment="1">
      <alignment horizontal="center" vertical="center"/>
    </xf>
    <xf numFmtId="49" fontId="1" fillId="0" borderId="5" xfId="5" applyNumberFormat="1" applyFont="1" applyFill="1" applyBorder="1" applyAlignment="1">
      <alignment horizontal="center" vertical="center"/>
    </xf>
    <xf numFmtId="49" fontId="1" fillId="0" borderId="4" xfId="5" applyNumberFormat="1" applyFont="1" applyFill="1" applyBorder="1" applyAlignment="1">
      <alignment horizontal="center" vertical="center"/>
    </xf>
    <xf numFmtId="10" fontId="1" fillId="0" borderId="21" xfId="2" applyNumberFormat="1" applyFont="1" applyFill="1" applyBorder="1" applyAlignment="1">
      <alignment horizontal="center" vertical="center" wrapText="1"/>
    </xf>
    <xf numFmtId="10" fontId="1" fillId="0" borderId="38" xfId="2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1" fillId="0" borderId="17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wrapText="1"/>
    </xf>
    <xf numFmtId="0" fontId="2" fillId="0" borderId="8" xfId="1" applyFont="1" applyFill="1" applyBorder="1" applyAlignment="1">
      <alignment wrapText="1"/>
    </xf>
    <xf numFmtId="0" fontId="2" fillId="0" borderId="19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13" xfId="1" applyFont="1" applyFill="1" applyBorder="1" applyAlignment="1">
      <alignment wrapText="1"/>
    </xf>
    <xf numFmtId="0" fontId="1" fillId="0" borderId="1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0"/>
  <sheetViews>
    <sheetView tabSelected="1" view="pageBreakPreview" zoomScale="70" zoomScaleNormal="70" zoomScaleSheetLayoutView="70" workbookViewId="0">
      <pane xSplit="3" ySplit="9" topLeftCell="AE28" activePane="bottomRight" state="frozen"/>
      <selection pane="topRight" activeCell="C1" sqref="C1"/>
      <selection pane="bottomLeft" activeCell="A10" sqref="A10"/>
      <selection pane="bottomRight" activeCell="O73" sqref="O73"/>
    </sheetView>
  </sheetViews>
  <sheetFormatPr defaultColWidth="14.42578125" defaultRowHeight="15.75" x14ac:dyDescent="0.25"/>
  <cols>
    <col min="1" max="1" width="11.85546875" style="55" bestFit="1" customWidth="1"/>
    <col min="2" max="2" width="14.140625" style="55" customWidth="1"/>
    <col min="3" max="3" width="95.28515625" style="56" customWidth="1"/>
    <col min="4" max="5" width="19.5703125" style="54" customWidth="1"/>
    <col min="6" max="6" width="19.5703125" style="52" customWidth="1"/>
    <col min="7" max="8" width="19.5703125" style="54" customWidth="1"/>
    <col min="9" max="9" width="19.5703125" style="52" customWidth="1"/>
    <col min="10" max="11" width="19.5703125" style="54" customWidth="1"/>
    <col min="12" max="15" width="19.5703125" style="52" customWidth="1"/>
    <col min="16" max="17" width="19.5703125" style="54" customWidth="1"/>
    <col min="18" max="27" width="19.5703125" style="52" customWidth="1"/>
    <col min="28" max="29" width="19.5703125" style="54" customWidth="1"/>
    <col min="30" max="30" width="19.5703125" style="52" customWidth="1"/>
    <col min="31" max="32" width="19.5703125" style="54" customWidth="1"/>
    <col min="33" max="36" width="19.5703125" style="52" customWidth="1"/>
    <col min="37" max="38" width="19.5703125" style="54" customWidth="1"/>
    <col min="39" max="42" width="19.5703125" style="52" customWidth="1"/>
    <col min="43" max="16384" width="14.42578125" style="54"/>
  </cols>
  <sheetData>
    <row r="1" spans="1:43" s="1" customFormat="1" x14ac:dyDescent="0.25">
      <c r="C1" s="2"/>
    </row>
    <row r="2" spans="1:43" s="1" customFormat="1" ht="45" customHeight="1" x14ac:dyDescent="0.25">
      <c r="A2" s="226" t="s">
        <v>126</v>
      </c>
      <c r="B2" s="226"/>
      <c r="C2" s="22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</row>
    <row r="3" spans="1:43" s="1" customFormat="1" ht="24.75" customHeight="1" x14ac:dyDescent="0.25">
      <c r="A3" s="6"/>
      <c r="B3" s="6"/>
      <c r="C3" s="6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1:43" s="1" customFormat="1" ht="16.5" thickBot="1" x14ac:dyDescent="0.3">
      <c r="C4" s="2"/>
      <c r="F4" s="4"/>
      <c r="I4" s="4"/>
      <c r="L4" s="3"/>
      <c r="M4" s="7"/>
      <c r="N4" s="7"/>
      <c r="O4" s="7"/>
      <c r="S4" s="7"/>
      <c r="T4" s="7"/>
      <c r="U4" s="4" t="s">
        <v>7</v>
      </c>
      <c r="V4" s="7"/>
      <c r="W4" s="7"/>
      <c r="X4" s="3"/>
      <c r="Y4" s="7"/>
      <c r="Z4" s="7"/>
      <c r="AA4" s="7"/>
      <c r="AD4" s="4"/>
      <c r="AG4" s="4"/>
      <c r="AH4" s="7"/>
      <c r="AI4" s="7"/>
      <c r="AJ4" s="4"/>
      <c r="AK4" s="4"/>
      <c r="AL4" s="4"/>
      <c r="AM4" s="4"/>
      <c r="AN4" s="7"/>
      <c r="AO4" s="7"/>
      <c r="AP4" s="4" t="s">
        <v>7</v>
      </c>
    </row>
    <row r="5" spans="1:43" s="8" customFormat="1" ht="16.5" thickBot="1" x14ac:dyDescent="0.3">
      <c r="A5" s="202" t="s">
        <v>0</v>
      </c>
      <c r="B5" s="236" t="s">
        <v>89</v>
      </c>
      <c r="C5" s="228" t="s">
        <v>1</v>
      </c>
      <c r="D5" s="208" t="s">
        <v>130</v>
      </c>
      <c r="E5" s="209"/>
      <c r="F5" s="210"/>
      <c r="G5" s="208" t="s">
        <v>131</v>
      </c>
      <c r="H5" s="209"/>
      <c r="I5" s="210"/>
      <c r="J5" s="208" t="s">
        <v>132</v>
      </c>
      <c r="K5" s="209"/>
      <c r="L5" s="210"/>
      <c r="M5" s="208">
        <v>1140</v>
      </c>
      <c r="N5" s="209"/>
      <c r="O5" s="210"/>
      <c r="P5" s="208" t="s">
        <v>133</v>
      </c>
      <c r="Q5" s="209"/>
      <c r="R5" s="210"/>
      <c r="S5" s="208"/>
      <c r="T5" s="209"/>
      <c r="U5" s="210"/>
      <c r="V5" s="208">
        <v>1160</v>
      </c>
      <c r="W5" s="209"/>
      <c r="X5" s="210"/>
      <c r="Y5" s="208">
        <v>1170</v>
      </c>
      <c r="Z5" s="209"/>
      <c r="AA5" s="210"/>
      <c r="AB5" s="221" t="s">
        <v>134</v>
      </c>
      <c r="AC5" s="222"/>
      <c r="AD5" s="223"/>
      <c r="AE5" s="222">
        <v>1200</v>
      </c>
      <c r="AF5" s="222"/>
      <c r="AG5" s="223"/>
      <c r="AH5" s="208"/>
      <c r="AI5" s="209"/>
      <c r="AJ5" s="210"/>
      <c r="AK5" s="221" t="s">
        <v>135</v>
      </c>
      <c r="AL5" s="222"/>
      <c r="AM5" s="223"/>
      <c r="AN5" s="208" t="s">
        <v>136</v>
      </c>
      <c r="AO5" s="209"/>
      <c r="AP5" s="210"/>
    </row>
    <row r="6" spans="1:43" s="1" customFormat="1" ht="13.5" customHeight="1" x14ac:dyDescent="0.25">
      <c r="A6" s="227"/>
      <c r="B6" s="237"/>
      <c r="C6" s="229"/>
      <c r="D6" s="202" t="s">
        <v>138</v>
      </c>
      <c r="E6" s="231"/>
      <c r="F6" s="232"/>
      <c r="G6" s="202" t="s">
        <v>139</v>
      </c>
      <c r="H6" s="231"/>
      <c r="I6" s="232"/>
      <c r="J6" s="202" t="s">
        <v>140</v>
      </c>
      <c r="K6" s="231"/>
      <c r="L6" s="232"/>
      <c r="M6" s="202" t="s">
        <v>146</v>
      </c>
      <c r="N6" s="231"/>
      <c r="O6" s="232"/>
      <c r="P6" s="202" t="s">
        <v>141</v>
      </c>
      <c r="Q6" s="203"/>
      <c r="R6" s="204"/>
      <c r="S6" s="211" t="s">
        <v>147</v>
      </c>
      <c r="T6" s="212"/>
      <c r="U6" s="213"/>
      <c r="V6" s="202" t="s">
        <v>142</v>
      </c>
      <c r="W6" s="203"/>
      <c r="X6" s="204"/>
      <c r="Y6" s="202" t="s">
        <v>143</v>
      </c>
      <c r="Z6" s="231"/>
      <c r="AA6" s="232"/>
      <c r="AB6" s="202" t="s">
        <v>144</v>
      </c>
      <c r="AC6" s="231"/>
      <c r="AD6" s="232"/>
      <c r="AE6" s="202" t="s">
        <v>145</v>
      </c>
      <c r="AF6" s="231"/>
      <c r="AG6" s="232"/>
      <c r="AH6" s="211" t="s">
        <v>148</v>
      </c>
      <c r="AI6" s="212"/>
      <c r="AJ6" s="213"/>
      <c r="AK6" s="202" t="s">
        <v>129</v>
      </c>
      <c r="AL6" s="203"/>
      <c r="AM6" s="204"/>
      <c r="AN6" s="211" t="s">
        <v>95</v>
      </c>
      <c r="AO6" s="212"/>
      <c r="AP6" s="213"/>
    </row>
    <row r="7" spans="1:43" s="1" customFormat="1" ht="67.5" customHeight="1" thickBot="1" x14ac:dyDescent="0.3">
      <c r="A7" s="227"/>
      <c r="B7" s="237"/>
      <c r="C7" s="229"/>
      <c r="D7" s="233"/>
      <c r="E7" s="234"/>
      <c r="F7" s="235"/>
      <c r="G7" s="233"/>
      <c r="H7" s="234"/>
      <c r="I7" s="235"/>
      <c r="J7" s="233"/>
      <c r="K7" s="234"/>
      <c r="L7" s="235"/>
      <c r="M7" s="233"/>
      <c r="N7" s="234"/>
      <c r="O7" s="235"/>
      <c r="P7" s="205"/>
      <c r="Q7" s="206"/>
      <c r="R7" s="207"/>
      <c r="S7" s="214"/>
      <c r="T7" s="215"/>
      <c r="U7" s="216"/>
      <c r="V7" s="205"/>
      <c r="W7" s="206"/>
      <c r="X7" s="207"/>
      <c r="Y7" s="233"/>
      <c r="Z7" s="234"/>
      <c r="AA7" s="235"/>
      <c r="AB7" s="233"/>
      <c r="AC7" s="234"/>
      <c r="AD7" s="235"/>
      <c r="AE7" s="233"/>
      <c r="AF7" s="234"/>
      <c r="AG7" s="235"/>
      <c r="AH7" s="214"/>
      <c r="AI7" s="215"/>
      <c r="AJ7" s="216"/>
      <c r="AK7" s="205"/>
      <c r="AL7" s="206"/>
      <c r="AM7" s="207"/>
      <c r="AN7" s="214"/>
      <c r="AO7" s="215"/>
      <c r="AP7" s="216"/>
    </row>
    <row r="8" spans="1:43" s="9" customFormat="1" ht="20.25" customHeight="1" x14ac:dyDescent="0.25">
      <c r="A8" s="227"/>
      <c r="B8" s="237"/>
      <c r="C8" s="229"/>
      <c r="D8" s="217" t="s">
        <v>125</v>
      </c>
      <c r="E8" s="219" t="s">
        <v>127</v>
      </c>
      <c r="F8" s="200" t="s">
        <v>128</v>
      </c>
      <c r="G8" s="217" t="s">
        <v>125</v>
      </c>
      <c r="H8" s="219" t="s">
        <v>127</v>
      </c>
      <c r="I8" s="200" t="s">
        <v>128</v>
      </c>
      <c r="J8" s="217" t="s">
        <v>125</v>
      </c>
      <c r="K8" s="219" t="s">
        <v>127</v>
      </c>
      <c r="L8" s="200" t="s">
        <v>128</v>
      </c>
      <c r="M8" s="217" t="s">
        <v>125</v>
      </c>
      <c r="N8" s="219" t="s">
        <v>127</v>
      </c>
      <c r="O8" s="200" t="s">
        <v>128</v>
      </c>
      <c r="P8" s="217" t="s">
        <v>125</v>
      </c>
      <c r="Q8" s="219" t="s">
        <v>127</v>
      </c>
      <c r="R8" s="200" t="s">
        <v>128</v>
      </c>
      <c r="S8" s="217" t="s">
        <v>125</v>
      </c>
      <c r="T8" s="219" t="s">
        <v>127</v>
      </c>
      <c r="U8" s="200" t="s">
        <v>128</v>
      </c>
      <c r="V8" s="217" t="s">
        <v>125</v>
      </c>
      <c r="W8" s="219" t="s">
        <v>127</v>
      </c>
      <c r="X8" s="200" t="s">
        <v>128</v>
      </c>
      <c r="Y8" s="217" t="s">
        <v>125</v>
      </c>
      <c r="Z8" s="219" t="s">
        <v>127</v>
      </c>
      <c r="AA8" s="200" t="s">
        <v>128</v>
      </c>
      <c r="AB8" s="217" t="s">
        <v>125</v>
      </c>
      <c r="AC8" s="219" t="s">
        <v>127</v>
      </c>
      <c r="AD8" s="200" t="s">
        <v>128</v>
      </c>
      <c r="AE8" s="217" t="s">
        <v>125</v>
      </c>
      <c r="AF8" s="219" t="s">
        <v>127</v>
      </c>
      <c r="AG8" s="200" t="s">
        <v>128</v>
      </c>
      <c r="AH8" s="217" t="s">
        <v>125</v>
      </c>
      <c r="AI8" s="219" t="s">
        <v>127</v>
      </c>
      <c r="AJ8" s="200" t="s">
        <v>128</v>
      </c>
      <c r="AK8" s="217" t="s">
        <v>125</v>
      </c>
      <c r="AL8" s="219" t="s">
        <v>127</v>
      </c>
      <c r="AM8" s="224" t="s">
        <v>128</v>
      </c>
      <c r="AN8" s="217" t="s">
        <v>125</v>
      </c>
      <c r="AO8" s="219" t="s">
        <v>127</v>
      </c>
      <c r="AP8" s="200" t="s">
        <v>128</v>
      </c>
    </row>
    <row r="9" spans="1:43" s="10" customFormat="1" ht="42.75" customHeight="1" thickBot="1" x14ac:dyDescent="0.3">
      <c r="A9" s="205"/>
      <c r="B9" s="238"/>
      <c r="C9" s="230"/>
      <c r="D9" s="218"/>
      <c r="E9" s="220"/>
      <c r="F9" s="201"/>
      <c r="G9" s="218"/>
      <c r="H9" s="220"/>
      <c r="I9" s="201"/>
      <c r="J9" s="218"/>
      <c r="K9" s="220"/>
      <c r="L9" s="201"/>
      <c r="M9" s="218"/>
      <c r="N9" s="220"/>
      <c r="O9" s="201"/>
      <c r="P9" s="218"/>
      <c r="Q9" s="220"/>
      <c r="R9" s="201"/>
      <c r="S9" s="218"/>
      <c r="T9" s="220"/>
      <c r="U9" s="201"/>
      <c r="V9" s="218"/>
      <c r="W9" s="220"/>
      <c r="X9" s="201"/>
      <c r="Y9" s="218"/>
      <c r="Z9" s="220"/>
      <c r="AA9" s="201"/>
      <c r="AB9" s="218"/>
      <c r="AC9" s="220"/>
      <c r="AD9" s="201"/>
      <c r="AE9" s="218"/>
      <c r="AF9" s="220"/>
      <c r="AG9" s="201"/>
      <c r="AH9" s="218"/>
      <c r="AI9" s="220"/>
      <c r="AJ9" s="201"/>
      <c r="AK9" s="218"/>
      <c r="AL9" s="220"/>
      <c r="AM9" s="225"/>
      <c r="AN9" s="218"/>
      <c r="AO9" s="220"/>
      <c r="AP9" s="201"/>
    </row>
    <row r="10" spans="1:43" s="9" customFormat="1" ht="16.5" thickBot="1" x14ac:dyDescent="0.3">
      <c r="A10" s="58"/>
      <c r="B10" s="59"/>
      <c r="C10" s="169" t="s">
        <v>2</v>
      </c>
      <c r="D10" s="199">
        <v>22</v>
      </c>
      <c r="E10" s="11">
        <v>23</v>
      </c>
      <c r="F10" s="12">
        <v>24</v>
      </c>
      <c r="G10" s="108">
        <v>13</v>
      </c>
      <c r="H10" s="13">
        <v>14</v>
      </c>
      <c r="I10" s="14">
        <v>15</v>
      </c>
      <c r="J10" s="11">
        <v>16</v>
      </c>
      <c r="K10" s="11">
        <v>17</v>
      </c>
      <c r="L10" s="12">
        <v>18</v>
      </c>
      <c r="M10" s="196">
        <v>40</v>
      </c>
      <c r="N10" s="16">
        <v>41</v>
      </c>
      <c r="O10" s="14">
        <v>42</v>
      </c>
      <c r="P10" s="196">
        <v>19</v>
      </c>
      <c r="Q10" s="13">
        <v>20</v>
      </c>
      <c r="R10" s="14">
        <v>21</v>
      </c>
      <c r="S10" s="16">
        <v>130</v>
      </c>
      <c r="T10" s="107">
        <v>131</v>
      </c>
      <c r="U10" s="12">
        <v>132</v>
      </c>
      <c r="V10" s="11">
        <v>34</v>
      </c>
      <c r="W10" s="11">
        <v>35</v>
      </c>
      <c r="X10" s="12">
        <v>36</v>
      </c>
      <c r="Y10" s="196">
        <v>31</v>
      </c>
      <c r="Z10" s="16">
        <v>32</v>
      </c>
      <c r="AA10" s="14">
        <v>33</v>
      </c>
      <c r="AB10" s="11">
        <v>28</v>
      </c>
      <c r="AC10" s="11">
        <v>29</v>
      </c>
      <c r="AD10" s="12">
        <v>30</v>
      </c>
      <c r="AE10" s="15">
        <v>37</v>
      </c>
      <c r="AF10" s="15">
        <v>38</v>
      </c>
      <c r="AG10" s="12">
        <v>39</v>
      </c>
      <c r="AH10" s="16">
        <v>130</v>
      </c>
      <c r="AI10" s="107">
        <v>131</v>
      </c>
      <c r="AJ10" s="12">
        <v>132</v>
      </c>
      <c r="AK10" s="15">
        <v>25</v>
      </c>
      <c r="AL10" s="11">
        <v>26</v>
      </c>
      <c r="AM10" s="12">
        <v>27</v>
      </c>
      <c r="AN10" s="16">
        <v>130</v>
      </c>
      <c r="AO10" s="107">
        <v>131</v>
      </c>
      <c r="AP10" s="12">
        <v>132</v>
      </c>
    </row>
    <row r="11" spans="1:43" s="60" customFormat="1" ht="16.5" thickBot="1" x14ac:dyDescent="0.3">
      <c r="A11" s="120">
        <v>1</v>
      </c>
      <c r="B11" s="80" t="s">
        <v>39</v>
      </c>
      <c r="C11" s="170" t="s">
        <v>137</v>
      </c>
      <c r="D11" s="183">
        <v>320349</v>
      </c>
      <c r="E11" s="17">
        <v>284862</v>
      </c>
      <c r="F11" s="133">
        <f>E11/D11</f>
        <v>0.8892239401402845</v>
      </c>
      <c r="G11" s="183">
        <v>254717</v>
      </c>
      <c r="H11" s="17">
        <v>338587</v>
      </c>
      <c r="I11" s="133">
        <f>H11/G11</f>
        <v>1.3292673830172308</v>
      </c>
      <c r="J11" s="17">
        <v>73041</v>
      </c>
      <c r="K11" s="17">
        <v>64896</v>
      </c>
      <c r="L11" s="133">
        <f t="shared" ref="L11:L72" si="0">K11/J11</f>
        <v>0.88848728796155585</v>
      </c>
      <c r="M11" s="183">
        <v>261246</v>
      </c>
      <c r="N11" s="17">
        <v>280399</v>
      </c>
      <c r="O11" s="133">
        <f>N11/M11</f>
        <v>1.0733140411719222</v>
      </c>
      <c r="P11" s="183">
        <v>359095</v>
      </c>
      <c r="Q11" s="17">
        <v>515882</v>
      </c>
      <c r="R11" s="133">
        <f>Q11/P11</f>
        <v>1.4366170511981509</v>
      </c>
      <c r="S11" s="17">
        <f>G11+J11+M11+P11</f>
        <v>948099</v>
      </c>
      <c r="T11" s="17">
        <f>H11+K11+N11+Q11</f>
        <v>1199764</v>
      </c>
      <c r="U11" s="133">
        <f>T11/S11</f>
        <v>1.2654416891063065</v>
      </c>
      <c r="V11" s="17"/>
      <c r="W11" s="17">
        <v>87726</v>
      </c>
      <c r="X11" s="133"/>
      <c r="Y11" s="183">
        <v>117331</v>
      </c>
      <c r="Z11" s="17">
        <v>158351</v>
      </c>
      <c r="AA11" s="133">
        <f>Z11/Y11</f>
        <v>1.3496092251834553</v>
      </c>
      <c r="AB11" s="17">
        <v>153139</v>
      </c>
      <c r="AC11" s="17">
        <v>239872</v>
      </c>
      <c r="AD11" s="133">
        <f>AC11/AB11</f>
        <v>1.5663678096369964</v>
      </c>
      <c r="AE11" s="17">
        <v>25176</v>
      </c>
      <c r="AF11" s="17">
        <v>31370</v>
      </c>
      <c r="AG11" s="133">
        <f t="shared" ref="AG11:AG13" si="1">AF11/AE11</f>
        <v>1.2460279631394979</v>
      </c>
      <c r="AH11" s="17">
        <f>V11+Y11+AB11+AE11</f>
        <v>295646</v>
      </c>
      <c r="AI11" s="17">
        <f>W11+Z11+AC11+AF11</f>
        <v>517319</v>
      </c>
      <c r="AJ11" s="133">
        <f>AI11/AH11</f>
        <v>1.7497919809501905</v>
      </c>
      <c r="AK11" s="122">
        <v>106143</v>
      </c>
      <c r="AL11" s="17">
        <v>84367</v>
      </c>
      <c r="AM11" s="134">
        <f t="shared" ref="AM11:AM13" si="2">AL11/AK11</f>
        <v>0.79484280640268312</v>
      </c>
      <c r="AN11" s="122">
        <f>D11+S11+AH11+AK11</f>
        <v>1670237</v>
      </c>
      <c r="AO11" s="17">
        <f>E11+T11+AI11+AL11</f>
        <v>2086312</v>
      </c>
      <c r="AP11" s="133">
        <f>AO11/AN11</f>
        <v>1.2491113536581935</v>
      </c>
      <c r="AQ11" s="111"/>
    </row>
    <row r="12" spans="1:43" s="60" customFormat="1" ht="16.5" thickBot="1" x14ac:dyDescent="0.3">
      <c r="A12" s="79">
        <v>2</v>
      </c>
      <c r="B12" s="121" t="s">
        <v>40</v>
      </c>
      <c r="C12" s="170" t="s">
        <v>3</v>
      </c>
      <c r="D12" s="183">
        <v>65350</v>
      </c>
      <c r="E12" s="17">
        <v>64434</v>
      </c>
      <c r="F12" s="133">
        <f t="shared" ref="F12:F72" si="3">E12/D12</f>
        <v>0.98598316755929605</v>
      </c>
      <c r="G12" s="183">
        <v>33927</v>
      </c>
      <c r="H12" s="17">
        <v>41810</v>
      </c>
      <c r="I12" s="133">
        <f t="shared" ref="I12:I72" si="4">H12/G12</f>
        <v>1.2323518141892889</v>
      </c>
      <c r="J12" s="17">
        <v>9946</v>
      </c>
      <c r="K12" s="17">
        <v>7917</v>
      </c>
      <c r="L12" s="133">
        <f t="shared" si="0"/>
        <v>0.79599839131309069</v>
      </c>
      <c r="M12" s="183">
        <v>34598</v>
      </c>
      <c r="N12" s="17">
        <v>34812</v>
      </c>
      <c r="O12" s="133">
        <f t="shared" ref="O12:O72" si="5">N12/M12</f>
        <v>1.0061853286317128</v>
      </c>
      <c r="P12" s="183">
        <v>47768</v>
      </c>
      <c r="Q12" s="17">
        <v>64448</v>
      </c>
      <c r="R12" s="133">
        <f t="shared" ref="R12:R13" si="6">Q12/P12</f>
        <v>1.3491877407469435</v>
      </c>
      <c r="S12" s="17">
        <f t="shared" ref="S12:S13" si="7">G12+J12+M12+P12</f>
        <v>126239</v>
      </c>
      <c r="T12" s="17">
        <f t="shared" ref="T12:T13" si="8">H12+K12+N12+Q12</f>
        <v>148987</v>
      </c>
      <c r="U12" s="133">
        <f t="shared" ref="U12:U13" si="9">T12/S12</f>
        <v>1.1801978786270486</v>
      </c>
      <c r="V12" s="17"/>
      <c r="W12" s="17">
        <v>11268</v>
      </c>
      <c r="X12" s="133"/>
      <c r="Y12" s="183">
        <v>15791</v>
      </c>
      <c r="Z12" s="17">
        <v>20266</v>
      </c>
      <c r="AA12" s="133">
        <f t="shared" ref="AA12:AA72" si="10">Z12/Y12</f>
        <v>1.2833892723703375</v>
      </c>
      <c r="AB12" s="17">
        <v>20576</v>
      </c>
      <c r="AC12" s="17">
        <v>30281</v>
      </c>
      <c r="AD12" s="133">
        <f t="shared" ref="AD12:AD72" si="11">AC12/AB12</f>
        <v>1.4716660186625194</v>
      </c>
      <c r="AE12" s="17">
        <v>3352</v>
      </c>
      <c r="AF12" s="17">
        <v>4069</v>
      </c>
      <c r="AG12" s="133">
        <f t="shared" si="1"/>
        <v>1.2139021479713603</v>
      </c>
      <c r="AH12" s="17">
        <f t="shared" ref="AH12:AH72" si="12">V12+Y12+AB12+AE12</f>
        <v>39719</v>
      </c>
      <c r="AI12" s="17">
        <f t="shared" ref="AI12:AI72" si="13">W12+Z12+AC12+AF12</f>
        <v>65884</v>
      </c>
      <c r="AJ12" s="133">
        <f t="shared" ref="AJ12:AJ13" si="14">AI12/AH12</f>
        <v>1.6587527379843401</v>
      </c>
      <c r="AK12" s="122">
        <v>14058</v>
      </c>
      <c r="AL12" s="17">
        <v>10612</v>
      </c>
      <c r="AM12" s="134">
        <f t="shared" si="2"/>
        <v>0.75487267036562811</v>
      </c>
      <c r="AN12" s="122">
        <f t="shared" ref="AN12:AN72" si="15">D12+S12+AH12+AK12</f>
        <v>245366</v>
      </c>
      <c r="AO12" s="17">
        <f t="shared" ref="AO12:AO72" si="16">E12+T12+AI12+AL12</f>
        <v>289917</v>
      </c>
      <c r="AP12" s="133">
        <f t="shared" ref="AP12:AP72" si="17">AO12/AN12</f>
        <v>1.1815695736165566</v>
      </c>
      <c r="AQ12" s="111"/>
    </row>
    <row r="13" spans="1:43" s="60" customFormat="1" ht="16.5" thickBot="1" x14ac:dyDescent="0.3">
      <c r="A13" s="79">
        <v>3</v>
      </c>
      <c r="B13" s="121" t="s">
        <v>41</v>
      </c>
      <c r="C13" s="170" t="s">
        <v>4</v>
      </c>
      <c r="D13" s="183">
        <v>215515</v>
      </c>
      <c r="E13" s="17">
        <v>254037</v>
      </c>
      <c r="F13" s="133">
        <f t="shared" si="3"/>
        <v>1.1787439389369649</v>
      </c>
      <c r="G13" s="183">
        <v>192419</v>
      </c>
      <c r="H13" s="17">
        <v>263996</v>
      </c>
      <c r="I13" s="133">
        <f t="shared" si="4"/>
        <v>1.3719850950269983</v>
      </c>
      <c r="J13" s="17">
        <v>151211</v>
      </c>
      <c r="K13" s="17">
        <v>151074</v>
      </c>
      <c r="L13" s="133">
        <f t="shared" si="0"/>
        <v>0.99909398125797722</v>
      </c>
      <c r="M13" s="183">
        <v>330962</v>
      </c>
      <c r="N13" s="17">
        <v>541224</v>
      </c>
      <c r="O13" s="133">
        <f t="shared" si="5"/>
        <v>1.6353055637807361</v>
      </c>
      <c r="P13" s="183">
        <v>49506</v>
      </c>
      <c r="Q13" s="17">
        <v>198948</v>
      </c>
      <c r="R13" s="133">
        <f t="shared" si="6"/>
        <v>4.0186644043146282</v>
      </c>
      <c r="S13" s="17">
        <f t="shared" si="7"/>
        <v>724098</v>
      </c>
      <c r="T13" s="17">
        <f t="shared" si="8"/>
        <v>1155242</v>
      </c>
      <c r="U13" s="133">
        <f t="shared" si="9"/>
        <v>1.5954221666128066</v>
      </c>
      <c r="V13" s="17">
        <v>11394</v>
      </c>
      <c r="W13" s="17">
        <v>26819</v>
      </c>
      <c r="X13" s="133">
        <f t="shared" ref="X13:X72" si="18">W13/V13</f>
        <v>2.3537826926452521</v>
      </c>
      <c r="Y13" s="183">
        <v>33923</v>
      </c>
      <c r="Z13" s="17">
        <v>54802</v>
      </c>
      <c r="AA13" s="133">
        <f t="shared" si="10"/>
        <v>1.6154821212746515</v>
      </c>
      <c r="AB13" s="17">
        <v>7278</v>
      </c>
      <c r="AC13" s="17">
        <v>43797</v>
      </c>
      <c r="AD13" s="133">
        <f t="shared" si="11"/>
        <v>6.0177246496290193</v>
      </c>
      <c r="AE13" s="17">
        <v>46271</v>
      </c>
      <c r="AF13" s="17">
        <v>51447</v>
      </c>
      <c r="AG13" s="133">
        <f t="shared" si="1"/>
        <v>1.1118627217911867</v>
      </c>
      <c r="AH13" s="17">
        <f t="shared" si="12"/>
        <v>98866</v>
      </c>
      <c r="AI13" s="17">
        <f t="shared" si="13"/>
        <v>176865</v>
      </c>
      <c r="AJ13" s="133">
        <f t="shared" si="14"/>
        <v>1.7889365403677706</v>
      </c>
      <c r="AK13" s="122">
        <v>4510</v>
      </c>
      <c r="AL13" s="17">
        <v>19876</v>
      </c>
      <c r="AM13" s="134">
        <f t="shared" si="2"/>
        <v>4.4070953436807097</v>
      </c>
      <c r="AN13" s="122">
        <f t="shared" si="15"/>
        <v>1042989</v>
      </c>
      <c r="AO13" s="17">
        <f t="shared" si="16"/>
        <v>1606020</v>
      </c>
      <c r="AP13" s="133">
        <f t="shared" si="17"/>
        <v>1.5398244852055007</v>
      </c>
      <c r="AQ13" s="111"/>
    </row>
    <row r="14" spans="1:43" s="76" customFormat="1" ht="16.5" thickBot="1" x14ac:dyDescent="0.3">
      <c r="A14" s="109">
        <v>4</v>
      </c>
      <c r="B14" s="80" t="s">
        <v>42</v>
      </c>
      <c r="C14" s="170" t="s">
        <v>8</v>
      </c>
      <c r="D14" s="183">
        <v>11000</v>
      </c>
      <c r="E14" s="17">
        <v>5000</v>
      </c>
      <c r="F14" s="133">
        <f t="shared" si="3"/>
        <v>0.45454545454545453</v>
      </c>
      <c r="G14" s="183"/>
      <c r="H14" s="17"/>
      <c r="I14" s="133"/>
      <c r="J14" s="17"/>
      <c r="K14" s="17"/>
      <c r="L14" s="133"/>
      <c r="M14" s="183"/>
      <c r="N14" s="17"/>
      <c r="O14" s="133"/>
      <c r="P14" s="183"/>
      <c r="Q14" s="17"/>
      <c r="R14" s="133"/>
      <c r="S14" s="17">
        <f t="shared" ref="S14:T14" si="19">G14+J14+M14+P14</f>
        <v>0</v>
      </c>
      <c r="T14" s="17">
        <f t="shared" si="19"/>
        <v>0</v>
      </c>
      <c r="U14" s="133"/>
      <c r="V14" s="17"/>
      <c r="W14" s="17"/>
      <c r="X14" s="133"/>
      <c r="Y14" s="183"/>
      <c r="Z14" s="17"/>
      <c r="AA14" s="133"/>
      <c r="AB14" s="17"/>
      <c r="AC14" s="17"/>
      <c r="AD14" s="133"/>
      <c r="AE14" s="17"/>
      <c r="AF14" s="17"/>
      <c r="AG14" s="133"/>
      <c r="AH14" s="17">
        <f t="shared" si="12"/>
        <v>0</v>
      </c>
      <c r="AI14" s="17">
        <f t="shared" si="13"/>
        <v>0</v>
      </c>
      <c r="AJ14" s="133"/>
      <c r="AK14" s="122"/>
      <c r="AL14" s="17"/>
      <c r="AM14" s="133"/>
      <c r="AN14" s="122">
        <f t="shared" si="15"/>
        <v>11000</v>
      </c>
      <c r="AO14" s="17">
        <f t="shared" si="16"/>
        <v>5000</v>
      </c>
      <c r="AP14" s="133">
        <f t="shared" si="17"/>
        <v>0.45454545454545453</v>
      </c>
      <c r="AQ14" s="112"/>
    </row>
    <row r="15" spans="1:43" s="75" customFormat="1" x14ac:dyDescent="0.25">
      <c r="A15" s="40">
        <v>5</v>
      </c>
      <c r="B15" s="81" t="s">
        <v>43</v>
      </c>
      <c r="C15" s="106" t="s">
        <v>9</v>
      </c>
      <c r="D15" s="184"/>
      <c r="E15" s="21"/>
      <c r="F15" s="135"/>
      <c r="G15" s="184"/>
      <c r="H15" s="21"/>
      <c r="I15" s="135"/>
      <c r="J15" s="21"/>
      <c r="K15" s="21"/>
      <c r="L15" s="135"/>
      <c r="M15" s="184"/>
      <c r="N15" s="21"/>
      <c r="O15" s="135"/>
      <c r="P15" s="184"/>
      <c r="Q15" s="21"/>
      <c r="R15" s="136"/>
      <c r="S15" s="21">
        <f t="shared" ref="S15:T72" si="20">G15+J15+M15+P15</f>
        <v>0</v>
      </c>
      <c r="T15" s="21">
        <f t="shared" ref="T15:T69" si="21">H15+K15+N15+Q15</f>
        <v>0</v>
      </c>
      <c r="U15" s="135"/>
      <c r="V15" s="21"/>
      <c r="W15" s="21"/>
      <c r="X15" s="135"/>
      <c r="Y15" s="184"/>
      <c r="Z15" s="21"/>
      <c r="AA15" s="135"/>
      <c r="AB15" s="21"/>
      <c r="AC15" s="21"/>
      <c r="AD15" s="135"/>
      <c r="AE15" s="21"/>
      <c r="AF15" s="21"/>
      <c r="AG15" s="135"/>
      <c r="AH15" s="21">
        <f t="shared" si="12"/>
        <v>0</v>
      </c>
      <c r="AI15" s="21">
        <f t="shared" si="13"/>
        <v>0</v>
      </c>
      <c r="AJ15" s="135"/>
      <c r="AK15" s="123"/>
      <c r="AL15" s="21"/>
      <c r="AM15" s="135"/>
      <c r="AN15" s="123">
        <f t="shared" si="15"/>
        <v>0</v>
      </c>
      <c r="AO15" s="21">
        <f t="shared" si="16"/>
        <v>0</v>
      </c>
      <c r="AP15" s="135"/>
      <c r="AQ15" s="113"/>
    </row>
    <row r="16" spans="1:43" s="24" customFormat="1" x14ac:dyDescent="0.25">
      <c r="A16" s="22">
        <v>6</v>
      </c>
      <c r="B16" s="82" t="s">
        <v>44</v>
      </c>
      <c r="C16" s="83" t="s">
        <v>10</v>
      </c>
      <c r="D16" s="185"/>
      <c r="E16" s="23"/>
      <c r="F16" s="137"/>
      <c r="G16" s="185"/>
      <c r="H16" s="23"/>
      <c r="I16" s="137"/>
      <c r="J16" s="23"/>
      <c r="K16" s="23"/>
      <c r="L16" s="137"/>
      <c r="M16" s="185"/>
      <c r="N16" s="23"/>
      <c r="O16" s="137"/>
      <c r="P16" s="185"/>
      <c r="Q16" s="23"/>
      <c r="R16" s="138"/>
      <c r="S16" s="23">
        <f t="shared" si="20"/>
        <v>0</v>
      </c>
      <c r="T16" s="23">
        <f t="shared" si="21"/>
        <v>0</v>
      </c>
      <c r="U16" s="137"/>
      <c r="V16" s="23"/>
      <c r="W16" s="23"/>
      <c r="X16" s="137"/>
      <c r="Y16" s="185"/>
      <c r="Z16" s="23"/>
      <c r="AA16" s="137"/>
      <c r="AB16" s="23"/>
      <c r="AC16" s="23"/>
      <c r="AD16" s="137"/>
      <c r="AE16" s="23"/>
      <c r="AF16" s="23"/>
      <c r="AG16" s="137"/>
      <c r="AH16" s="23">
        <f t="shared" si="12"/>
        <v>0</v>
      </c>
      <c r="AI16" s="23">
        <f t="shared" si="13"/>
        <v>0</v>
      </c>
      <c r="AJ16" s="137"/>
      <c r="AK16" s="124"/>
      <c r="AL16" s="23"/>
      <c r="AM16" s="137"/>
      <c r="AN16" s="124">
        <f t="shared" si="15"/>
        <v>0</v>
      </c>
      <c r="AO16" s="23">
        <f t="shared" si="16"/>
        <v>0</v>
      </c>
      <c r="AP16" s="137"/>
      <c r="AQ16" s="114"/>
    </row>
    <row r="17" spans="1:43" s="24" customFormat="1" x14ac:dyDescent="0.25">
      <c r="A17" s="22">
        <v>7</v>
      </c>
      <c r="B17" s="82" t="s">
        <v>45</v>
      </c>
      <c r="C17" s="83" t="s">
        <v>11</v>
      </c>
      <c r="D17" s="185"/>
      <c r="E17" s="23"/>
      <c r="F17" s="137"/>
      <c r="G17" s="185"/>
      <c r="H17" s="23"/>
      <c r="I17" s="137"/>
      <c r="J17" s="23"/>
      <c r="K17" s="23"/>
      <c r="L17" s="137"/>
      <c r="M17" s="185"/>
      <c r="N17" s="23"/>
      <c r="O17" s="137"/>
      <c r="P17" s="185"/>
      <c r="Q17" s="23"/>
      <c r="R17" s="138"/>
      <c r="S17" s="23">
        <f t="shared" si="20"/>
        <v>0</v>
      </c>
      <c r="T17" s="23">
        <f t="shared" si="21"/>
        <v>0</v>
      </c>
      <c r="U17" s="137"/>
      <c r="V17" s="23"/>
      <c r="W17" s="23"/>
      <c r="X17" s="137"/>
      <c r="Y17" s="185"/>
      <c r="Z17" s="23"/>
      <c r="AA17" s="137"/>
      <c r="AB17" s="23"/>
      <c r="AC17" s="23"/>
      <c r="AD17" s="137"/>
      <c r="AE17" s="23"/>
      <c r="AF17" s="23"/>
      <c r="AG17" s="137"/>
      <c r="AH17" s="23">
        <f t="shared" si="12"/>
        <v>0</v>
      </c>
      <c r="AI17" s="23">
        <f t="shared" si="13"/>
        <v>0</v>
      </c>
      <c r="AJ17" s="137"/>
      <c r="AK17" s="124"/>
      <c r="AL17" s="23"/>
      <c r="AM17" s="137"/>
      <c r="AN17" s="124">
        <f t="shared" si="15"/>
        <v>0</v>
      </c>
      <c r="AO17" s="23">
        <f t="shared" si="16"/>
        <v>0</v>
      </c>
      <c r="AP17" s="137"/>
      <c r="AQ17" s="114"/>
    </row>
    <row r="18" spans="1:43" s="24" customFormat="1" x14ac:dyDescent="0.25">
      <c r="A18" s="22">
        <v>8</v>
      </c>
      <c r="B18" s="82" t="s">
        <v>46</v>
      </c>
      <c r="C18" s="83" t="s">
        <v>12</v>
      </c>
      <c r="D18" s="185"/>
      <c r="E18" s="23"/>
      <c r="F18" s="137"/>
      <c r="G18" s="185"/>
      <c r="H18" s="23"/>
      <c r="I18" s="137"/>
      <c r="J18" s="23"/>
      <c r="K18" s="23"/>
      <c r="L18" s="137"/>
      <c r="M18" s="185"/>
      <c r="N18" s="23"/>
      <c r="O18" s="137"/>
      <c r="P18" s="185"/>
      <c r="Q18" s="23"/>
      <c r="R18" s="138"/>
      <c r="S18" s="23">
        <f t="shared" si="20"/>
        <v>0</v>
      </c>
      <c r="T18" s="23">
        <f t="shared" si="21"/>
        <v>0</v>
      </c>
      <c r="U18" s="137"/>
      <c r="V18" s="23"/>
      <c r="W18" s="23"/>
      <c r="X18" s="137"/>
      <c r="Y18" s="185"/>
      <c r="Z18" s="23"/>
      <c r="AA18" s="137"/>
      <c r="AB18" s="23"/>
      <c r="AC18" s="23"/>
      <c r="AD18" s="137"/>
      <c r="AE18" s="23"/>
      <c r="AF18" s="23"/>
      <c r="AG18" s="137"/>
      <c r="AH18" s="23">
        <f t="shared" si="12"/>
        <v>0</v>
      </c>
      <c r="AI18" s="23">
        <f t="shared" si="13"/>
        <v>0</v>
      </c>
      <c r="AJ18" s="137"/>
      <c r="AK18" s="124"/>
      <c r="AL18" s="23"/>
      <c r="AM18" s="137"/>
      <c r="AN18" s="124">
        <f t="shared" si="15"/>
        <v>0</v>
      </c>
      <c r="AO18" s="23">
        <f t="shared" si="16"/>
        <v>0</v>
      </c>
      <c r="AP18" s="137"/>
      <c r="AQ18" s="114"/>
    </row>
    <row r="19" spans="1:43" s="77" customFormat="1" ht="16.5" thickBot="1" x14ac:dyDescent="0.3">
      <c r="A19" s="73">
        <v>9</v>
      </c>
      <c r="B19" s="84" t="s">
        <v>96</v>
      </c>
      <c r="C19" s="85" t="s">
        <v>13</v>
      </c>
      <c r="D19" s="186"/>
      <c r="E19" s="27"/>
      <c r="F19" s="139"/>
      <c r="G19" s="186"/>
      <c r="H19" s="27"/>
      <c r="I19" s="139"/>
      <c r="J19" s="27"/>
      <c r="K19" s="27"/>
      <c r="L19" s="139"/>
      <c r="M19" s="186"/>
      <c r="N19" s="27"/>
      <c r="O19" s="139"/>
      <c r="P19" s="186"/>
      <c r="Q19" s="27"/>
      <c r="R19" s="140"/>
      <c r="S19" s="27">
        <f t="shared" si="20"/>
        <v>0</v>
      </c>
      <c r="T19" s="27">
        <f t="shared" si="21"/>
        <v>0</v>
      </c>
      <c r="U19" s="139"/>
      <c r="V19" s="27"/>
      <c r="W19" s="27"/>
      <c r="X19" s="139"/>
      <c r="Y19" s="186"/>
      <c r="Z19" s="27"/>
      <c r="AA19" s="139"/>
      <c r="AB19" s="27"/>
      <c r="AC19" s="27"/>
      <c r="AD19" s="139"/>
      <c r="AE19" s="27"/>
      <c r="AF19" s="27"/>
      <c r="AG19" s="139"/>
      <c r="AH19" s="27">
        <f t="shared" si="12"/>
        <v>0</v>
      </c>
      <c r="AI19" s="27">
        <f t="shared" si="13"/>
        <v>0</v>
      </c>
      <c r="AJ19" s="139"/>
      <c r="AK19" s="125"/>
      <c r="AL19" s="27"/>
      <c r="AM19" s="139"/>
      <c r="AN19" s="125">
        <f t="shared" si="15"/>
        <v>0</v>
      </c>
      <c r="AO19" s="27">
        <f t="shared" si="16"/>
        <v>0</v>
      </c>
      <c r="AP19" s="139"/>
      <c r="AQ19" s="115"/>
    </row>
    <row r="20" spans="1:43" s="18" customFormat="1" ht="16.5" thickBot="1" x14ac:dyDescent="0.3">
      <c r="A20" s="120">
        <v>10</v>
      </c>
      <c r="B20" s="86" t="s">
        <v>47</v>
      </c>
      <c r="C20" s="87" t="s">
        <v>92</v>
      </c>
      <c r="D20" s="183">
        <f>SUM(D15:D19)</f>
        <v>0</v>
      </c>
      <c r="E20" s="17">
        <f t="shared" ref="E20" si="22">SUM(E15:E19)</f>
        <v>0</v>
      </c>
      <c r="F20" s="141"/>
      <c r="G20" s="183">
        <f t="shared" ref="G20" si="23">SUM(G15:G19)</f>
        <v>0</v>
      </c>
      <c r="H20" s="17">
        <f t="shared" ref="H20" si="24">SUM(H15:H19)</f>
        <v>0</v>
      </c>
      <c r="I20" s="141"/>
      <c r="J20" s="17">
        <f t="shared" ref="J20:K20" si="25">SUM(J15:J19)</f>
        <v>0</v>
      </c>
      <c r="K20" s="17">
        <f t="shared" si="25"/>
        <v>0</v>
      </c>
      <c r="L20" s="141"/>
      <c r="M20" s="183">
        <f t="shared" ref="M20:N20" si="26">SUM(M15:M19)</f>
        <v>0</v>
      </c>
      <c r="N20" s="17">
        <f t="shared" si="26"/>
        <v>0</v>
      </c>
      <c r="O20" s="141"/>
      <c r="P20" s="183">
        <f t="shared" ref="P20" si="27">SUM(P15:P19)</f>
        <v>0</v>
      </c>
      <c r="Q20" s="17">
        <f t="shared" ref="Q20:R20" si="28">SUM(Q15:Q19)</f>
        <v>0</v>
      </c>
      <c r="R20" s="142">
        <f t="shared" si="28"/>
        <v>0</v>
      </c>
      <c r="S20" s="21">
        <f t="shared" si="20"/>
        <v>0</v>
      </c>
      <c r="T20" s="21">
        <f t="shared" si="21"/>
        <v>0</v>
      </c>
      <c r="U20" s="141"/>
      <c r="V20" s="17">
        <f t="shared" ref="V20" si="29">SUM(V15:V19)</f>
        <v>0</v>
      </c>
      <c r="W20" s="17">
        <f t="shared" ref="W20" si="30">SUM(W15:W19)</f>
        <v>0</v>
      </c>
      <c r="X20" s="141"/>
      <c r="Y20" s="183">
        <f t="shared" ref="Y20" si="31">SUM(Y15:Y19)</f>
        <v>0</v>
      </c>
      <c r="Z20" s="17">
        <f t="shared" ref="Z20" si="32">SUM(Z15:Z19)</f>
        <v>0</v>
      </c>
      <c r="AA20" s="141"/>
      <c r="AB20" s="17">
        <f t="shared" ref="AB20" si="33">SUM(AB15:AB19)</f>
        <v>0</v>
      </c>
      <c r="AC20" s="17">
        <f t="shared" ref="AC20" si="34">SUM(AC15:AC19)</f>
        <v>0</v>
      </c>
      <c r="AD20" s="141"/>
      <c r="AE20" s="17">
        <f t="shared" ref="AE20:AF20" si="35">SUM(AE15:AE19)</f>
        <v>0</v>
      </c>
      <c r="AF20" s="17">
        <f t="shared" si="35"/>
        <v>0</v>
      </c>
      <c r="AG20" s="141"/>
      <c r="AH20" s="17">
        <f t="shared" si="12"/>
        <v>0</v>
      </c>
      <c r="AI20" s="17">
        <f t="shared" si="13"/>
        <v>0</v>
      </c>
      <c r="AJ20" s="141"/>
      <c r="AK20" s="122">
        <f t="shared" ref="AK20" si="36">SUM(AK15:AK19)</f>
        <v>0</v>
      </c>
      <c r="AL20" s="17">
        <f t="shared" ref="AL20" si="37">SUM(AL15:AL19)</f>
        <v>0</v>
      </c>
      <c r="AM20" s="141"/>
      <c r="AN20" s="122">
        <f t="shared" si="15"/>
        <v>0</v>
      </c>
      <c r="AO20" s="17">
        <f t="shared" si="16"/>
        <v>0</v>
      </c>
      <c r="AP20" s="141"/>
      <c r="AQ20" s="116"/>
    </row>
    <row r="21" spans="1:43" s="18" customFormat="1" ht="16.5" thickBot="1" x14ac:dyDescent="0.3">
      <c r="A21" s="120">
        <v>11</v>
      </c>
      <c r="B21" s="86" t="s">
        <v>48</v>
      </c>
      <c r="C21" s="87" t="s">
        <v>91</v>
      </c>
      <c r="D21" s="183">
        <f t="shared" ref="D21" si="38">SUM(D11,D12,D13,D14,D20)</f>
        <v>612214</v>
      </c>
      <c r="E21" s="17">
        <f t="shared" ref="E21" si="39">SUM(E11,E12,E13,E14,E20)</f>
        <v>608333</v>
      </c>
      <c r="F21" s="141">
        <f t="shared" si="3"/>
        <v>0.99366071341067008</v>
      </c>
      <c r="G21" s="183">
        <f>SUM(G11,G12,G13,G14,G20)</f>
        <v>481063</v>
      </c>
      <c r="H21" s="17">
        <f t="shared" ref="H21" si="40">SUM(H11,H12,H13,H14,H20)</f>
        <v>644393</v>
      </c>
      <c r="I21" s="141">
        <f t="shared" si="4"/>
        <v>1.3395189403466905</v>
      </c>
      <c r="J21" s="17">
        <f t="shared" ref="J21:K21" si="41">SUM(J11,J12,J13,J14,J20)</f>
        <v>234198</v>
      </c>
      <c r="K21" s="17">
        <f t="shared" si="41"/>
        <v>223887</v>
      </c>
      <c r="L21" s="141">
        <f t="shared" si="0"/>
        <v>0.95597315092357749</v>
      </c>
      <c r="M21" s="183">
        <f t="shared" ref="M21:N21" si="42">SUM(M11,M12,M13,M14,M20)</f>
        <v>626806</v>
      </c>
      <c r="N21" s="17">
        <f t="shared" si="42"/>
        <v>856435</v>
      </c>
      <c r="O21" s="141">
        <f t="shared" si="5"/>
        <v>1.3663478013930945</v>
      </c>
      <c r="P21" s="183">
        <f t="shared" ref="P21:Q21" si="43">SUM(P11,P12,P13,P14,P20)</f>
        <v>456369</v>
      </c>
      <c r="Q21" s="17">
        <f t="shared" si="43"/>
        <v>779278</v>
      </c>
      <c r="R21" s="133">
        <f>Q21/P21</f>
        <v>1.707561205953954</v>
      </c>
      <c r="S21" s="17">
        <f t="shared" si="20"/>
        <v>1798436</v>
      </c>
      <c r="T21" s="17">
        <f t="shared" si="21"/>
        <v>2503993</v>
      </c>
      <c r="U21" s="141">
        <f t="shared" ref="U21" si="44">T21/S21</f>
        <v>1.3923169909855007</v>
      </c>
      <c r="V21" s="17">
        <f t="shared" ref="V21" si="45">SUM(V11,V12,V13,V14,V20)</f>
        <v>11394</v>
      </c>
      <c r="W21" s="17">
        <f t="shared" ref="W21" si="46">SUM(W11,W12,W13,W14,W20)</f>
        <v>125813</v>
      </c>
      <c r="X21" s="141">
        <f t="shared" si="18"/>
        <v>11.042039670001754</v>
      </c>
      <c r="Y21" s="183">
        <f t="shared" ref="Y21" si="47">SUM(Y11,Y12,Y13,Y14,Y20)</f>
        <v>167045</v>
      </c>
      <c r="Z21" s="17">
        <f t="shared" ref="Z21" si="48">SUM(Z11,Z12,Z13,Z14,Z20)</f>
        <v>233419</v>
      </c>
      <c r="AA21" s="141">
        <f t="shared" si="10"/>
        <v>1.397342033583765</v>
      </c>
      <c r="AB21" s="17">
        <f t="shared" ref="AB21" si="49">SUM(AB11,AB12,AB13,AB14,AB20)</f>
        <v>180993</v>
      </c>
      <c r="AC21" s="17">
        <f t="shared" ref="AC21" si="50">SUM(AC11,AC12,AC13,AC14,AC20)</f>
        <v>313950</v>
      </c>
      <c r="AD21" s="141">
        <f t="shared" si="11"/>
        <v>1.7345974706204108</v>
      </c>
      <c r="AE21" s="17">
        <f t="shared" ref="AE21:AF21" si="51">SUM(AE11,AE12,AE13,AE14,AE20)</f>
        <v>74799</v>
      </c>
      <c r="AF21" s="17">
        <f t="shared" si="51"/>
        <v>86886</v>
      </c>
      <c r="AG21" s="141">
        <f t="shared" ref="AG21" si="52">AF21/AE21</f>
        <v>1.1615930694260619</v>
      </c>
      <c r="AH21" s="17">
        <f t="shared" si="12"/>
        <v>434231</v>
      </c>
      <c r="AI21" s="17">
        <f t="shared" si="13"/>
        <v>760068</v>
      </c>
      <c r="AJ21" s="141">
        <f t="shared" ref="AJ21" si="53">AI21/AH21</f>
        <v>1.7503771034311231</v>
      </c>
      <c r="AK21" s="122">
        <f t="shared" ref="AK21" si="54">SUM(AK11,AK12,AK13,AK14,AK20)</f>
        <v>124711</v>
      </c>
      <c r="AL21" s="17">
        <f t="shared" ref="AL21" si="55">SUM(AL11,AL12,AL13,AL14,AL20)</f>
        <v>114855</v>
      </c>
      <c r="AM21" s="143">
        <f>AL21/AK21</f>
        <v>0.92096928097762021</v>
      </c>
      <c r="AN21" s="122">
        <f t="shared" si="15"/>
        <v>2969592</v>
      </c>
      <c r="AO21" s="17">
        <f t="shared" si="16"/>
        <v>3987249</v>
      </c>
      <c r="AP21" s="141">
        <f t="shared" si="17"/>
        <v>1.3426925314992766</v>
      </c>
      <c r="AQ21" s="116"/>
    </row>
    <row r="22" spans="1:43" s="18" customFormat="1" ht="16.5" thickBot="1" x14ac:dyDescent="0.3">
      <c r="A22" s="120">
        <v>12</v>
      </c>
      <c r="B22" s="86" t="s">
        <v>49</v>
      </c>
      <c r="C22" s="87" t="s">
        <v>14</v>
      </c>
      <c r="D22" s="183">
        <v>1104</v>
      </c>
      <c r="E22" s="17">
        <v>3000</v>
      </c>
      <c r="F22" s="141">
        <f t="shared" si="3"/>
        <v>2.7173913043478262</v>
      </c>
      <c r="G22" s="183">
        <v>51</v>
      </c>
      <c r="H22" s="17"/>
      <c r="I22" s="141"/>
      <c r="J22" s="17">
        <v>9</v>
      </c>
      <c r="K22" s="17"/>
      <c r="L22" s="141"/>
      <c r="M22" s="183">
        <v>28</v>
      </c>
      <c r="N22" s="17"/>
      <c r="O22" s="141"/>
      <c r="P22" s="183">
        <v>320</v>
      </c>
      <c r="Q22" s="17"/>
      <c r="R22" s="133"/>
      <c r="S22" s="17">
        <f t="shared" si="20"/>
        <v>408</v>
      </c>
      <c r="T22" s="17">
        <f t="shared" si="21"/>
        <v>0</v>
      </c>
      <c r="U22" s="141"/>
      <c r="V22" s="17">
        <v>0</v>
      </c>
      <c r="W22" s="17"/>
      <c r="X22" s="141"/>
      <c r="Y22" s="183"/>
      <c r="Z22" s="17"/>
      <c r="AA22" s="141"/>
      <c r="AB22" s="17"/>
      <c r="AC22" s="17"/>
      <c r="AD22" s="141"/>
      <c r="AE22" s="17"/>
      <c r="AF22" s="17"/>
      <c r="AG22" s="141"/>
      <c r="AH22" s="17">
        <f t="shared" si="12"/>
        <v>0</v>
      </c>
      <c r="AI22" s="17">
        <f t="shared" si="13"/>
        <v>0</v>
      </c>
      <c r="AJ22" s="141"/>
      <c r="AK22" s="122"/>
      <c r="AL22" s="17"/>
      <c r="AM22" s="141"/>
      <c r="AN22" s="122">
        <f t="shared" si="15"/>
        <v>1512</v>
      </c>
      <c r="AO22" s="17">
        <f t="shared" si="16"/>
        <v>3000</v>
      </c>
      <c r="AP22" s="141">
        <f t="shared" si="17"/>
        <v>1.9841269841269842</v>
      </c>
      <c r="AQ22" s="116"/>
    </row>
    <row r="23" spans="1:43" s="61" customFormat="1" ht="16.5" thickBot="1" x14ac:dyDescent="0.3">
      <c r="A23" s="109">
        <v>13</v>
      </c>
      <c r="B23" s="88" t="s">
        <v>50</v>
      </c>
      <c r="C23" s="89" t="s">
        <v>15</v>
      </c>
      <c r="D23" s="187"/>
      <c r="E23" s="33"/>
      <c r="F23" s="144"/>
      <c r="G23" s="187"/>
      <c r="H23" s="33"/>
      <c r="I23" s="144"/>
      <c r="J23" s="33"/>
      <c r="K23" s="33"/>
      <c r="L23" s="144"/>
      <c r="M23" s="187"/>
      <c r="N23" s="33"/>
      <c r="O23" s="144"/>
      <c r="P23" s="187"/>
      <c r="Q23" s="33"/>
      <c r="R23" s="145"/>
      <c r="S23" s="17">
        <f t="shared" si="20"/>
        <v>0</v>
      </c>
      <c r="T23" s="17">
        <f t="shared" si="21"/>
        <v>0</v>
      </c>
      <c r="U23" s="144"/>
      <c r="V23" s="33"/>
      <c r="W23" s="33"/>
      <c r="X23" s="144"/>
      <c r="Y23" s="187"/>
      <c r="Z23" s="33"/>
      <c r="AA23" s="144"/>
      <c r="AB23" s="33"/>
      <c r="AC23" s="33"/>
      <c r="AD23" s="144"/>
      <c r="AE23" s="33"/>
      <c r="AF23" s="33"/>
      <c r="AG23" s="144"/>
      <c r="AH23" s="33">
        <f t="shared" si="12"/>
        <v>0</v>
      </c>
      <c r="AI23" s="33">
        <f t="shared" si="13"/>
        <v>0</v>
      </c>
      <c r="AJ23" s="144"/>
      <c r="AK23" s="126"/>
      <c r="AL23" s="33"/>
      <c r="AM23" s="144"/>
      <c r="AN23" s="126">
        <f t="shared" si="15"/>
        <v>0</v>
      </c>
      <c r="AO23" s="33">
        <f t="shared" si="16"/>
        <v>0</v>
      </c>
      <c r="AP23" s="144"/>
      <c r="AQ23" s="117"/>
    </row>
    <row r="24" spans="1:43" s="72" customFormat="1" x14ac:dyDescent="0.25">
      <c r="A24" s="40">
        <v>14</v>
      </c>
      <c r="B24" s="81" t="s">
        <v>51</v>
      </c>
      <c r="C24" s="90" t="s">
        <v>16</v>
      </c>
      <c r="D24" s="184"/>
      <c r="E24" s="21"/>
      <c r="F24" s="135"/>
      <c r="G24" s="184"/>
      <c r="H24" s="21"/>
      <c r="I24" s="135"/>
      <c r="J24" s="21"/>
      <c r="K24" s="21"/>
      <c r="L24" s="135"/>
      <c r="M24" s="184"/>
      <c r="N24" s="21"/>
      <c r="O24" s="135"/>
      <c r="P24" s="184"/>
      <c r="Q24" s="21"/>
      <c r="R24" s="136"/>
      <c r="S24" s="21">
        <f t="shared" si="20"/>
        <v>0</v>
      </c>
      <c r="T24" s="21">
        <f t="shared" si="21"/>
        <v>0</v>
      </c>
      <c r="U24" s="135"/>
      <c r="V24" s="21"/>
      <c r="W24" s="21"/>
      <c r="X24" s="135"/>
      <c r="Y24" s="184"/>
      <c r="Z24" s="21"/>
      <c r="AA24" s="135"/>
      <c r="AB24" s="21"/>
      <c r="AC24" s="21"/>
      <c r="AD24" s="135"/>
      <c r="AE24" s="21"/>
      <c r="AF24" s="21"/>
      <c r="AG24" s="135"/>
      <c r="AH24" s="21">
        <f t="shared" si="12"/>
        <v>0</v>
      </c>
      <c r="AI24" s="21">
        <f t="shared" si="13"/>
        <v>0</v>
      </c>
      <c r="AJ24" s="135"/>
      <c r="AK24" s="123"/>
      <c r="AL24" s="21"/>
      <c r="AM24" s="135"/>
      <c r="AN24" s="123">
        <f t="shared" si="15"/>
        <v>0</v>
      </c>
      <c r="AO24" s="21">
        <f t="shared" si="16"/>
        <v>0</v>
      </c>
      <c r="AP24" s="135"/>
    </row>
    <row r="25" spans="1:43" s="29" customFormat="1" x14ac:dyDescent="0.25">
      <c r="A25" s="22">
        <v>15</v>
      </c>
      <c r="B25" s="82" t="s">
        <v>52</v>
      </c>
      <c r="C25" s="83" t="s">
        <v>5</v>
      </c>
      <c r="D25" s="185"/>
      <c r="E25" s="23"/>
      <c r="F25" s="137"/>
      <c r="G25" s="185"/>
      <c r="H25" s="23"/>
      <c r="I25" s="137"/>
      <c r="J25" s="23"/>
      <c r="K25" s="23"/>
      <c r="L25" s="137"/>
      <c r="M25" s="185"/>
      <c r="N25" s="23"/>
      <c r="O25" s="137"/>
      <c r="P25" s="185"/>
      <c r="Q25" s="23"/>
      <c r="R25" s="138"/>
      <c r="S25" s="23">
        <f t="shared" si="20"/>
        <v>0</v>
      </c>
      <c r="T25" s="23">
        <f t="shared" si="21"/>
        <v>0</v>
      </c>
      <c r="U25" s="137"/>
      <c r="V25" s="23"/>
      <c r="W25" s="23"/>
      <c r="X25" s="137"/>
      <c r="Y25" s="185"/>
      <c r="Z25" s="23"/>
      <c r="AA25" s="137"/>
      <c r="AB25" s="23"/>
      <c r="AC25" s="23"/>
      <c r="AD25" s="137"/>
      <c r="AE25" s="23"/>
      <c r="AF25" s="23"/>
      <c r="AG25" s="137"/>
      <c r="AH25" s="23">
        <f t="shared" si="12"/>
        <v>0</v>
      </c>
      <c r="AI25" s="23">
        <f t="shared" si="13"/>
        <v>0</v>
      </c>
      <c r="AJ25" s="137"/>
      <c r="AK25" s="124"/>
      <c r="AL25" s="23"/>
      <c r="AM25" s="137"/>
      <c r="AN25" s="124">
        <f t="shared" si="15"/>
        <v>0</v>
      </c>
      <c r="AO25" s="23">
        <f t="shared" si="16"/>
        <v>0</v>
      </c>
      <c r="AP25" s="137"/>
    </row>
    <row r="26" spans="1:43" s="24" customFormat="1" x14ac:dyDescent="0.25">
      <c r="A26" s="22">
        <v>16</v>
      </c>
      <c r="B26" s="82" t="s">
        <v>53</v>
      </c>
      <c r="C26" s="83" t="s">
        <v>17</v>
      </c>
      <c r="D26" s="185"/>
      <c r="E26" s="23"/>
      <c r="F26" s="137"/>
      <c r="G26" s="185"/>
      <c r="H26" s="23"/>
      <c r="I26" s="137"/>
      <c r="J26" s="23"/>
      <c r="K26" s="23"/>
      <c r="L26" s="137"/>
      <c r="M26" s="185"/>
      <c r="N26" s="23"/>
      <c r="O26" s="137"/>
      <c r="P26" s="185"/>
      <c r="Q26" s="23"/>
      <c r="R26" s="138"/>
      <c r="S26" s="23">
        <f t="shared" si="20"/>
        <v>0</v>
      </c>
      <c r="T26" s="23">
        <f t="shared" si="21"/>
        <v>0</v>
      </c>
      <c r="U26" s="137"/>
      <c r="V26" s="23"/>
      <c r="W26" s="23"/>
      <c r="X26" s="137"/>
      <c r="Y26" s="185"/>
      <c r="Z26" s="23"/>
      <c r="AA26" s="137"/>
      <c r="AB26" s="23"/>
      <c r="AC26" s="23"/>
      <c r="AD26" s="137"/>
      <c r="AE26" s="23"/>
      <c r="AF26" s="23"/>
      <c r="AG26" s="137"/>
      <c r="AH26" s="23">
        <f t="shared" si="12"/>
        <v>0</v>
      </c>
      <c r="AI26" s="23">
        <f t="shared" si="13"/>
        <v>0</v>
      </c>
      <c r="AJ26" s="137"/>
      <c r="AK26" s="124"/>
      <c r="AL26" s="23"/>
      <c r="AM26" s="137"/>
      <c r="AN26" s="124">
        <f t="shared" si="15"/>
        <v>0</v>
      </c>
      <c r="AO26" s="23">
        <f t="shared" si="16"/>
        <v>0</v>
      </c>
      <c r="AP26" s="137"/>
      <c r="AQ26" s="114"/>
    </row>
    <row r="27" spans="1:43" s="24" customFormat="1" x14ac:dyDescent="0.25">
      <c r="A27" s="22">
        <v>17</v>
      </c>
      <c r="B27" s="82" t="s">
        <v>105</v>
      </c>
      <c r="C27" s="83" t="s">
        <v>106</v>
      </c>
      <c r="D27" s="185"/>
      <c r="E27" s="23"/>
      <c r="F27" s="137"/>
      <c r="G27" s="185"/>
      <c r="H27" s="23"/>
      <c r="I27" s="137"/>
      <c r="J27" s="23"/>
      <c r="K27" s="23"/>
      <c r="L27" s="137"/>
      <c r="M27" s="185"/>
      <c r="N27" s="23"/>
      <c r="O27" s="137"/>
      <c r="P27" s="185"/>
      <c r="Q27" s="23"/>
      <c r="R27" s="138"/>
      <c r="S27" s="23">
        <f t="shared" si="20"/>
        <v>0</v>
      </c>
      <c r="T27" s="23">
        <f t="shared" si="21"/>
        <v>0</v>
      </c>
      <c r="U27" s="137"/>
      <c r="V27" s="23"/>
      <c r="W27" s="23"/>
      <c r="X27" s="137"/>
      <c r="Y27" s="185"/>
      <c r="Z27" s="23"/>
      <c r="AA27" s="137"/>
      <c r="AB27" s="23"/>
      <c r="AC27" s="23"/>
      <c r="AD27" s="137"/>
      <c r="AE27" s="23"/>
      <c r="AF27" s="23"/>
      <c r="AG27" s="137"/>
      <c r="AH27" s="23">
        <f t="shared" si="12"/>
        <v>0</v>
      </c>
      <c r="AI27" s="23">
        <f t="shared" si="13"/>
        <v>0</v>
      </c>
      <c r="AJ27" s="137"/>
      <c r="AK27" s="124"/>
      <c r="AL27" s="23"/>
      <c r="AM27" s="137"/>
      <c r="AN27" s="124">
        <f t="shared" si="15"/>
        <v>0</v>
      </c>
      <c r="AO27" s="23">
        <f t="shared" si="16"/>
        <v>0</v>
      </c>
      <c r="AP27" s="137"/>
      <c r="AQ27" s="114"/>
    </row>
    <row r="28" spans="1:43" s="77" customFormat="1" ht="16.5" thickBot="1" x14ac:dyDescent="0.3">
      <c r="A28" s="73">
        <v>18</v>
      </c>
      <c r="B28" s="84" t="s">
        <v>97</v>
      </c>
      <c r="C28" s="85" t="s">
        <v>18</v>
      </c>
      <c r="D28" s="186"/>
      <c r="E28" s="27"/>
      <c r="F28" s="139"/>
      <c r="G28" s="186"/>
      <c r="H28" s="27"/>
      <c r="I28" s="139"/>
      <c r="J28" s="27"/>
      <c r="K28" s="27"/>
      <c r="L28" s="139"/>
      <c r="M28" s="186"/>
      <c r="N28" s="27"/>
      <c r="O28" s="139"/>
      <c r="P28" s="186"/>
      <c r="Q28" s="27"/>
      <c r="R28" s="140"/>
      <c r="S28" s="27">
        <f t="shared" si="20"/>
        <v>0</v>
      </c>
      <c r="T28" s="27">
        <f t="shared" si="21"/>
        <v>0</v>
      </c>
      <c r="U28" s="139"/>
      <c r="V28" s="27"/>
      <c r="W28" s="27"/>
      <c r="X28" s="139"/>
      <c r="Y28" s="186"/>
      <c r="Z28" s="27"/>
      <c r="AA28" s="139"/>
      <c r="AB28" s="27"/>
      <c r="AC28" s="27"/>
      <c r="AD28" s="139"/>
      <c r="AE28" s="27"/>
      <c r="AF28" s="27"/>
      <c r="AG28" s="139"/>
      <c r="AH28" s="27">
        <f t="shared" si="12"/>
        <v>0</v>
      </c>
      <c r="AI28" s="27">
        <f t="shared" si="13"/>
        <v>0</v>
      </c>
      <c r="AJ28" s="139"/>
      <c r="AK28" s="125"/>
      <c r="AL28" s="27"/>
      <c r="AM28" s="139"/>
      <c r="AN28" s="125">
        <f t="shared" si="15"/>
        <v>0</v>
      </c>
      <c r="AO28" s="27">
        <f t="shared" si="16"/>
        <v>0</v>
      </c>
      <c r="AP28" s="139"/>
      <c r="AQ28" s="115"/>
    </row>
    <row r="29" spans="1:43" s="18" customFormat="1" ht="16.5" thickBot="1" x14ac:dyDescent="0.3">
      <c r="A29" s="120">
        <v>19</v>
      </c>
      <c r="B29" s="86" t="s">
        <v>54</v>
      </c>
      <c r="C29" s="87" t="s">
        <v>107</v>
      </c>
      <c r="D29" s="183">
        <f t="shared" ref="D29" si="56">SUM(D24:D28)</f>
        <v>0</v>
      </c>
      <c r="E29" s="17">
        <f>SUM(E24:E28)</f>
        <v>0</v>
      </c>
      <c r="F29" s="142">
        <f>SUM(F24:F28)</f>
        <v>0</v>
      </c>
      <c r="G29" s="183">
        <f t="shared" ref="G29" si="57">SUM(G24:G28)</f>
        <v>0</v>
      </c>
      <c r="H29" s="17">
        <f t="shared" ref="H29" si="58">SUM(H24:H28)</f>
        <v>0</v>
      </c>
      <c r="I29" s="141"/>
      <c r="J29" s="17">
        <f t="shared" ref="J29:K29" si="59">SUM(J24:J28)</f>
        <v>0</v>
      </c>
      <c r="K29" s="17">
        <f t="shared" si="59"/>
        <v>0</v>
      </c>
      <c r="L29" s="141"/>
      <c r="M29" s="183">
        <f t="shared" ref="M29:N29" si="60">SUM(M24:M28)</f>
        <v>0</v>
      </c>
      <c r="N29" s="17">
        <f t="shared" si="60"/>
        <v>0</v>
      </c>
      <c r="O29" s="141"/>
      <c r="P29" s="183">
        <f t="shared" ref="P29:Q29" si="61">SUM(P24:P28)</f>
        <v>0</v>
      </c>
      <c r="Q29" s="17">
        <f t="shared" si="61"/>
        <v>0</v>
      </c>
      <c r="R29" s="133"/>
      <c r="S29" s="17">
        <f t="shared" si="20"/>
        <v>0</v>
      </c>
      <c r="T29" s="17">
        <f t="shared" si="21"/>
        <v>0</v>
      </c>
      <c r="U29" s="141"/>
      <c r="V29" s="17">
        <f t="shared" ref="V29" si="62">SUM(V24:V28)</f>
        <v>0</v>
      </c>
      <c r="W29" s="17">
        <f t="shared" ref="W29" si="63">SUM(W24:W28)</f>
        <v>0</v>
      </c>
      <c r="X29" s="141"/>
      <c r="Y29" s="183">
        <f t="shared" ref="Y29" si="64">SUM(Y24:Y28)</f>
        <v>0</v>
      </c>
      <c r="Z29" s="17">
        <f t="shared" ref="Z29" si="65">SUM(Z24:Z28)</f>
        <v>0</v>
      </c>
      <c r="AA29" s="141"/>
      <c r="AB29" s="17">
        <f t="shared" ref="AB29" si="66">SUM(AB24:AB28)</f>
        <v>0</v>
      </c>
      <c r="AC29" s="17">
        <f t="shared" ref="AC29" si="67">SUM(AC24:AC28)</f>
        <v>0</v>
      </c>
      <c r="AD29" s="141"/>
      <c r="AE29" s="122">
        <f t="shared" ref="AE29:AF29" si="68">SUM(AE24:AE28)</f>
        <v>0</v>
      </c>
      <c r="AF29" s="17">
        <f t="shared" si="68"/>
        <v>0</v>
      </c>
      <c r="AG29" s="141"/>
      <c r="AH29" s="122">
        <f t="shared" si="12"/>
        <v>0</v>
      </c>
      <c r="AI29" s="17">
        <f t="shared" si="13"/>
        <v>0</v>
      </c>
      <c r="AJ29" s="141"/>
      <c r="AK29" s="183">
        <f t="shared" ref="AK29:AM29" si="69">SUM(AK24:AK28)</f>
        <v>0</v>
      </c>
      <c r="AL29" s="17">
        <f t="shared" si="69"/>
        <v>0</v>
      </c>
      <c r="AM29" s="142">
        <f t="shared" si="69"/>
        <v>0</v>
      </c>
      <c r="AN29" s="183">
        <f t="shared" si="15"/>
        <v>0</v>
      </c>
      <c r="AO29" s="17">
        <f t="shared" si="16"/>
        <v>0</v>
      </c>
      <c r="AP29" s="141"/>
      <c r="AQ29" s="116"/>
    </row>
    <row r="30" spans="1:43" s="18" customFormat="1" ht="16.5" thickBot="1" x14ac:dyDescent="0.3">
      <c r="A30" s="120">
        <v>20</v>
      </c>
      <c r="B30" s="86" t="s">
        <v>55</v>
      </c>
      <c r="C30" s="87" t="s">
        <v>108</v>
      </c>
      <c r="D30" s="183">
        <f t="shared" ref="D30" si="70">SUM(D22,D23,D29)</f>
        <v>1104</v>
      </c>
      <c r="E30" s="17">
        <f t="shared" ref="E30" si="71">SUM(E22,E23,E29)</f>
        <v>3000</v>
      </c>
      <c r="F30" s="144">
        <f t="shared" si="3"/>
        <v>2.7173913043478262</v>
      </c>
      <c r="G30" s="183">
        <f t="shared" ref="G30" si="72">SUM(G22,G23,G29)</f>
        <v>51</v>
      </c>
      <c r="H30" s="17">
        <f t="shared" ref="H30" si="73">SUM(H22,H23,H29)</f>
        <v>0</v>
      </c>
      <c r="I30" s="141"/>
      <c r="J30" s="17">
        <f t="shared" ref="J30:K30" si="74">SUM(J22,J23,J29)</f>
        <v>9</v>
      </c>
      <c r="K30" s="17">
        <f t="shared" si="74"/>
        <v>0</v>
      </c>
      <c r="L30" s="141"/>
      <c r="M30" s="183">
        <f t="shared" ref="M30:N30" si="75">SUM(M22,M23,M29)</f>
        <v>28</v>
      </c>
      <c r="N30" s="17">
        <f t="shared" si="75"/>
        <v>0</v>
      </c>
      <c r="O30" s="141"/>
      <c r="P30" s="183">
        <f t="shared" ref="P30:Q30" si="76">SUM(P22,P23,P29)</f>
        <v>320</v>
      </c>
      <c r="Q30" s="17">
        <f t="shared" si="76"/>
        <v>0</v>
      </c>
      <c r="R30" s="133"/>
      <c r="S30" s="17">
        <f t="shared" si="20"/>
        <v>408</v>
      </c>
      <c r="T30" s="17">
        <f t="shared" si="21"/>
        <v>0</v>
      </c>
      <c r="U30" s="144"/>
      <c r="V30" s="17">
        <f t="shared" ref="V30" si="77">SUM(V22,V23,V29)</f>
        <v>0</v>
      </c>
      <c r="W30" s="17">
        <f t="shared" ref="W30" si="78">SUM(W22,W23,W29)</f>
        <v>0</v>
      </c>
      <c r="X30" s="141"/>
      <c r="Y30" s="183">
        <f t="shared" ref="Y30" si="79">SUM(Y22,Y23,Y29)</f>
        <v>0</v>
      </c>
      <c r="Z30" s="17">
        <f t="shared" ref="Z30" si="80">SUM(Z22,Z23,Z29)</f>
        <v>0</v>
      </c>
      <c r="AA30" s="141"/>
      <c r="AB30" s="17">
        <f t="shared" ref="AB30" si="81">SUM(AB22,AB23,AB29)</f>
        <v>0</v>
      </c>
      <c r="AC30" s="17">
        <f t="shared" ref="AC30" si="82">SUM(AC22,AC23,AC29)</f>
        <v>0</v>
      </c>
      <c r="AD30" s="141"/>
      <c r="AE30" s="17">
        <f t="shared" ref="AE30:AF30" si="83">SUM(AE22,AE23,AE29)</f>
        <v>0</v>
      </c>
      <c r="AF30" s="17">
        <f t="shared" si="83"/>
        <v>0</v>
      </c>
      <c r="AG30" s="141"/>
      <c r="AH30" s="17">
        <f t="shared" si="12"/>
        <v>0</v>
      </c>
      <c r="AI30" s="17">
        <f t="shared" si="13"/>
        <v>0</v>
      </c>
      <c r="AJ30" s="144"/>
      <c r="AK30" s="122">
        <f t="shared" ref="AK30" si="84">SUM(AK22,AK23,AK29)</f>
        <v>0</v>
      </c>
      <c r="AL30" s="17">
        <f t="shared" ref="AL30" si="85">SUM(AL22,AL23,AL29)</f>
        <v>0</v>
      </c>
      <c r="AM30" s="141"/>
      <c r="AN30" s="122">
        <f t="shared" si="15"/>
        <v>1512</v>
      </c>
      <c r="AO30" s="17">
        <f t="shared" si="16"/>
        <v>3000</v>
      </c>
      <c r="AP30" s="144">
        <f t="shared" si="17"/>
        <v>1.9841269841269842</v>
      </c>
      <c r="AQ30" s="116"/>
    </row>
    <row r="31" spans="1:43" s="61" customFormat="1" ht="16.5" thickBot="1" x14ac:dyDescent="0.3">
      <c r="A31" s="109">
        <v>21</v>
      </c>
      <c r="B31" s="88" t="s">
        <v>56</v>
      </c>
      <c r="C31" s="89" t="s">
        <v>109</v>
      </c>
      <c r="D31" s="187">
        <f t="shared" ref="D31" si="86">SUM(D21,D30)</f>
        <v>613318</v>
      </c>
      <c r="E31" s="33">
        <f t="shared" ref="E31" si="87">SUM(E21,E30)</f>
        <v>611333</v>
      </c>
      <c r="F31" s="144">
        <f t="shared" si="3"/>
        <v>0.99676350604417285</v>
      </c>
      <c r="G31" s="187">
        <f t="shared" ref="G31" si="88">SUM(G21,G30)</f>
        <v>481114</v>
      </c>
      <c r="H31" s="33">
        <f t="shared" ref="H31" si="89">SUM(H21,H30)</f>
        <v>644393</v>
      </c>
      <c r="I31" s="144">
        <f t="shared" si="4"/>
        <v>1.3393769460044813</v>
      </c>
      <c r="J31" s="33">
        <f t="shared" ref="J31:K31" si="90">SUM(J21,J30)</f>
        <v>234207</v>
      </c>
      <c r="K31" s="33">
        <f t="shared" si="90"/>
        <v>223887</v>
      </c>
      <c r="L31" s="144">
        <f t="shared" si="0"/>
        <v>0.95593641522243145</v>
      </c>
      <c r="M31" s="187">
        <f t="shared" ref="M31:N31" si="91">SUM(M21,M30)</f>
        <v>626834</v>
      </c>
      <c r="N31" s="33">
        <f t="shared" si="91"/>
        <v>856435</v>
      </c>
      <c r="O31" s="144">
        <f t="shared" si="5"/>
        <v>1.3662867681076649</v>
      </c>
      <c r="P31" s="187">
        <f t="shared" ref="P31:Q31" si="92">SUM(P21,P30)</f>
        <v>456689</v>
      </c>
      <c r="Q31" s="33">
        <f t="shared" si="92"/>
        <v>779278</v>
      </c>
      <c r="R31" s="145">
        <f>Q31/P31</f>
        <v>1.7063647252287661</v>
      </c>
      <c r="S31" s="17">
        <f t="shared" si="20"/>
        <v>1798844</v>
      </c>
      <c r="T31" s="17">
        <f t="shared" si="21"/>
        <v>2503993</v>
      </c>
      <c r="U31" s="144">
        <f t="shared" ref="U31" si="93">T31/S31</f>
        <v>1.3920011963238614</v>
      </c>
      <c r="V31" s="33">
        <f t="shared" ref="V31" si="94">SUM(V21,V30)</f>
        <v>11394</v>
      </c>
      <c r="W31" s="33">
        <f t="shared" ref="W31" si="95">SUM(W21,W30)</f>
        <v>125813</v>
      </c>
      <c r="X31" s="144">
        <f t="shared" si="18"/>
        <v>11.042039670001754</v>
      </c>
      <c r="Y31" s="187">
        <f t="shared" ref="Y31" si="96">SUM(Y21,Y30)</f>
        <v>167045</v>
      </c>
      <c r="Z31" s="33">
        <f t="shared" ref="Z31" si="97">SUM(Z21,Z30)</f>
        <v>233419</v>
      </c>
      <c r="AA31" s="144">
        <f t="shared" si="10"/>
        <v>1.397342033583765</v>
      </c>
      <c r="AB31" s="33">
        <f t="shared" ref="AB31" si="98">SUM(AB21,AB30)</f>
        <v>180993</v>
      </c>
      <c r="AC31" s="33">
        <f t="shared" ref="AC31" si="99">SUM(AC21,AC30)</f>
        <v>313950</v>
      </c>
      <c r="AD31" s="144">
        <f t="shared" si="11"/>
        <v>1.7345974706204108</v>
      </c>
      <c r="AE31" s="33">
        <f t="shared" ref="AE31:AF31" si="100">SUM(AE21,AE30)</f>
        <v>74799</v>
      </c>
      <c r="AF31" s="33">
        <f t="shared" si="100"/>
        <v>86886</v>
      </c>
      <c r="AG31" s="144">
        <f t="shared" ref="AG31" si="101">AF31/AE31</f>
        <v>1.1615930694260619</v>
      </c>
      <c r="AH31" s="33">
        <f t="shared" si="12"/>
        <v>434231</v>
      </c>
      <c r="AI31" s="33">
        <f t="shared" si="13"/>
        <v>760068</v>
      </c>
      <c r="AJ31" s="144">
        <f t="shared" ref="AJ31" si="102">AI31/AH31</f>
        <v>1.7503771034311231</v>
      </c>
      <c r="AK31" s="126">
        <f t="shared" ref="AK31" si="103">SUM(AK21,AK30)</f>
        <v>124711</v>
      </c>
      <c r="AL31" s="33">
        <f t="shared" ref="AL31" si="104">SUM(AL21,AL30)</f>
        <v>114855</v>
      </c>
      <c r="AM31" s="146">
        <f>AL31/AK31</f>
        <v>0.92096928097762021</v>
      </c>
      <c r="AN31" s="126">
        <f t="shared" si="15"/>
        <v>2971104</v>
      </c>
      <c r="AO31" s="33">
        <f t="shared" si="16"/>
        <v>3990249</v>
      </c>
      <c r="AP31" s="144">
        <f t="shared" si="17"/>
        <v>1.3430189586093251</v>
      </c>
      <c r="AQ31" s="117"/>
    </row>
    <row r="32" spans="1:43" s="75" customFormat="1" x14ac:dyDescent="0.25">
      <c r="A32" s="40">
        <v>22</v>
      </c>
      <c r="B32" s="81" t="s">
        <v>57</v>
      </c>
      <c r="C32" s="90" t="s">
        <v>120</v>
      </c>
      <c r="D32" s="184"/>
      <c r="E32" s="21"/>
      <c r="F32" s="135"/>
      <c r="G32" s="184"/>
      <c r="H32" s="21"/>
      <c r="I32" s="135"/>
      <c r="J32" s="21"/>
      <c r="K32" s="21"/>
      <c r="L32" s="135"/>
      <c r="M32" s="184"/>
      <c r="N32" s="21"/>
      <c r="O32" s="135"/>
      <c r="P32" s="184"/>
      <c r="Q32" s="21"/>
      <c r="R32" s="136"/>
      <c r="S32" s="21">
        <f t="shared" si="20"/>
        <v>0</v>
      </c>
      <c r="T32" s="21">
        <f t="shared" si="21"/>
        <v>0</v>
      </c>
      <c r="U32" s="135"/>
      <c r="V32" s="21"/>
      <c r="W32" s="21"/>
      <c r="X32" s="135"/>
      <c r="Y32" s="184"/>
      <c r="Z32" s="21"/>
      <c r="AA32" s="135"/>
      <c r="AB32" s="21"/>
      <c r="AC32" s="21"/>
      <c r="AD32" s="135"/>
      <c r="AE32" s="21"/>
      <c r="AF32" s="21"/>
      <c r="AG32" s="135"/>
      <c r="AH32" s="21">
        <f t="shared" si="12"/>
        <v>0</v>
      </c>
      <c r="AI32" s="21">
        <f t="shared" si="13"/>
        <v>0</v>
      </c>
      <c r="AJ32" s="135"/>
      <c r="AK32" s="123"/>
      <c r="AL32" s="21"/>
      <c r="AM32" s="135"/>
      <c r="AN32" s="123">
        <f t="shared" si="15"/>
        <v>0</v>
      </c>
      <c r="AO32" s="21">
        <f t="shared" si="16"/>
        <v>0</v>
      </c>
      <c r="AP32" s="135"/>
      <c r="AQ32" s="113"/>
    </row>
    <row r="33" spans="1:43" s="24" customFormat="1" x14ac:dyDescent="0.25">
      <c r="A33" s="22">
        <v>23</v>
      </c>
      <c r="B33" s="82" t="s">
        <v>98</v>
      </c>
      <c r="C33" s="83" t="s">
        <v>6</v>
      </c>
      <c r="D33" s="185"/>
      <c r="E33" s="23"/>
      <c r="F33" s="137"/>
      <c r="G33" s="185"/>
      <c r="H33" s="23"/>
      <c r="I33" s="137"/>
      <c r="J33" s="23"/>
      <c r="K33" s="23"/>
      <c r="L33" s="137"/>
      <c r="M33" s="185"/>
      <c r="N33" s="23"/>
      <c r="O33" s="137"/>
      <c r="P33" s="185"/>
      <c r="Q33" s="23"/>
      <c r="R33" s="138"/>
      <c r="S33" s="23">
        <f t="shared" si="20"/>
        <v>0</v>
      </c>
      <c r="T33" s="23">
        <f t="shared" si="21"/>
        <v>0</v>
      </c>
      <c r="U33" s="137"/>
      <c r="V33" s="23"/>
      <c r="W33" s="23"/>
      <c r="X33" s="137"/>
      <c r="Y33" s="185"/>
      <c r="Z33" s="23"/>
      <c r="AA33" s="137"/>
      <c r="AB33" s="23"/>
      <c r="AC33" s="23"/>
      <c r="AD33" s="137"/>
      <c r="AE33" s="23"/>
      <c r="AF33" s="23"/>
      <c r="AG33" s="137"/>
      <c r="AH33" s="23">
        <f t="shared" si="12"/>
        <v>0</v>
      </c>
      <c r="AI33" s="23">
        <f t="shared" si="13"/>
        <v>0</v>
      </c>
      <c r="AJ33" s="137"/>
      <c r="AK33" s="124"/>
      <c r="AL33" s="23"/>
      <c r="AM33" s="137"/>
      <c r="AN33" s="124">
        <f t="shared" si="15"/>
        <v>0</v>
      </c>
      <c r="AO33" s="23">
        <f t="shared" si="16"/>
        <v>0</v>
      </c>
      <c r="AP33" s="137"/>
      <c r="AQ33" s="114"/>
    </row>
    <row r="34" spans="1:43" s="24" customFormat="1" x14ac:dyDescent="0.25">
      <c r="A34" s="22">
        <v>24</v>
      </c>
      <c r="B34" s="82" t="s">
        <v>58</v>
      </c>
      <c r="C34" s="83" t="s">
        <v>19</v>
      </c>
      <c r="D34" s="185"/>
      <c r="E34" s="23"/>
      <c r="F34" s="137"/>
      <c r="G34" s="185"/>
      <c r="H34" s="23"/>
      <c r="I34" s="137"/>
      <c r="J34" s="23"/>
      <c r="K34" s="23"/>
      <c r="L34" s="137"/>
      <c r="M34" s="185"/>
      <c r="N34" s="23"/>
      <c r="O34" s="137"/>
      <c r="P34" s="185"/>
      <c r="Q34" s="23"/>
      <c r="R34" s="138"/>
      <c r="S34" s="23">
        <f t="shared" si="20"/>
        <v>0</v>
      </c>
      <c r="T34" s="23">
        <f t="shared" si="21"/>
        <v>0</v>
      </c>
      <c r="U34" s="137"/>
      <c r="V34" s="23"/>
      <c r="W34" s="23"/>
      <c r="X34" s="137"/>
      <c r="Y34" s="185"/>
      <c r="Z34" s="23"/>
      <c r="AA34" s="137"/>
      <c r="AB34" s="23"/>
      <c r="AC34" s="23"/>
      <c r="AD34" s="137"/>
      <c r="AE34" s="23"/>
      <c r="AF34" s="23"/>
      <c r="AG34" s="137"/>
      <c r="AH34" s="23">
        <f t="shared" si="12"/>
        <v>0</v>
      </c>
      <c r="AI34" s="23">
        <f t="shared" si="13"/>
        <v>0</v>
      </c>
      <c r="AJ34" s="137"/>
      <c r="AK34" s="124"/>
      <c r="AL34" s="23"/>
      <c r="AM34" s="137"/>
      <c r="AN34" s="124">
        <f t="shared" si="15"/>
        <v>0</v>
      </c>
      <c r="AO34" s="23">
        <f t="shared" si="16"/>
        <v>0</v>
      </c>
      <c r="AP34" s="137"/>
      <c r="AQ34" s="114"/>
    </row>
    <row r="35" spans="1:43" s="24" customFormat="1" x14ac:dyDescent="0.25">
      <c r="A35" s="22">
        <v>25</v>
      </c>
      <c r="B35" s="82" t="s">
        <v>59</v>
      </c>
      <c r="C35" s="83" t="s">
        <v>121</v>
      </c>
      <c r="D35" s="185"/>
      <c r="E35" s="23"/>
      <c r="F35" s="137"/>
      <c r="G35" s="185"/>
      <c r="H35" s="23"/>
      <c r="I35" s="137"/>
      <c r="J35" s="23"/>
      <c r="K35" s="23"/>
      <c r="L35" s="137"/>
      <c r="M35" s="185"/>
      <c r="N35" s="23"/>
      <c r="O35" s="137"/>
      <c r="P35" s="185"/>
      <c r="Q35" s="23"/>
      <c r="R35" s="138"/>
      <c r="S35" s="23">
        <f t="shared" si="20"/>
        <v>0</v>
      </c>
      <c r="T35" s="23">
        <f t="shared" si="21"/>
        <v>0</v>
      </c>
      <c r="U35" s="137"/>
      <c r="V35" s="23"/>
      <c r="W35" s="23"/>
      <c r="X35" s="137"/>
      <c r="Y35" s="185"/>
      <c r="Z35" s="23"/>
      <c r="AA35" s="137"/>
      <c r="AB35" s="23"/>
      <c r="AC35" s="23"/>
      <c r="AD35" s="137"/>
      <c r="AE35" s="23"/>
      <c r="AF35" s="23"/>
      <c r="AG35" s="137"/>
      <c r="AH35" s="23">
        <f t="shared" si="12"/>
        <v>0</v>
      </c>
      <c r="AI35" s="23">
        <f t="shared" si="13"/>
        <v>0</v>
      </c>
      <c r="AJ35" s="137"/>
      <c r="AK35" s="124"/>
      <c r="AL35" s="23"/>
      <c r="AM35" s="137"/>
      <c r="AN35" s="124">
        <f t="shared" si="15"/>
        <v>0</v>
      </c>
      <c r="AO35" s="23">
        <f t="shared" si="16"/>
        <v>0</v>
      </c>
      <c r="AP35" s="137"/>
      <c r="AQ35" s="114"/>
    </row>
    <row r="36" spans="1:43" s="77" customFormat="1" ht="16.5" thickBot="1" x14ac:dyDescent="0.3">
      <c r="A36" s="73">
        <v>26</v>
      </c>
      <c r="B36" s="84" t="s">
        <v>60</v>
      </c>
      <c r="C36" s="85" t="s">
        <v>122</v>
      </c>
      <c r="D36" s="186"/>
      <c r="E36" s="27"/>
      <c r="F36" s="139"/>
      <c r="G36" s="186"/>
      <c r="H36" s="27"/>
      <c r="I36" s="139"/>
      <c r="J36" s="27"/>
      <c r="K36" s="27"/>
      <c r="L36" s="139"/>
      <c r="M36" s="186"/>
      <c r="N36" s="27"/>
      <c r="O36" s="139"/>
      <c r="P36" s="186"/>
      <c r="Q36" s="27"/>
      <c r="R36" s="140"/>
      <c r="S36" s="27">
        <f t="shared" si="20"/>
        <v>0</v>
      </c>
      <c r="T36" s="27">
        <f t="shared" si="21"/>
        <v>0</v>
      </c>
      <c r="U36" s="139"/>
      <c r="V36" s="27"/>
      <c r="W36" s="27"/>
      <c r="X36" s="139"/>
      <c r="Y36" s="186"/>
      <c r="Z36" s="27"/>
      <c r="AA36" s="139"/>
      <c r="AB36" s="27"/>
      <c r="AC36" s="27"/>
      <c r="AD36" s="139"/>
      <c r="AE36" s="27"/>
      <c r="AF36" s="27"/>
      <c r="AG36" s="139"/>
      <c r="AH36" s="27">
        <f t="shared" si="12"/>
        <v>0</v>
      </c>
      <c r="AI36" s="27">
        <f t="shared" si="13"/>
        <v>0</v>
      </c>
      <c r="AJ36" s="139"/>
      <c r="AK36" s="125"/>
      <c r="AL36" s="27"/>
      <c r="AM36" s="139"/>
      <c r="AN36" s="125">
        <f t="shared" si="15"/>
        <v>0</v>
      </c>
      <c r="AO36" s="27">
        <f t="shared" si="16"/>
        <v>0</v>
      </c>
      <c r="AP36" s="139"/>
      <c r="AQ36" s="115"/>
    </row>
    <row r="37" spans="1:43" s="61" customFormat="1" ht="16.5" thickBot="1" x14ac:dyDescent="0.3">
      <c r="A37" s="109">
        <v>27</v>
      </c>
      <c r="B37" s="88" t="s">
        <v>61</v>
      </c>
      <c r="C37" s="89" t="s">
        <v>110</v>
      </c>
      <c r="D37" s="187">
        <f t="shared" ref="D37" si="105">SUM(D32:D36)</f>
        <v>0</v>
      </c>
      <c r="E37" s="33">
        <f t="shared" ref="E37" si="106">SUM(E32:E36)</f>
        <v>0</v>
      </c>
      <c r="F37" s="144"/>
      <c r="G37" s="187">
        <f t="shared" ref="G37" si="107">SUM(G32:G36)</f>
        <v>0</v>
      </c>
      <c r="H37" s="33">
        <f t="shared" ref="H37" si="108">SUM(H32:H36)</f>
        <v>0</v>
      </c>
      <c r="I37" s="144"/>
      <c r="J37" s="33">
        <f t="shared" ref="J37:K37" si="109">SUM(J32:J36)</f>
        <v>0</v>
      </c>
      <c r="K37" s="33">
        <f t="shared" si="109"/>
        <v>0</v>
      </c>
      <c r="L37" s="144"/>
      <c r="M37" s="187">
        <f t="shared" ref="M37:N37" si="110">SUM(M32:M36)</f>
        <v>0</v>
      </c>
      <c r="N37" s="33">
        <f t="shared" si="110"/>
        <v>0</v>
      </c>
      <c r="O37" s="144"/>
      <c r="P37" s="187">
        <f t="shared" ref="P37:Q37" si="111">SUM(P32:P36)</f>
        <v>0</v>
      </c>
      <c r="Q37" s="33">
        <f t="shared" si="111"/>
        <v>0</v>
      </c>
      <c r="R37" s="145"/>
      <c r="S37" s="187">
        <f t="shared" si="20"/>
        <v>0</v>
      </c>
      <c r="T37" s="33">
        <f t="shared" si="21"/>
        <v>0</v>
      </c>
      <c r="U37" s="145"/>
      <c r="V37" s="33">
        <f t="shared" ref="V37" si="112">SUM(V32:V36)</f>
        <v>0</v>
      </c>
      <c r="W37" s="33">
        <f t="shared" ref="W37" si="113">SUM(W32:W36)</f>
        <v>0</v>
      </c>
      <c r="X37" s="144"/>
      <c r="Y37" s="187">
        <f t="shared" ref="Y37" si="114">SUM(Y32:Y36)</f>
        <v>0</v>
      </c>
      <c r="Z37" s="33">
        <f t="shared" ref="Z37" si="115">SUM(Z32:Z36)</f>
        <v>0</v>
      </c>
      <c r="AA37" s="144"/>
      <c r="AB37" s="33">
        <f t="shared" ref="AB37" si="116">SUM(AB32:AB36)</f>
        <v>0</v>
      </c>
      <c r="AC37" s="33">
        <f t="shared" ref="AC37" si="117">SUM(AC32:AC36)</f>
        <v>0</v>
      </c>
      <c r="AD37" s="144"/>
      <c r="AE37" s="33">
        <f t="shared" ref="AE37:AF37" si="118">SUM(AE32:AE36)</f>
        <v>0</v>
      </c>
      <c r="AF37" s="33">
        <f t="shared" si="118"/>
        <v>0</v>
      </c>
      <c r="AG37" s="144"/>
      <c r="AH37" s="33">
        <f t="shared" si="12"/>
        <v>0</v>
      </c>
      <c r="AI37" s="33">
        <f t="shared" si="13"/>
        <v>0</v>
      </c>
      <c r="AJ37" s="144"/>
      <c r="AK37" s="126">
        <f t="shared" ref="AK37" si="119">SUM(AK32:AK36)</f>
        <v>0</v>
      </c>
      <c r="AL37" s="33">
        <f t="shared" ref="AL37" si="120">SUM(AL32:AL36)</f>
        <v>0</v>
      </c>
      <c r="AM37" s="144"/>
      <c r="AN37" s="126">
        <f t="shared" si="15"/>
        <v>0</v>
      </c>
      <c r="AO37" s="33">
        <f t="shared" si="16"/>
        <v>0</v>
      </c>
      <c r="AP37" s="144"/>
      <c r="AQ37" s="117"/>
    </row>
    <row r="38" spans="1:43" s="67" customFormat="1" ht="17.25" thickTop="1" thickBot="1" x14ac:dyDescent="0.3">
      <c r="A38" s="65">
        <v>28</v>
      </c>
      <c r="B38" s="69"/>
      <c r="C38" s="91" t="s">
        <v>111</v>
      </c>
      <c r="D38" s="188">
        <f t="shared" ref="D38" si="121">SUM(D31,D37)</f>
        <v>613318</v>
      </c>
      <c r="E38" s="34">
        <f t="shared" ref="E38" si="122">SUM(E31,E37)</f>
        <v>611333</v>
      </c>
      <c r="F38" s="66">
        <f t="shared" si="3"/>
        <v>0.99676350604417285</v>
      </c>
      <c r="G38" s="188">
        <f t="shared" ref="G38" si="123">SUM(G31,G37)</f>
        <v>481114</v>
      </c>
      <c r="H38" s="34">
        <f t="shared" ref="H38" si="124">SUM(H31,H37)</f>
        <v>644393</v>
      </c>
      <c r="I38" s="66">
        <f t="shared" si="4"/>
        <v>1.3393769460044813</v>
      </c>
      <c r="J38" s="34">
        <f t="shared" ref="J38:K38" si="125">SUM(J31,J37)</f>
        <v>234207</v>
      </c>
      <c r="K38" s="34">
        <f t="shared" si="125"/>
        <v>223887</v>
      </c>
      <c r="L38" s="66">
        <f t="shared" si="0"/>
        <v>0.95593641522243145</v>
      </c>
      <c r="M38" s="188">
        <f t="shared" ref="M38:N38" si="126">SUM(M31,M37)</f>
        <v>626834</v>
      </c>
      <c r="N38" s="34">
        <f t="shared" si="126"/>
        <v>856435</v>
      </c>
      <c r="O38" s="66">
        <f t="shared" si="5"/>
        <v>1.3662867681076649</v>
      </c>
      <c r="P38" s="188">
        <f t="shared" ref="P38:Q38" si="127">SUM(P31,P37)</f>
        <v>456689</v>
      </c>
      <c r="Q38" s="34">
        <f t="shared" si="127"/>
        <v>779278</v>
      </c>
      <c r="R38" s="147">
        <f>Q38/P38</f>
        <v>1.7063647252287661</v>
      </c>
      <c r="S38" s="188">
        <f t="shared" si="20"/>
        <v>1798844</v>
      </c>
      <c r="T38" s="34">
        <f t="shared" si="21"/>
        <v>2503993</v>
      </c>
      <c r="U38" s="147">
        <f t="shared" ref="U38" si="128">T38/S38</f>
        <v>1.3920011963238614</v>
      </c>
      <c r="V38" s="34">
        <f t="shared" ref="V38" si="129">SUM(V31,V37)</f>
        <v>11394</v>
      </c>
      <c r="W38" s="34">
        <f t="shared" ref="W38" si="130">SUM(W31,W37)</f>
        <v>125813</v>
      </c>
      <c r="X38" s="66">
        <f t="shared" si="18"/>
        <v>11.042039670001754</v>
      </c>
      <c r="Y38" s="188">
        <f t="shared" ref="Y38" si="131">SUM(Y31,Y37)</f>
        <v>167045</v>
      </c>
      <c r="Z38" s="34">
        <f t="shared" ref="Z38" si="132">SUM(Z31,Z37)</f>
        <v>233419</v>
      </c>
      <c r="AA38" s="66">
        <f t="shared" si="10"/>
        <v>1.397342033583765</v>
      </c>
      <c r="AB38" s="34">
        <f t="shared" ref="AB38" si="133">SUM(AB31,AB37)</f>
        <v>180993</v>
      </c>
      <c r="AC38" s="34">
        <f t="shared" ref="AC38" si="134">SUM(AC31,AC37)</f>
        <v>313950</v>
      </c>
      <c r="AD38" s="66">
        <f t="shared" si="11"/>
        <v>1.7345974706204108</v>
      </c>
      <c r="AE38" s="34">
        <f t="shared" ref="AE38:AF38" si="135">SUM(AE31,AE37)</f>
        <v>74799</v>
      </c>
      <c r="AF38" s="34">
        <f t="shared" si="135"/>
        <v>86886</v>
      </c>
      <c r="AG38" s="66">
        <f t="shared" ref="AG38" si="136">AF38/AE38</f>
        <v>1.1615930694260619</v>
      </c>
      <c r="AH38" s="34">
        <f t="shared" si="12"/>
        <v>434231</v>
      </c>
      <c r="AI38" s="34">
        <f t="shared" si="13"/>
        <v>760068</v>
      </c>
      <c r="AJ38" s="66">
        <f t="shared" ref="AJ38" si="137">AI38/AH38</f>
        <v>1.7503771034311231</v>
      </c>
      <c r="AK38" s="100">
        <f t="shared" ref="AK38" si="138">SUM(AK31,AK37)</f>
        <v>124711</v>
      </c>
      <c r="AL38" s="34">
        <f t="shared" ref="AL38" si="139">SUM(AL31,AL37)</f>
        <v>114855</v>
      </c>
      <c r="AM38" s="45">
        <f>AL38/AK38</f>
        <v>0.92096928097762021</v>
      </c>
      <c r="AN38" s="100">
        <f t="shared" si="15"/>
        <v>2971104</v>
      </c>
      <c r="AO38" s="34">
        <f t="shared" si="16"/>
        <v>3990249</v>
      </c>
      <c r="AP38" s="66">
        <f t="shared" si="17"/>
        <v>1.3430189586093251</v>
      </c>
      <c r="AQ38" s="118"/>
    </row>
    <row r="39" spans="1:43" s="36" customFormat="1" ht="17.25" thickTop="1" thickBot="1" x14ac:dyDescent="0.3">
      <c r="A39" s="62"/>
      <c r="B39" s="63"/>
      <c r="C39" s="64" t="s">
        <v>90</v>
      </c>
      <c r="D39" s="189"/>
      <c r="E39" s="35"/>
      <c r="F39" s="150"/>
      <c r="G39" s="189"/>
      <c r="H39" s="35"/>
      <c r="I39" s="148"/>
      <c r="J39" s="35"/>
      <c r="K39" s="35"/>
      <c r="L39" s="148"/>
      <c r="M39" s="189"/>
      <c r="N39" s="35"/>
      <c r="O39" s="148"/>
      <c r="P39" s="189"/>
      <c r="Q39" s="35"/>
      <c r="R39" s="149"/>
      <c r="S39" s="189">
        <f t="shared" si="20"/>
        <v>0</v>
      </c>
      <c r="T39" s="35">
        <f t="shared" si="21"/>
        <v>0</v>
      </c>
      <c r="U39" s="149"/>
      <c r="V39" s="35"/>
      <c r="W39" s="35"/>
      <c r="X39" s="148"/>
      <c r="Y39" s="189"/>
      <c r="Z39" s="35"/>
      <c r="AA39" s="148"/>
      <c r="AB39" s="35"/>
      <c r="AC39" s="35"/>
      <c r="AD39" s="148"/>
      <c r="AE39" s="35"/>
      <c r="AF39" s="35"/>
      <c r="AG39" s="148"/>
      <c r="AH39" s="35">
        <f t="shared" si="12"/>
        <v>0</v>
      </c>
      <c r="AI39" s="35">
        <f t="shared" si="13"/>
        <v>0</v>
      </c>
      <c r="AJ39" s="148"/>
      <c r="AK39" s="127"/>
      <c r="AL39" s="35"/>
      <c r="AM39" s="148"/>
      <c r="AN39" s="127">
        <f t="shared" si="15"/>
        <v>0</v>
      </c>
      <c r="AO39" s="35">
        <f t="shared" si="16"/>
        <v>0</v>
      </c>
      <c r="AP39" s="148"/>
      <c r="AQ39" s="119"/>
    </row>
    <row r="40" spans="1:43" s="18" customFormat="1" ht="16.5" thickBot="1" x14ac:dyDescent="0.3">
      <c r="A40" s="120">
        <v>29</v>
      </c>
      <c r="B40" s="86" t="s">
        <v>62</v>
      </c>
      <c r="C40" s="171" t="s">
        <v>93</v>
      </c>
      <c r="D40" s="183">
        <v>3705</v>
      </c>
      <c r="E40" s="17">
        <v>3705</v>
      </c>
      <c r="F40" s="144">
        <f t="shared" si="3"/>
        <v>1</v>
      </c>
      <c r="G40" s="183"/>
      <c r="H40" s="17"/>
      <c r="I40" s="141"/>
      <c r="J40" s="17"/>
      <c r="K40" s="17"/>
      <c r="L40" s="141"/>
      <c r="M40" s="183"/>
      <c r="N40" s="17"/>
      <c r="O40" s="133"/>
      <c r="P40" s="183"/>
      <c r="Q40" s="17"/>
      <c r="R40" s="133"/>
      <c r="S40" s="183">
        <f t="shared" si="20"/>
        <v>0</v>
      </c>
      <c r="T40" s="17">
        <f t="shared" si="21"/>
        <v>0</v>
      </c>
      <c r="U40" s="133"/>
      <c r="V40" s="17"/>
      <c r="W40" s="17">
        <v>91091</v>
      </c>
      <c r="X40" s="141"/>
      <c r="Y40" s="183">
        <v>102788</v>
      </c>
      <c r="Z40" s="17">
        <v>172778</v>
      </c>
      <c r="AA40" s="144">
        <f t="shared" si="10"/>
        <v>1.6809160602404949</v>
      </c>
      <c r="AB40" s="17">
        <v>147631</v>
      </c>
      <c r="AC40" s="17">
        <v>255005</v>
      </c>
      <c r="AD40" s="141">
        <f t="shared" si="11"/>
        <v>1.7273133691433371</v>
      </c>
      <c r="AE40" s="17">
        <v>45876</v>
      </c>
      <c r="AF40" s="17">
        <v>32744</v>
      </c>
      <c r="AG40" s="141">
        <f t="shared" ref="AG40" si="140">AF40/AE40</f>
        <v>0.71375010898944979</v>
      </c>
      <c r="AH40" s="17">
        <f t="shared" si="12"/>
        <v>296295</v>
      </c>
      <c r="AI40" s="17">
        <f t="shared" si="13"/>
        <v>551618</v>
      </c>
      <c r="AJ40" s="141">
        <f t="shared" ref="AJ40" si="141">AI40/AH40</f>
        <v>1.8617188950201657</v>
      </c>
      <c r="AK40" s="122"/>
      <c r="AL40" s="17"/>
      <c r="AM40" s="141"/>
      <c r="AN40" s="122">
        <f t="shared" si="15"/>
        <v>300000</v>
      </c>
      <c r="AO40" s="17">
        <f t="shared" si="16"/>
        <v>555323</v>
      </c>
      <c r="AP40" s="141">
        <f t="shared" si="17"/>
        <v>1.8510766666666667</v>
      </c>
      <c r="AQ40" s="116"/>
    </row>
    <row r="41" spans="1:43" s="18" customFormat="1" ht="16.5" thickBot="1" x14ac:dyDescent="0.3">
      <c r="A41" s="120">
        <v>30</v>
      </c>
      <c r="B41" s="86" t="s">
        <v>63</v>
      </c>
      <c r="C41" s="92" t="s">
        <v>20</v>
      </c>
      <c r="D41" s="183"/>
      <c r="E41" s="17"/>
      <c r="F41" s="141"/>
      <c r="G41" s="183"/>
      <c r="H41" s="17"/>
      <c r="I41" s="141"/>
      <c r="J41" s="17"/>
      <c r="K41" s="17"/>
      <c r="L41" s="141"/>
      <c r="M41" s="183"/>
      <c r="N41" s="17"/>
      <c r="O41" s="133"/>
      <c r="P41" s="183"/>
      <c r="Q41" s="17"/>
      <c r="R41" s="133"/>
      <c r="S41" s="183">
        <f t="shared" si="20"/>
        <v>0</v>
      </c>
      <c r="T41" s="17">
        <f t="shared" si="21"/>
        <v>0</v>
      </c>
      <c r="U41" s="133"/>
      <c r="V41" s="17"/>
      <c r="W41" s="17"/>
      <c r="X41" s="141"/>
      <c r="Y41" s="183"/>
      <c r="Z41" s="17"/>
      <c r="AA41" s="141"/>
      <c r="AB41" s="17"/>
      <c r="AC41" s="17"/>
      <c r="AD41" s="141"/>
      <c r="AE41" s="17"/>
      <c r="AF41" s="17"/>
      <c r="AG41" s="141"/>
      <c r="AH41" s="17">
        <f t="shared" si="12"/>
        <v>0</v>
      </c>
      <c r="AI41" s="17">
        <f t="shared" si="13"/>
        <v>0</v>
      </c>
      <c r="AJ41" s="141"/>
      <c r="AK41" s="122"/>
      <c r="AL41" s="17"/>
      <c r="AM41" s="141"/>
      <c r="AN41" s="122">
        <f t="shared" si="15"/>
        <v>0</v>
      </c>
      <c r="AO41" s="17">
        <f t="shared" si="16"/>
        <v>0</v>
      </c>
      <c r="AP41" s="141"/>
      <c r="AQ41" s="116"/>
    </row>
    <row r="42" spans="1:43" s="75" customFormat="1" x14ac:dyDescent="0.25">
      <c r="A42" s="40">
        <v>31</v>
      </c>
      <c r="B42" s="81" t="s">
        <v>64</v>
      </c>
      <c r="C42" s="93" t="s">
        <v>21</v>
      </c>
      <c r="D42" s="184"/>
      <c r="E42" s="21"/>
      <c r="F42" s="135"/>
      <c r="G42" s="184"/>
      <c r="H42" s="21"/>
      <c r="I42" s="135"/>
      <c r="J42" s="21"/>
      <c r="K42" s="21"/>
      <c r="L42" s="135"/>
      <c r="M42" s="184"/>
      <c r="N42" s="21"/>
      <c r="O42" s="135"/>
      <c r="P42" s="184"/>
      <c r="Q42" s="21"/>
      <c r="R42" s="136"/>
      <c r="S42" s="21">
        <f t="shared" si="20"/>
        <v>0</v>
      </c>
      <c r="T42" s="21">
        <f t="shared" si="21"/>
        <v>0</v>
      </c>
      <c r="U42" s="135"/>
      <c r="V42" s="21"/>
      <c r="W42" s="21"/>
      <c r="X42" s="135"/>
      <c r="Y42" s="184"/>
      <c r="Z42" s="21"/>
      <c r="AA42" s="135"/>
      <c r="AB42" s="21"/>
      <c r="AC42" s="21"/>
      <c r="AD42" s="135"/>
      <c r="AE42" s="21"/>
      <c r="AF42" s="21"/>
      <c r="AG42" s="135"/>
      <c r="AH42" s="21">
        <f t="shared" si="12"/>
        <v>0</v>
      </c>
      <c r="AI42" s="21">
        <f t="shared" si="13"/>
        <v>0</v>
      </c>
      <c r="AJ42" s="135"/>
      <c r="AK42" s="123"/>
      <c r="AL42" s="21"/>
      <c r="AM42" s="135"/>
      <c r="AN42" s="123">
        <f t="shared" si="15"/>
        <v>0</v>
      </c>
      <c r="AO42" s="21">
        <f t="shared" si="16"/>
        <v>0</v>
      </c>
      <c r="AP42" s="135"/>
      <c r="AQ42" s="113"/>
    </row>
    <row r="43" spans="1:43" s="29" customFormat="1" x14ac:dyDescent="0.25">
      <c r="A43" s="22">
        <v>32</v>
      </c>
      <c r="B43" s="82" t="s">
        <v>65</v>
      </c>
      <c r="C43" s="94" t="s">
        <v>22</v>
      </c>
      <c r="D43" s="185"/>
      <c r="E43" s="23"/>
      <c r="F43" s="137"/>
      <c r="G43" s="185"/>
      <c r="H43" s="23"/>
      <c r="I43" s="137"/>
      <c r="J43" s="23"/>
      <c r="K43" s="23"/>
      <c r="L43" s="137"/>
      <c r="M43" s="185"/>
      <c r="N43" s="23"/>
      <c r="O43" s="137"/>
      <c r="P43" s="185"/>
      <c r="Q43" s="23"/>
      <c r="R43" s="138"/>
      <c r="S43" s="23">
        <f t="shared" si="20"/>
        <v>0</v>
      </c>
      <c r="T43" s="23">
        <f t="shared" si="21"/>
        <v>0</v>
      </c>
      <c r="U43" s="137"/>
      <c r="V43" s="23"/>
      <c r="W43" s="23"/>
      <c r="X43" s="137"/>
      <c r="Y43" s="185"/>
      <c r="Z43" s="23"/>
      <c r="AA43" s="137"/>
      <c r="AB43" s="23"/>
      <c r="AC43" s="23"/>
      <c r="AD43" s="137"/>
      <c r="AE43" s="23"/>
      <c r="AF43" s="23"/>
      <c r="AG43" s="137"/>
      <c r="AH43" s="23">
        <f t="shared" si="12"/>
        <v>0</v>
      </c>
      <c r="AI43" s="23">
        <f t="shared" si="13"/>
        <v>0</v>
      </c>
      <c r="AJ43" s="137"/>
      <c r="AK43" s="124"/>
      <c r="AL43" s="23"/>
      <c r="AM43" s="137"/>
      <c r="AN43" s="124">
        <f t="shared" si="15"/>
        <v>0</v>
      </c>
      <c r="AO43" s="23">
        <f t="shared" si="16"/>
        <v>0</v>
      </c>
      <c r="AP43" s="137"/>
    </row>
    <row r="44" spans="1:43" s="29" customFormat="1" x14ac:dyDescent="0.25">
      <c r="A44" s="22">
        <v>33</v>
      </c>
      <c r="B44" s="82" t="s">
        <v>66</v>
      </c>
      <c r="C44" s="94" t="s">
        <v>23</v>
      </c>
      <c r="D44" s="185"/>
      <c r="E44" s="23"/>
      <c r="F44" s="137"/>
      <c r="G44" s="185"/>
      <c r="H44" s="23"/>
      <c r="I44" s="137"/>
      <c r="J44" s="23"/>
      <c r="K44" s="23"/>
      <c r="L44" s="137"/>
      <c r="M44" s="185"/>
      <c r="N44" s="23"/>
      <c r="O44" s="137"/>
      <c r="P44" s="185"/>
      <c r="Q44" s="23"/>
      <c r="R44" s="138"/>
      <c r="S44" s="23">
        <f t="shared" si="20"/>
        <v>0</v>
      </c>
      <c r="T44" s="23">
        <f t="shared" si="21"/>
        <v>0</v>
      </c>
      <c r="U44" s="137"/>
      <c r="V44" s="23"/>
      <c r="W44" s="23"/>
      <c r="X44" s="137"/>
      <c r="Y44" s="185"/>
      <c r="Z44" s="23"/>
      <c r="AA44" s="137"/>
      <c r="AB44" s="23"/>
      <c r="AC44" s="23"/>
      <c r="AD44" s="137"/>
      <c r="AE44" s="23"/>
      <c r="AF44" s="23"/>
      <c r="AG44" s="137"/>
      <c r="AH44" s="23">
        <f t="shared" si="12"/>
        <v>0</v>
      </c>
      <c r="AI44" s="23">
        <f t="shared" si="13"/>
        <v>0</v>
      </c>
      <c r="AJ44" s="137"/>
      <c r="AK44" s="124"/>
      <c r="AL44" s="23"/>
      <c r="AM44" s="137"/>
      <c r="AN44" s="124">
        <f t="shared" si="15"/>
        <v>0</v>
      </c>
      <c r="AO44" s="23">
        <f t="shared" si="16"/>
        <v>0</v>
      </c>
      <c r="AP44" s="137"/>
    </row>
    <row r="45" spans="1:43" s="37" customFormat="1" x14ac:dyDescent="0.25">
      <c r="A45" s="22">
        <v>34</v>
      </c>
      <c r="B45" s="82" t="s">
        <v>67</v>
      </c>
      <c r="C45" s="94" t="s">
        <v>24</v>
      </c>
      <c r="D45" s="185"/>
      <c r="E45" s="23"/>
      <c r="F45" s="137"/>
      <c r="G45" s="185"/>
      <c r="H45" s="23"/>
      <c r="I45" s="137"/>
      <c r="J45" s="23"/>
      <c r="K45" s="23"/>
      <c r="L45" s="137"/>
      <c r="M45" s="185"/>
      <c r="N45" s="23"/>
      <c r="O45" s="137"/>
      <c r="P45" s="185"/>
      <c r="Q45" s="23"/>
      <c r="R45" s="138"/>
      <c r="S45" s="23">
        <f t="shared" si="20"/>
        <v>0</v>
      </c>
      <c r="T45" s="23">
        <f t="shared" si="21"/>
        <v>0</v>
      </c>
      <c r="U45" s="137"/>
      <c r="V45" s="23"/>
      <c r="W45" s="23"/>
      <c r="X45" s="137"/>
      <c r="Y45" s="185"/>
      <c r="Z45" s="23"/>
      <c r="AA45" s="137"/>
      <c r="AB45" s="23"/>
      <c r="AC45" s="23"/>
      <c r="AD45" s="137"/>
      <c r="AE45" s="23"/>
      <c r="AF45" s="23"/>
      <c r="AG45" s="137"/>
      <c r="AH45" s="23">
        <f t="shared" si="12"/>
        <v>0</v>
      </c>
      <c r="AI45" s="23">
        <f t="shared" si="13"/>
        <v>0</v>
      </c>
      <c r="AJ45" s="137"/>
      <c r="AK45" s="124"/>
      <c r="AL45" s="23"/>
      <c r="AM45" s="137"/>
      <c r="AN45" s="124">
        <f t="shared" si="15"/>
        <v>0</v>
      </c>
      <c r="AO45" s="23">
        <f t="shared" si="16"/>
        <v>0</v>
      </c>
      <c r="AP45" s="137"/>
    </row>
    <row r="46" spans="1:43" s="29" customFormat="1" x14ac:dyDescent="0.25">
      <c r="A46" s="22">
        <v>35</v>
      </c>
      <c r="B46" s="82" t="s">
        <v>68</v>
      </c>
      <c r="C46" s="172" t="s">
        <v>112</v>
      </c>
      <c r="D46" s="185"/>
      <c r="E46" s="23"/>
      <c r="F46" s="137"/>
      <c r="G46" s="185"/>
      <c r="H46" s="23"/>
      <c r="I46" s="151"/>
      <c r="J46" s="23"/>
      <c r="K46" s="23"/>
      <c r="L46" s="151"/>
      <c r="M46" s="185"/>
      <c r="N46" s="23"/>
      <c r="O46" s="151"/>
      <c r="P46" s="185"/>
      <c r="Q46" s="23"/>
      <c r="R46" s="152"/>
      <c r="S46" s="23">
        <f t="shared" si="20"/>
        <v>0</v>
      </c>
      <c r="T46" s="23">
        <f t="shared" si="21"/>
        <v>0</v>
      </c>
      <c r="U46" s="137"/>
      <c r="V46" s="23"/>
      <c r="W46" s="23"/>
      <c r="X46" s="151"/>
      <c r="Y46" s="185"/>
      <c r="Z46" s="23"/>
      <c r="AA46" s="151"/>
      <c r="AB46" s="23"/>
      <c r="AC46" s="23"/>
      <c r="AD46" s="151"/>
      <c r="AE46" s="23"/>
      <c r="AF46" s="23"/>
      <c r="AG46" s="151"/>
      <c r="AH46" s="23">
        <f t="shared" si="12"/>
        <v>0</v>
      </c>
      <c r="AI46" s="23">
        <f t="shared" si="13"/>
        <v>0</v>
      </c>
      <c r="AJ46" s="137"/>
      <c r="AK46" s="124"/>
      <c r="AL46" s="23"/>
      <c r="AM46" s="151"/>
      <c r="AN46" s="124">
        <f t="shared" si="15"/>
        <v>0</v>
      </c>
      <c r="AO46" s="23">
        <f t="shared" si="16"/>
        <v>0</v>
      </c>
      <c r="AP46" s="137"/>
    </row>
    <row r="47" spans="1:43" s="74" customFormat="1" ht="16.5" thickBot="1" x14ac:dyDescent="0.3">
      <c r="A47" s="73">
        <v>36</v>
      </c>
      <c r="B47" s="84" t="s">
        <v>69</v>
      </c>
      <c r="C47" s="173" t="s">
        <v>25</v>
      </c>
      <c r="D47" s="186"/>
      <c r="E47" s="27"/>
      <c r="F47" s="139"/>
      <c r="G47" s="186"/>
      <c r="H47" s="27"/>
      <c r="I47" s="153"/>
      <c r="J47" s="27"/>
      <c r="K47" s="27"/>
      <c r="L47" s="153"/>
      <c r="M47" s="186"/>
      <c r="N47" s="27"/>
      <c r="O47" s="153"/>
      <c r="P47" s="186"/>
      <c r="Q47" s="27"/>
      <c r="R47" s="154"/>
      <c r="S47" s="23">
        <f t="shared" si="20"/>
        <v>0</v>
      </c>
      <c r="T47" s="23">
        <f t="shared" si="21"/>
        <v>0</v>
      </c>
      <c r="U47" s="139"/>
      <c r="V47" s="27"/>
      <c r="W47" s="27"/>
      <c r="X47" s="153"/>
      <c r="Y47" s="186"/>
      <c r="Z47" s="27"/>
      <c r="AA47" s="153"/>
      <c r="AB47" s="27"/>
      <c r="AC47" s="27"/>
      <c r="AD47" s="153"/>
      <c r="AE47" s="27"/>
      <c r="AF47" s="27"/>
      <c r="AG47" s="153"/>
      <c r="AH47" s="27">
        <f t="shared" si="12"/>
        <v>0</v>
      </c>
      <c r="AI47" s="27">
        <f t="shared" si="13"/>
        <v>0</v>
      </c>
      <c r="AJ47" s="139"/>
      <c r="AK47" s="125"/>
      <c r="AL47" s="27"/>
      <c r="AM47" s="153"/>
      <c r="AN47" s="125">
        <f t="shared" si="15"/>
        <v>0</v>
      </c>
      <c r="AO47" s="27">
        <f t="shared" si="16"/>
        <v>0</v>
      </c>
      <c r="AP47" s="139"/>
    </row>
    <row r="48" spans="1:43" s="39" customFormat="1" ht="16.5" thickBot="1" x14ac:dyDescent="0.3">
      <c r="A48" s="120">
        <v>37</v>
      </c>
      <c r="B48" s="86" t="s">
        <v>70</v>
      </c>
      <c r="C48" s="171" t="s">
        <v>113</v>
      </c>
      <c r="D48" s="183">
        <f t="shared" ref="D48" si="142">SUM(D42,D46,D47)</f>
        <v>0</v>
      </c>
      <c r="E48" s="17">
        <f t="shared" ref="E48" si="143">SUM(E42,E46,E47)</f>
        <v>0</v>
      </c>
      <c r="F48" s="141"/>
      <c r="G48" s="183">
        <f t="shared" ref="G48" si="144">SUM(G42,G46,G47)</f>
        <v>0</v>
      </c>
      <c r="H48" s="17">
        <f t="shared" ref="H48" si="145">SUM(H42,H46,H47)</f>
        <v>0</v>
      </c>
      <c r="I48" s="155"/>
      <c r="J48" s="17">
        <f t="shared" ref="J48:K48" si="146">SUM(J42,J46,J47)</f>
        <v>0</v>
      </c>
      <c r="K48" s="17">
        <f t="shared" si="146"/>
        <v>0</v>
      </c>
      <c r="L48" s="155"/>
      <c r="M48" s="183">
        <f t="shared" ref="M48:N48" si="147">SUM(M42,M46,M47)</f>
        <v>0</v>
      </c>
      <c r="N48" s="17">
        <f t="shared" si="147"/>
        <v>0</v>
      </c>
      <c r="O48" s="155"/>
      <c r="P48" s="183">
        <f t="shared" ref="P48:Q48" si="148">SUM(P42,P46,P47)</f>
        <v>0</v>
      </c>
      <c r="Q48" s="17">
        <f t="shared" si="148"/>
        <v>0</v>
      </c>
      <c r="R48" s="134"/>
      <c r="S48" s="17">
        <f t="shared" si="20"/>
        <v>0</v>
      </c>
      <c r="T48" s="17">
        <f t="shared" si="21"/>
        <v>0</v>
      </c>
      <c r="U48" s="155"/>
      <c r="V48" s="17">
        <f t="shared" ref="V48" si="149">SUM(V42,V46,V47)</f>
        <v>0</v>
      </c>
      <c r="W48" s="17">
        <f t="shared" ref="W48" si="150">SUM(W42,W46,W47)</f>
        <v>0</v>
      </c>
      <c r="X48" s="155"/>
      <c r="Y48" s="183">
        <f t="shared" ref="Y48" si="151">SUM(Y42,Y46,Y47)</f>
        <v>0</v>
      </c>
      <c r="Z48" s="17">
        <f t="shared" ref="Z48" si="152">SUM(Z42,Z46,Z47)</f>
        <v>0</v>
      </c>
      <c r="AA48" s="155"/>
      <c r="AB48" s="17">
        <f t="shared" ref="AB48" si="153">SUM(AB42,AB46,AB47)</f>
        <v>0</v>
      </c>
      <c r="AC48" s="17">
        <f t="shared" ref="AC48" si="154">SUM(AC42,AC46,AC47)</f>
        <v>0</v>
      </c>
      <c r="AD48" s="155"/>
      <c r="AE48" s="17">
        <f t="shared" ref="AE48:AF48" si="155">SUM(AE42,AE46,AE47)</f>
        <v>0</v>
      </c>
      <c r="AF48" s="17">
        <f t="shared" si="155"/>
        <v>0</v>
      </c>
      <c r="AG48" s="155"/>
      <c r="AH48" s="17">
        <f t="shared" si="12"/>
        <v>0</v>
      </c>
      <c r="AI48" s="17">
        <f t="shared" si="13"/>
        <v>0</v>
      </c>
      <c r="AJ48" s="155"/>
      <c r="AK48" s="197">
        <f>SUM(AK42:AK47)</f>
        <v>0</v>
      </c>
      <c r="AL48" s="131">
        <f>SUM(AL42:AL47)</f>
        <v>0</v>
      </c>
      <c r="AM48" s="155"/>
      <c r="AN48" s="17">
        <f t="shared" si="15"/>
        <v>0</v>
      </c>
      <c r="AO48" s="17">
        <f t="shared" si="16"/>
        <v>0</v>
      </c>
      <c r="AP48" s="155"/>
    </row>
    <row r="49" spans="1:42" s="28" customFormat="1" x14ac:dyDescent="0.25">
      <c r="A49" s="19">
        <v>38</v>
      </c>
      <c r="B49" s="97" t="s">
        <v>71</v>
      </c>
      <c r="C49" s="179" t="s">
        <v>123</v>
      </c>
      <c r="D49" s="192"/>
      <c r="E49" s="20"/>
      <c r="F49" s="168"/>
      <c r="G49" s="192"/>
      <c r="H49" s="20"/>
      <c r="I49" s="164"/>
      <c r="J49" s="20"/>
      <c r="K49" s="20"/>
      <c r="L49" s="164"/>
      <c r="M49" s="192"/>
      <c r="N49" s="20"/>
      <c r="O49" s="164"/>
      <c r="P49" s="192"/>
      <c r="Q49" s="20"/>
      <c r="R49" s="165"/>
      <c r="S49" s="20">
        <f t="shared" si="20"/>
        <v>0</v>
      </c>
      <c r="T49" s="20">
        <f t="shared" si="21"/>
        <v>0</v>
      </c>
      <c r="U49" s="168"/>
      <c r="V49" s="20"/>
      <c r="W49" s="20"/>
      <c r="X49" s="164"/>
      <c r="Y49" s="192"/>
      <c r="Z49" s="20"/>
      <c r="AA49" s="164"/>
      <c r="AB49" s="20"/>
      <c r="AC49" s="20"/>
      <c r="AD49" s="164"/>
      <c r="AE49" s="20"/>
      <c r="AF49" s="20"/>
      <c r="AG49" s="164"/>
      <c r="AH49" s="20">
        <f t="shared" si="12"/>
        <v>0</v>
      </c>
      <c r="AI49" s="20">
        <f t="shared" si="13"/>
        <v>0</v>
      </c>
      <c r="AJ49" s="168"/>
      <c r="AK49" s="129"/>
      <c r="AL49" s="20"/>
      <c r="AM49" s="164"/>
      <c r="AN49" s="129">
        <f t="shared" si="15"/>
        <v>0</v>
      </c>
      <c r="AO49" s="20">
        <f t="shared" si="16"/>
        <v>0</v>
      </c>
      <c r="AP49" s="168"/>
    </row>
    <row r="50" spans="1:42" s="29" customFormat="1" x14ac:dyDescent="0.25">
      <c r="A50" s="22">
        <v>39</v>
      </c>
      <c r="B50" s="82" t="s">
        <v>72</v>
      </c>
      <c r="C50" s="172" t="s">
        <v>26</v>
      </c>
      <c r="D50" s="185"/>
      <c r="E50" s="23"/>
      <c r="F50" s="137"/>
      <c r="G50" s="185"/>
      <c r="H50" s="23"/>
      <c r="I50" s="151"/>
      <c r="J50" s="23">
        <v>11522</v>
      </c>
      <c r="K50" s="23">
        <v>11522</v>
      </c>
      <c r="L50" s="151">
        <f>K50/J50</f>
        <v>1</v>
      </c>
      <c r="M50" s="185">
        <v>6070</v>
      </c>
      <c r="N50" s="23">
        <v>6070</v>
      </c>
      <c r="O50" s="151">
        <f t="shared" si="5"/>
        <v>1</v>
      </c>
      <c r="P50" s="185">
        <v>2727</v>
      </c>
      <c r="Q50" s="23">
        <v>2727</v>
      </c>
      <c r="R50" s="152">
        <f>Q50/P50</f>
        <v>1</v>
      </c>
      <c r="S50" s="23">
        <f t="shared" si="20"/>
        <v>20319</v>
      </c>
      <c r="T50" s="23">
        <f t="shared" si="21"/>
        <v>20319</v>
      </c>
      <c r="U50" s="137">
        <f t="shared" ref="U50:U51" si="156">T50/S50</f>
        <v>1</v>
      </c>
      <c r="V50" s="23">
        <v>545</v>
      </c>
      <c r="W50" s="23">
        <v>545</v>
      </c>
      <c r="X50" s="152">
        <f>W50/V50</f>
        <v>1</v>
      </c>
      <c r="Y50" s="185">
        <v>500</v>
      </c>
      <c r="Z50" s="23">
        <v>500</v>
      </c>
      <c r="AA50" s="151">
        <f t="shared" si="10"/>
        <v>1</v>
      </c>
      <c r="AB50" s="23"/>
      <c r="AC50" s="23"/>
      <c r="AD50" s="151"/>
      <c r="AE50" s="23"/>
      <c r="AF50" s="23"/>
      <c r="AG50" s="151"/>
      <c r="AH50" s="23">
        <f t="shared" si="12"/>
        <v>1045</v>
      </c>
      <c r="AI50" s="23">
        <f t="shared" si="13"/>
        <v>1045</v>
      </c>
      <c r="AJ50" s="137">
        <f t="shared" ref="AJ50:AJ51" si="157">AI50/AH50</f>
        <v>1</v>
      </c>
      <c r="AK50" s="124"/>
      <c r="AL50" s="23"/>
      <c r="AM50" s="151"/>
      <c r="AN50" s="124">
        <f t="shared" si="15"/>
        <v>21364</v>
      </c>
      <c r="AO50" s="23">
        <f t="shared" si="16"/>
        <v>21364</v>
      </c>
      <c r="AP50" s="137">
        <f t="shared" ref="AP50:AP54" si="158">AO50/AN50</f>
        <v>1</v>
      </c>
    </row>
    <row r="51" spans="1:42" s="29" customFormat="1" x14ac:dyDescent="0.25">
      <c r="A51" s="22">
        <v>40</v>
      </c>
      <c r="B51" s="82" t="s">
        <v>73</v>
      </c>
      <c r="C51" s="172" t="s">
        <v>27</v>
      </c>
      <c r="D51" s="185"/>
      <c r="E51" s="23"/>
      <c r="F51" s="137"/>
      <c r="G51" s="185"/>
      <c r="H51" s="23"/>
      <c r="I51" s="151"/>
      <c r="J51" s="23"/>
      <c r="K51" s="23"/>
      <c r="L51" s="151"/>
      <c r="M51" s="185">
        <v>129111</v>
      </c>
      <c r="N51" s="23">
        <v>139613</v>
      </c>
      <c r="O51" s="151"/>
      <c r="P51" s="185">
        <v>2422</v>
      </c>
      <c r="Q51" s="23">
        <v>2422</v>
      </c>
      <c r="R51" s="152">
        <f>Q51/P51</f>
        <v>1</v>
      </c>
      <c r="S51" s="23">
        <f t="shared" si="20"/>
        <v>131533</v>
      </c>
      <c r="T51" s="23">
        <f t="shared" si="21"/>
        <v>142035</v>
      </c>
      <c r="U51" s="137">
        <f t="shared" si="156"/>
        <v>1.0798430812039563</v>
      </c>
      <c r="V51" s="23">
        <v>8219</v>
      </c>
      <c r="W51" s="23">
        <v>8219</v>
      </c>
      <c r="X51" s="152">
        <f>W51/V51</f>
        <v>1</v>
      </c>
      <c r="Y51" s="185">
        <v>3937</v>
      </c>
      <c r="Z51" s="23">
        <v>3937</v>
      </c>
      <c r="AA51" s="151">
        <f t="shared" si="10"/>
        <v>1</v>
      </c>
      <c r="AB51" s="23"/>
      <c r="AC51" s="23"/>
      <c r="AD51" s="151"/>
      <c r="AE51" s="23">
        <v>1308</v>
      </c>
      <c r="AF51" s="23">
        <v>1308</v>
      </c>
      <c r="AG51" s="151">
        <f t="shared" ref="AG51" si="159">AF51/AE51</f>
        <v>1</v>
      </c>
      <c r="AH51" s="23">
        <f t="shared" si="12"/>
        <v>13464</v>
      </c>
      <c r="AI51" s="23">
        <f t="shared" si="13"/>
        <v>13464</v>
      </c>
      <c r="AJ51" s="137">
        <f t="shared" si="157"/>
        <v>1</v>
      </c>
      <c r="AK51" s="124"/>
      <c r="AL51" s="23"/>
      <c r="AM51" s="151"/>
      <c r="AN51" s="124">
        <f t="shared" si="15"/>
        <v>144997</v>
      </c>
      <c r="AO51" s="23">
        <f t="shared" si="16"/>
        <v>155499</v>
      </c>
      <c r="AP51" s="137">
        <f t="shared" si="158"/>
        <v>1.0724290847396842</v>
      </c>
    </row>
    <row r="52" spans="1:42" s="29" customFormat="1" ht="17.25" customHeight="1" x14ac:dyDescent="0.25">
      <c r="A52" s="22">
        <v>41</v>
      </c>
      <c r="B52" s="82" t="s">
        <v>74</v>
      </c>
      <c r="C52" s="172" t="s">
        <v>28</v>
      </c>
      <c r="D52" s="185"/>
      <c r="E52" s="23"/>
      <c r="F52" s="137"/>
      <c r="G52" s="185"/>
      <c r="H52" s="23"/>
      <c r="I52" s="151"/>
      <c r="J52" s="23"/>
      <c r="K52" s="23"/>
      <c r="L52" s="151"/>
      <c r="M52" s="185"/>
      <c r="N52" s="23"/>
      <c r="O52" s="151"/>
      <c r="P52" s="185"/>
      <c r="Q52" s="23"/>
      <c r="R52" s="152"/>
      <c r="S52" s="23">
        <f t="shared" si="20"/>
        <v>0</v>
      </c>
      <c r="T52" s="23">
        <f t="shared" si="21"/>
        <v>0</v>
      </c>
      <c r="U52" s="137"/>
      <c r="V52" s="23"/>
      <c r="W52" s="23"/>
      <c r="X52" s="151"/>
      <c r="Y52" s="185"/>
      <c r="Z52" s="23"/>
      <c r="AA52" s="151"/>
      <c r="AB52" s="23"/>
      <c r="AC52" s="23"/>
      <c r="AD52" s="151"/>
      <c r="AE52" s="23"/>
      <c r="AF52" s="23"/>
      <c r="AG52" s="151"/>
      <c r="AH52" s="23">
        <f t="shared" si="12"/>
        <v>0</v>
      </c>
      <c r="AI52" s="23">
        <f t="shared" si="13"/>
        <v>0</v>
      </c>
      <c r="AJ52" s="137"/>
      <c r="AK52" s="124"/>
      <c r="AL52" s="23"/>
      <c r="AM52" s="151"/>
      <c r="AN52" s="124">
        <f t="shared" si="15"/>
        <v>0</v>
      </c>
      <c r="AO52" s="23">
        <f t="shared" si="16"/>
        <v>0</v>
      </c>
      <c r="AP52" s="137"/>
    </row>
    <row r="53" spans="1:42" s="29" customFormat="1" x14ac:dyDescent="0.25">
      <c r="A53" s="22">
        <v>42</v>
      </c>
      <c r="B53" s="82" t="s">
        <v>75</v>
      </c>
      <c r="C53" s="172" t="s">
        <v>29</v>
      </c>
      <c r="D53" s="185"/>
      <c r="E53" s="23"/>
      <c r="F53" s="137"/>
      <c r="G53" s="185">
        <v>133472</v>
      </c>
      <c r="H53" s="23">
        <v>133472</v>
      </c>
      <c r="I53" s="151">
        <f t="shared" si="4"/>
        <v>1</v>
      </c>
      <c r="J53" s="23">
        <v>36640</v>
      </c>
      <c r="K53" s="23">
        <v>42831</v>
      </c>
      <c r="L53" s="151">
        <f t="shared" si="0"/>
        <v>1.1689683406113538</v>
      </c>
      <c r="M53" s="185">
        <v>26061</v>
      </c>
      <c r="N53" s="23">
        <v>49722</v>
      </c>
      <c r="O53" s="151">
        <f t="shared" si="5"/>
        <v>1.9079083688269829</v>
      </c>
      <c r="P53" s="185">
        <v>2916</v>
      </c>
      <c r="Q53" s="23">
        <v>4161</v>
      </c>
      <c r="R53" s="152">
        <f>Q53/P53</f>
        <v>1.426954732510288</v>
      </c>
      <c r="S53" s="23">
        <f t="shared" si="20"/>
        <v>199089</v>
      </c>
      <c r="T53" s="23">
        <f t="shared" si="21"/>
        <v>230186</v>
      </c>
      <c r="U53" s="137">
        <f t="shared" ref="U53:U54" si="160">T53/S53</f>
        <v>1.1561964749433671</v>
      </c>
      <c r="V53" s="23"/>
      <c r="W53" s="23"/>
      <c r="X53" s="151"/>
      <c r="Y53" s="185"/>
      <c r="Z53" s="23"/>
      <c r="AA53" s="151"/>
      <c r="AB53" s="23"/>
      <c r="AC53" s="23"/>
      <c r="AD53" s="151"/>
      <c r="AE53" s="23"/>
      <c r="AF53" s="23"/>
      <c r="AG53" s="151"/>
      <c r="AH53" s="23">
        <f t="shared" si="12"/>
        <v>0</v>
      </c>
      <c r="AI53" s="23">
        <f t="shared" si="13"/>
        <v>0</v>
      </c>
      <c r="AJ53" s="137"/>
      <c r="AK53" s="124"/>
      <c r="AL53" s="23"/>
      <c r="AM53" s="151"/>
      <c r="AN53" s="124">
        <f t="shared" si="15"/>
        <v>199089</v>
      </c>
      <c r="AO53" s="23">
        <f t="shared" si="16"/>
        <v>230186</v>
      </c>
      <c r="AP53" s="137">
        <f t="shared" si="158"/>
        <v>1.1561964749433671</v>
      </c>
    </row>
    <row r="54" spans="1:42" s="29" customFormat="1" x14ac:dyDescent="0.25">
      <c r="A54" s="22">
        <v>43</v>
      </c>
      <c r="B54" s="82" t="s">
        <v>76</v>
      </c>
      <c r="C54" s="172" t="s">
        <v>30</v>
      </c>
      <c r="D54" s="185"/>
      <c r="E54" s="23"/>
      <c r="F54" s="137"/>
      <c r="G54" s="185"/>
      <c r="H54" s="23"/>
      <c r="I54" s="151"/>
      <c r="J54" s="23">
        <v>9894</v>
      </c>
      <c r="K54" s="23">
        <v>11565</v>
      </c>
      <c r="L54" s="151">
        <f t="shared" si="0"/>
        <v>1.168890236506974</v>
      </c>
      <c r="M54" s="185">
        <v>39314</v>
      </c>
      <c r="N54" s="23">
        <v>48537</v>
      </c>
      <c r="O54" s="151">
        <f t="shared" si="5"/>
        <v>1.2345983619066998</v>
      </c>
      <c r="P54" s="185">
        <v>2144</v>
      </c>
      <c r="Q54" s="23">
        <v>2481</v>
      </c>
      <c r="R54" s="152">
        <f>Q54/P54</f>
        <v>1.1571828358208955</v>
      </c>
      <c r="S54" s="23">
        <f t="shared" si="20"/>
        <v>51352</v>
      </c>
      <c r="T54" s="23">
        <f t="shared" si="21"/>
        <v>62583</v>
      </c>
      <c r="U54" s="137">
        <f t="shared" si="160"/>
        <v>1.218706184763982</v>
      </c>
      <c r="V54" s="23"/>
      <c r="W54" s="23"/>
      <c r="X54" s="151"/>
      <c r="Y54" s="185"/>
      <c r="Z54" s="23"/>
      <c r="AA54" s="151"/>
      <c r="AB54" s="23"/>
      <c r="AC54" s="23"/>
      <c r="AD54" s="151"/>
      <c r="AE54" s="23">
        <v>353</v>
      </c>
      <c r="AF54" s="23">
        <v>353</v>
      </c>
      <c r="AG54" s="151">
        <f t="shared" ref="AG54" si="161">AF54/AE54</f>
        <v>1</v>
      </c>
      <c r="AH54" s="23">
        <f t="shared" si="12"/>
        <v>353</v>
      </c>
      <c r="AI54" s="23">
        <f t="shared" si="13"/>
        <v>353</v>
      </c>
      <c r="AJ54" s="137">
        <f t="shared" ref="AJ54" si="162">AI54/AH54</f>
        <v>1</v>
      </c>
      <c r="AK54" s="124"/>
      <c r="AL54" s="23"/>
      <c r="AM54" s="151"/>
      <c r="AN54" s="124">
        <f t="shared" si="15"/>
        <v>51705</v>
      </c>
      <c r="AO54" s="23">
        <f t="shared" si="16"/>
        <v>62936</v>
      </c>
      <c r="AP54" s="137">
        <f t="shared" si="158"/>
        <v>1.2172130354897979</v>
      </c>
    </row>
    <row r="55" spans="1:42" s="29" customFormat="1" x14ac:dyDescent="0.25">
      <c r="A55" s="22">
        <v>44</v>
      </c>
      <c r="B55" s="82" t="s">
        <v>77</v>
      </c>
      <c r="C55" s="172" t="s">
        <v>31</v>
      </c>
      <c r="D55" s="185"/>
      <c r="E55" s="23">
        <v>53949</v>
      </c>
      <c r="F55" s="137"/>
      <c r="G55" s="185"/>
      <c r="H55" s="23"/>
      <c r="I55" s="151"/>
      <c r="J55" s="23"/>
      <c r="K55" s="23"/>
      <c r="L55" s="151"/>
      <c r="M55" s="185"/>
      <c r="N55" s="23"/>
      <c r="O55" s="151"/>
      <c r="P55" s="185"/>
      <c r="Q55" s="23"/>
      <c r="R55" s="152"/>
      <c r="S55" s="23">
        <f t="shared" si="20"/>
        <v>0</v>
      </c>
      <c r="T55" s="23">
        <f t="shared" si="21"/>
        <v>0</v>
      </c>
      <c r="U55" s="137"/>
      <c r="V55" s="23"/>
      <c r="W55" s="23"/>
      <c r="X55" s="151"/>
      <c r="Y55" s="185"/>
      <c r="Z55" s="23"/>
      <c r="AA55" s="151"/>
      <c r="AB55" s="23"/>
      <c r="AC55" s="23"/>
      <c r="AD55" s="151"/>
      <c r="AE55" s="23"/>
      <c r="AF55" s="23"/>
      <c r="AG55" s="151"/>
      <c r="AH55" s="23">
        <f t="shared" si="12"/>
        <v>0</v>
      </c>
      <c r="AI55" s="23">
        <f t="shared" si="13"/>
        <v>0</v>
      </c>
      <c r="AJ55" s="137"/>
      <c r="AK55" s="124"/>
      <c r="AL55" s="23"/>
      <c r="AM55" s="151"/>
      <c r="AN55" s="124">
        <f t="shared" si="15"/>
        <v>0</v>
      </c>
      <c r="AO55" s="23">
        <f t="shared" si="16"/>
        <v>53949</v>
      </c>
      <c r="AP55" s="137"/>
    </row>
    <row r="56" spans="1:42" s="29" customFormat="1" x14ac:dyDescent="0.25">
      <c r="A56" s="22">
        <v>45</v>
      </c>
      <c r="B56" s="82" t="s">
        <v>78</v>
      </c>
      <c r="C56" s="172" t="s">
        <v>124</v>
      </c>
      <c r="D56" s="185"/>
      <c r="E56" s="23"/>
      <c r="F56" s="137"/>
      <c r="G56" s="185"/>
      <c r="H56" s="23"/>
      <c r="I56" s="151"/>
      <c r="J56" s="23"/>
      <c r="K56" s="23"/>
      <c r="L56" s="151"/>
      <c r="M56" s="185"/>
      <c r="N56" s="23"/>
      <c r="O56" s="151"/>
      <c r="P56" s="185"/>
      <c r="Q56" s="23"/>
      <c r="R56" s="152"/>
      <c r="S56" s="23">
        <f t="shared" si="20"/>
        <v>0</v>
      </c>
      <c r="T56" s="23">
        <f t="shared" si="21"/>
        <v>0</v>
      </c>
      <c r="U56" s="137"/>
      <c r="V56" s="23"/>
      <c r="W56" s="23"/>
      <c r="X56" s="151"/>
      <c r="Y56" s="185"/>
      <c r="Z56" s="23"/>
      <c r="AA56" s="151"/>
      <c r="AB56" s="23"/>
      <c r="AC56" s="23"/>
      <c r="AD56" s="151"/>
      <c r="AE56" s="23"/>
      <c r="AF56" s="23"/>
      <c r="AG56" s="151"/>
      <c r="AH56" s="23">
        <f t="shared" si="12"/>
        <v>0</v>
      </c>
      <c r="AI56" s="23">
        <f t="shared" si="13"/>
        <v>0</v>
      </c>
      <c r="AJ56" s="137"/>
      <c r="AK56" s="124"/>
      <c r="AL56" s="23"/>
      <c r="AM56" s="151"/>
      <c r="AN56" s="124">
        <f t="shared" si="15"/>
        <v>0</v>
      </c>
      <c r="AO56" s="23">
        <f t="shared" si="16"/>
        <v>0</v>
      </c>
      <c r="AP56" s="137"/>
    </row>
    <row r="57" spans="1:42" s="74" customFormat="1" ht="16.5" thickBot="1" x14ac:dyDescent="0.3">
      <c r="A57" s="73">
        <v>46</v>
      </c>
      <c r="B57" s="84" t="s">
        <v>99</v>
      </c>
      <c r="C57" s="173" t="s">
        <v>32</v>
      </c>
      <c r="D57" s="186"/>
      <c r="E57" s="27"/>
      <c r="F57" s="139"/>
      <c r="G57" s="186"/>
      <c r="H57" s="27"/>
      <c r="I57" s="153"/>
      <c r="J57" s="27"/>
      <c r="K57" s="27"/>
      <c r="L57" s="153"/>
      <c r="M57" s="186"/>
      <c r="N57" s="27"/>
      <c r="O57" s="153"/>
      <c r="P57" s="186"/>
      <c r="Q57" s="27"/>
      <c r="R57" s="154"/>
      <c r="S57" s="27">
        <f t="shared" si="20"/>
        <v>0</v>
      </c>
      <c r="T57" s="27">
        <f t="shared" si="21"/>
        <v>0</v>
      </c>
      <c r="U57" s="139"/>
      <c r="V57" s="27"/>
      <c r="W57" s="27"/>
      <c r="X57" s="153"/>
      <c r="Y57" s="186"/>
      <c r="Z57" s="27"/>
      <c r="AA57" s="153"/>
      <c r="AB57" s="27"/>
      <c r="AC57" s="27"/>
      <c r="AD57" s="153"/>
      <c r="AE57" s="27"/>
      <c r="AF57" s="27"/>
      <c r="AG57" s="153"/>
      <c r="AH57" s="27">
        <f t="shared" si="12"/>
        <v>0</v>
      </c>
      <c r="AI57" s="27">
        <f t="shared" si="13"/>
        <v>0</v>
      </c>
      <c r="AJ57" s="139"/>
      <c r="AK57" s="125"/>
      <c r="AL57" s="27"/>
      <c r="AM57" s="153"/>
      <c r="AN57" s="125">
        <f t="shared" si="15"/>
        <v>0</v>
      </c>
      <c r="AO57" s="27">
        <f t="shared" si="16"/>
        <v>0</v>
      </c>
      <c r="AP57" s="139"/>
    </row>
    <row r="58" spans="1:42" s="71" customFormat="1" ht="16.5" thickBot="1" x14ac:dyDescent="0.3">
      <c r="A58" s="110">
        <v>47</v>
      </c>
      <c r="B58" s="95" t="s">
        <v>79</v>
      </c>
      <c r="C58" s="175" t="s">
        <v>114</v>
      </c>
      <c r="D58" s="190">
        <f t="shared" ref="D58" si="163">SUM(D49:D57)</f>
        <v>0</v>
      </c>
      <c r="E58" s="57">
        <f t="shared" ref="E58" si="164">SUM(E49:E57)</f>
        <v>53949</v>
      </c>
      <c r="F58" s="150"/>
      <c r="G58" s="190">
        <f t="shared" ref="G58" si="165">SUM(G49:G57)</f>
        <v>133472</v>
      </c>
      <c r="H58" s="57">
        <f t="shared" ref="H58" si="166">SUM(H49:H57)</f>
        <v>133472</v>
      </c>
      <c r="I58" s="158">
        <f t="shared" si="4"/>
        <v>1</v>
      </c>
      <c r="J58" s="57">
        <f t="shared" ref="J58:K58" si="167">SUM(J49:J57)</f>
        <v>58056</v>
      </c>
      <c r="K58" s="57">
        <f t="shared" si="167"/>
        <v>65918</v>
      </c>
      <c r="L58" s="158">
        <f t="shared" si="0"/>
        <v>1.1354209728537963</v>
      </c>
      <c r="M58" s="190">
        <f t="shared" ref="M58:N58" si="168">SUM(M49:M57)</f>
        <v>200556</v>
      </c>
      <c r="N58" s="57">
        <f t="shared" si="168"/>
        <v>243942</v>
      </c>
      <c r="O58" s="158">
        <f t="shared" si="5"/>
        <v>1.2163286064740022</v>
      </c>
      <c r="P58" s="190">
        <f t="shared" ref="P58:Q58" si="169">SUM(P49:P57)</f>
        <v>10209</v>
      </c>
      <c r="Q58" s="57">
        <f t="shared" si="169"/>
        <v>11791</v>
      </c>
      <c r="R58" s="159">
        <f t="shared" ref="R58" si="170">Q58/P58</f>
        <v>1.154961308649231</v>
      </c>
      <c r="S58" s="17">
        <f t="shared" si="20"/>
        <v>402293</v>
      </c>
      <c r="T58" s="17">
        <f t="shared" si="21"/>
        <v>455123</v>
      </c>
      <c r="U58" s="158">
        <f t="shared" ref="U58" si="171">T58/S58</f>
        <v>1.1313221955142148</v>
      </c>
      <c r="V58" s="57">
        <f t="shared" ref="V58" si="172">SUM(V49:V57)</f>
        <v>8764</v>
      </c>
      <c r="W58" s="57">
        <f t="shared" ref="W58" si="173">SUM(W49:W57)</f>
        <v>8764</v>
      </c>
      <c r="X58" s="158">
        <f t="shared" si="18"/>
        <v>1</v>
      </c>
      <c r="Y58" s="190">
        <f t="shared" ref="Y58" si="174">SUM(Y49:Y57)</f>
        <v>4437</v>
      </c>
      <c r="Z58" s="57">
        <f t="shared" ref="Z58" si="175">SUM(Z49:Z57)</f>
        <v>4437</v>
      </c>
      <c r="AA58" s="158">
        <f t="shared" si="10"/>
        <v>1</v>
      </c>
      <c r="AB58" s="57">
        <f t="shared" ref="AB58" si="176">SUM(AB49:AB57)</f>
        <v>0</v>
      </c>
      <c r="AC58" s="57">
        <f t="shared" ref="AC58" si="177">SUM(AC49:AC57)</f>
        <v>0</v>
      </c>
      <c r="AD58" s="158"/>
      <c r="AE58" s="57">
        <f t="shared" ref="AE58:AF58" si="178">SUM(AE49:AE57)</f>
        <v>1661</v>
      </c>
      <c r="AF58" s="57">
        <f t="shared" si="178"/>
        <v>1661</v>
      </c>
      <c r="AG58" s="158">
        <f t="shared" ref="AG58" si="179">AF58/AE58</f>
        <v>1</v>
      </c>
      <c r="AH58" s="57">
        <f t="shared" si="12"/>
        <v>14862</v>
      </c>
      <c r="AI58" s="57">
        <f t="shared" si="13"/>
        <v>14862</v>
      </c>
      <c r="AJ58" s="158">
        <f t="shared" ref="AJ58" si="180">AI58/AH58</f>
        <v>1</v>
      </c>
      <c r="AK58" s="198">
        <f t="shared" ref="AK58" si="181">SUM(AK49:AK57)</f>
        <v>0</v>
      </c>
      <c r="AL58" s="132">
        <f t="shared" ref="AL58" si="182">SUM(AL49:AL57)</f>
        <v>0</v>
      </c>
      <c r="AM58" s="160"/>
      <c r="AN58" s="57">
        <f t="shared" si="15"/>
        <v>417155</v>
      </c>
      <c r="AO58" s="57">
        <f t="shared" si="16"/>
        <v>523934</v>
      </c>
      <c r="AP58" s="158">
        <f t="shared" si="17"/>
        <v>1.255969603624552</v>
      </c>
    </row>
    <row r="59" spans="1:42" s="1" customFormat="1" ht="14.25" customHeight="1" x14ac:dyDescent="0.25">
      <c r="A59" s="40">
        <v>48</v>
      </c>
      <c r="B59" s="81" t="s">
        <v>80</v>
      </c>
      <c r="C59" s="174" t="s">
        <v>33</v>
      </c>
      <c r="D59" s="184"/>
      <c r="E59" s="21"/>
      <c r="F59" s="136"/>
      <c r="G59" s="184"/>
      <c r="H59" s="21"/>
      <c r="I59" s="156"/>
      <c r="J59" s="21"/>
      <c r="K59" s="21"/>
      <c r="L59" s="156"/>
      <c r="M59" s="184"/>
      <c r="N59" s="21"/>
      <c r="O59" s="156"/>
      <c r="P59" s="184"/>
      <c r="Q59" s="21"/>
      <c r="R59" s="157"/>
      <c r="S59" s="21">
        <f t="shared" si="20"/>
        <v>0</v>
      </c>
      <c r="T59" s="21">
        <f t="shared" si="21"/>
        <v>0</v>
      </c>
      <c r="U59" s="135"/>
      <c r="V59" s="21"/>
      <c r="W59" s="21"/>
      <c r="X59" s="156"/>
      <c r="Y59" s="184"/>
      <c r="Z59" s="21"/>
      <c r="AA59" s="156"/>
      <c r="AB59" s="21"/>
      <c r="AC59" s="21"/>
      <c r="AD59" s="156"/>
      <c r="AE59" s="21"/>
      <c r="AF59" s="21"/>
      <c r="AG59" s="156"/>
      <c r="AH59" s="21">
        <f t="shared" si="12"/>
        <v>0</v>
      </c>
      <c r="AI59" s="21">
        <f t="shared" si="13"/>
        <v>0</v>
      </c>
      <c r="AJ59" s="135"/>
      <c r="AK59" s="123"/>
      <c r="AL59" s="21"/>
      <c r="AM59" s="156"/>
      <c r="AN59" s="123">
        <f t="shared" si="15"/>
        <v>0</v>
      </c>
      <c r="AO59" s="21">
        <f t="shared" si="16"/>
        <v>0</v>
      </c>
      <c r="AP59" s="135"/>
    </row>
    <row r="60" spans="1:42" s="1" customFormat="1" ht="16.5" thickBot="1" x14ac:dyDescent="0.3">
      <c r="A60" s="41">
        <v>49</v>
      </c>
      <c r="B60" s="96" t="s">
        <v>100</v>
      </c>
      <c r="C60" s="176" t="s">
        <v>101</v>
      </c>
      <c r="D60" s="191"/>
      <c r="E60" s="42"/>
      <c r="F60" s="140"/>
      <c r="G60" s="191"/>
      <c r="H60" s="42"/>
      <c r="I60" s="161"/>
      <c r="J60" s="42"/>
      <c r="K60" s="42"/>
      <c r="L60" s="161"/>
      <c r="M60" s="191"/>
      <c r="N60" s="42"/>
      <c r="O60" s="161"/>
      <c r="P60" s="191"/>
      <c r="Q60" s="42"/>
      <c r="R60" s="162"/>
      <c r="S60" s="42">
        <f t="shared" si="20"/>
        <v>0</v>
      </c>
      <c r="T60" s="42">
        <f t="shared" si="21"/>
        <v>0</v>
      </c>
      <c r="U60" s="163"/>
      <c r="V60" s="42"/>
      <c r="W60" s="42"/>
      <c r="X60" s="161"/>
      <c r="Y60" s="191"/>
      <c r="Z60" s="42"/>
      <c r="AA60" s="161"/>
      <c r="AB60" s="42"/>
      <c r="AC60" s="42"/>
      <c r="AD60" s="161"/>
      <c r="AE60" s="42"/>
      <c r="AF60" s="42"/>
      <c r="AG60" s="161"/>
      <c r="AH60" s="42">
        <f t="shared" si="12"/>
        <v>0</v>
      </c>
      <c r="AI60" s="42">
        <f t="shared" si="13"/>
        <v>0</v>
      </c>
      <c r="AJ60" s="163"/>
      <c r="AK60" s="128"/>
      <c r="AL60" s="42"/>
      <c r="AM60" s="161"/>
      <c r="AN60" s="128">
        <f t="shared" si="15"/>
        <v>0</v>
      </c>
      <c r="AO60" s="42">
        <f t="shared" si="16"/>
        <v>0</v>
      </c>
      <c r="AP60" s="163"/>
    </row>
    <row r="61" spans="1:42" s="39" customFormat="1" ht="16.5" thickBot="1" x14ac:dyDescent="0.3">
      <c r="A61" s="120">
        <v>50</v>
      </c>
      <c r="B61" s="86" t="s">
        <v>81</v>
      </c>
      <c r="C61" s="171" t="s">
        <v>115</v>
      </c>
      <c r="D61" s="183">
        <f t="shared" ref="D61" si="183">SUM(D59:D60)</f>
        <v>0</v>
      </c>
      <c r="E61" s="17">
        <f t="shared" ref="E61" si="184">SUM(E59:E60)</f>
        <v>0</v>
      </c>
      <c r="F61" s="141"/>
      <c r="G61" s="183">
        <f t="shared" ref="G61" si="185">SUM(G59:G60)</f>
        <v>0</v>
      </c>
      <c r="H61" s="17">
        <f t="shared" ref="H61:K61" si="186">SUM(H59:H60)</f>
        <v>0</v>
      </c>
      <c r="I61" s="155"/>
      <c r="J61" s="17">
        <f t="shared" ref="J61" si="187">SUM(J59:J60)</f>
        <v>0</v>
      </c>
      <c r="K61" s="17">
        <f t="shared" si="186"/>
        <v>0</v>
      </c>
      <c r="L61" s="155"/>
      <c r="M61" s="183">
        <f t="shared" ref="M61" si="188">SUM(M59:M60)</f>
        <v>0</v>
      </c>
      <c r="N61" s="17">
        <f>SUM(N59:N60)</f>
        <v>0</v>
      </c>
      <c r="O61" s="155"/>
      <c r="P61" s="183">
        <f t="shared" ref="P61:Q61" si="189">SUM(P59:P60)</f>
        <v>0</v>
      </c>
      <c r="Q61" s="17">
        <f t="shared" si="189"/>
        <v>0</v>
      </c>
      <c r="R61" s="134"/>
      <c r="S61" s="17">
        <f t="shared" si="20"/>
        <v>0</v>
      </c>
      <c r="T61" s="17">
        <f t="shared" si="21"/>
        <v>0</v>
      </c>
      <c r="U61" s="155"/>
      <c r="V61" s="17">
        <f t="shared" ref="V61" si="190">SUM(V59:V60)</f>
        <v>0</v>
      </c>
      <c r="W61" s="17">
        <f>SUM(W59:W60)</f>
        <v>0</v>
      </c>
      <c r="X61" s="155"/>
      <c r="Y61" s="183">
        <f t="shared" ref="Y61" si="191">SUM(Y59:Y60)</f>
        <v>0</v>
      </c>
      <c r="Z61" s="17">
        <f>SUM(Z59:Z60)</f>
        <v>0</v>
      </c>
      <c r="AA61" s="155"/>
      <c r="AB61" s="17">
        <f t="shared" ref="AB61" si="192">SUM(AB59:AB60)</f>
        <v>0</v>
      </c>
      <c r="AC61" s="17">
        <f>SUM(AC59:AC60)</f>
        <v>0</v>
      </c>
      <c r="AD61" s="155"/>
      <c r="AE61" s="17">
        <f t="shared" ref="AE61:AF61" si="193">SUM(AE59:AE60)</f>
        <v>0</v>
      </c>
      <c r="AF61" s="17">
        <f t="shared" si="193"/>
        <v>0</v>
      </c>
      <c r="AG61" s="155"/>
      <c r="AH61" s="17">
        <f t="shared" si="12"/>
        <v>0</v>
      </c>
      <c r="AI61" s="17">
        <f t="shared" si="13"/>
        <v>0</v>
      </c>
      <c r="AJ61" s="155"/>
      <c r="AK61" s="122">
        <f t="shared" ref="AK61" si="194">SUM(AK59:AK60)</f>
        <v>0</v>
      </c>
      <c r="AL61" s="17">
        <f t="shared" ref="AL61" si="195">SUM(AL59:AL60)</f>
        <v>0</v>
      </c>
      <c r="AM61" s="155"/>
      <c r="AN61" s="122">
        <f t="shared" si="15"/>
        <v>0</v>
      </c>
      <c r="AO61" s="17">
        <f t="shared" si="16"/>
        <v>0</v>
      </c>
      <c r="AP61" s="155"/>
    </row>
    <row r="62" spans="1:42" s="39" customFormat="1" ht="16.5" thickBot="1" x14ac:dyDescent="0.3">
      <c r="A62" s="120">
        <v>51</v>
      </c>
      <c r="B62" s="86" t="s">
        <v>82</v>
      </c>
      <c r="C62" s="171" t="s">
        <v>34</v>
      </c>
      <c r="D62" s="183">
        <v>18813</v>
      </c>
      <c r="E62" s="17">
        <v>25084</v>
      </c>
      <c r="F62" s="141">
        <f t="shared" si="3"/>
        <v>1.3333333333333333</v>
      </c>
      <c r="G62" s="183"/>
      <c r="H62" s="17"/>
      <c r="I62" s="155"/>
      <c r="J62" s="17"/>
      <c r="K62" s="17"/>
      <c r="L62" s="155"/>
      <c r="M62" s="183"/>
      <c r="N62" s="17"/>
      <c r="O62" s="155"/>
      <c r="P62" s="183"/>
      <c r="Q62" s="17"/>
      <c r="R62" s="134"/>
      <c r="S62" s="17">
        <f t="shared" si="20"/>
        <v>0</v>
      </c>
      <c r="T62" s="17">
        <f t="shared" si="21"/>
        <v>0</v>
      </c>
      <c r="U62" s="158"/>
      <c r="V62" s="17"/>
      <c r="W62" s="17"/>
      <c r="X62" s="155"/>
      <c r="Y62" s="183"/>
      <c r="Z62" s="17"/>
      <c r="AA62" s="155"/>
      <c r="AB62" s="17"/>
      <c r="AC62" s="17"/>
      <c r="AD62" s="155"/>
      <c r="AE62" s="17"/>
      <c r="AF62" s="17"/>
      <c r="AG62" s="155"/>
      <c r="AH62" s="17">
        <f t="shared" si="12"/>
        <v>0</v>
      </c>
      <c r="AI62" s="17">
        <f t="shared" si="13"/>
        <v>0</v>
      </c>
      <c r="AJ62" s="158"/>
      <c r="AK62" s="122"/>
      <c r="AL62" s="17"/>
      <c r="AM62" s="155"/>
      <c r="AN62" s="122">
        <f t="shared" si="15"/>
        <v>18813</v>
      </c>
      <c r="AO62" s="17">
        <f t="shared" si="16"/>
        <v>25084</v>
      </c>
      <c r="AP62" s="158">
        <f t="shared" si="17"/>
        <v>1.3333333333333333</v>
      </c>
    </row>
    <row r="63" spans="1:42" s="28" customFormat="1" x14ac:dyDescent="0.25">
      <c r="A63" s="19">
        <v>52</v>
      </c>
      <c r="B63" s="97" t="s">
        <v>102</v>
      </c>
      <c r="C63" s="177" t="s">
        <v>35</v>
      </c>
      <c r="D63" s="192"/>
      <c r="E63" s="20"/>
      <c r="F63" s="136"/>
      <c r="G63" s="192"/>
      <c r="H63" s="20"/>
      <c r="I63" s="164"/>
      <c r="J63" s="20"/>
      <c r="K63" s="20"/>
      <c r="L63" s="164"/>
      <c r="M63" s="192"/>
      <c r="N63" s="20"/>
      <c r="O63" s="164"/>
      <c r="P63" s="192"/>
      <c r="Q63" s="20"/>
      <c r="R63" s="165"/>
      <c r="S63" s="20">
        <f t="shared" si="20"/>
        <v>0</v>
      </c>
      <c r="T63" s="20">
        <f t="shared" si="21"/>
        <v>0</v>
      </c>
      <c r="U63" s="137"/>
      <c r="V63" s="20"/>
      <c r="W63" s="20"/>
      <c r="X63" s="164"/>
      <c r="Y63" s="192"/>
      <c r="Z63" s="20"/>
      <c r="AA63" s="164"/>
      <c r="AB63" s="20"/>
      <c r="AC63" s="20"/>
      <c r="AD63" s="164"/>
      <c r="AE63" s="20"/>
      <c r="AF63" s="20"/>
      <c r="AG63" s="164"/>
      <c r="AH63" s="20">
        <f t="shared" si="12"/>
        <v>0</v>
      </c>
      <c r="AI63" s="20">
        <f t="shared" si="13"/>
        <v>0</v>
      </c>
      <c r="AJ63" s="137"/>
      <c r="AK63" s="129"/>
      <c r="AL63" s="20"/>
      <c r="AM63" s="164"/>
      <c r="AN63" s="129">
        <f t="shared" si="15"/>
        <v>0</v>
      </c>
      <c r="AO63" s="20">
        <f t="shared" si="16"/>
        <v>0</v>
      </c>
      <c r="AP63" s="137"/>
    </row>
    <row r="64" spans="1:42" s="38" customFormat="1" ht="16.5" thickBot="1" x14ac:dyDescent="0.3">
      <c r="A64" s="25">
        <v>53</v>
      </c>
      <c r="B64" s="98" t="s">
        <v>103</v>
      </c>
      <c r="C64" s="178" t="s">
        <v>36</v>
      </c>
      <c r="D64" s="193">
        <v>874</v>
      </c>
      <c r="E64" s="26"/>
      <c r="F64" s="140"/>
      <c r="G64" s="193"/>
      <c r="H64" s="26"/>
      <c r="I64" s="166"/>
      <c r="J64" s="26"/>
      <c r="K64" s="26"/>
      <c r="L64" s="166"/>
      <c r="M64" s="193"/>
      <c r="N64" s="26"/>
      <c r="O64" s="166"/>
      <c r="P64" s="193"/>
      <c r="Q64" s="26"/>
      <c r="R64" s="167"/>
      <c r="S64" s="26">
        <f t="shared" si="20"/>
        <v>0</v>
      </c>
      <c r="T64" s="26">
        <f t="shared" si="21"/>
        <v>0</v>
      </c>
      <c r="U64" s="137"/>
      <c r="V64" s="26"/>
      <c r="W64" s="26"/>
      <c r="X64" s="166"/>
      <c r="Y64" s="193"/>
      <c r="Z64" s="26"/>
      <c r="AA64" s="166"/>
      <c r="AB64" s="26"/>
      <c r="AC64" s="26"/>
      <c r="AD64" s="166"/>
      <c r="AE64" s="26"/>
      <c r="AF64" s="26"/>
      <c r="AG64" s="166"/>
      <c r="AH64" s="26">
        <f t="shared" si="12"/>
        <v>0</v>
      </c>
      <c r="AI64" s="26">
        <f t="shared" si="13"/>
        <v>0</v>
      </c>
      <c r="AJ64" s="137"/>
      <c r="AK64" s="124"/>
      <c r="AL64" s="23"/>
      <c r="AM64" s="166"/>
      <c r="AN64" s="124">
        <f t="shared" si="15"/>
        <v>874</v>
      </c>
      <c r="AO64" s="23">
        <f t="shared" si="16"/>
        <v>0</v>
      </c>
      <c r="AP64" s="137"/>
    </row>
    <row r="65" spans="1:42" s="39" customFormat="1" ht="16.5" thickBot="1" x14ac:dyDescent="0.3">
      <c r="A65" s="120">
        <v>54</v>
      </c>
      <c r="B65" s="86" t="s">
        <v>83</v>
      </c>
      <c r="C65" s="171" t="s">
        <v>116</v>
      </c>
      <c r="D65" s="183">
        <f t="shared" ref="D65" si="196">SUM(D63:D64)</f>
        <v>874</v>
      </c>
      <c r="E65" s="17">
        <f t="shared" ref="E65" si="197">SUM(E63:E64)</f>
        <v>0</v>
      </c>
      <c r="F65" s="141"/>
      <c r="G65" s="183">
        <f t="shared" ref="G65" si="198">SUM(G63:G64)</f>
        <v>0</v>
      </c>
      <c r="H65" s="17">
        <f t="shared" ref="H65" si="199">SUM(H63:H64)</f>
        <v>0</v>
      </c>
      <c r="I65" s="155"/>
      <c r="J65" s="17">
        <f t="shared" ref="J65:K65" si="200">SUM(J63:J64)</f>
        <v>0</v>
      </c>
      <c r="K65" s="17">
        <f t="shared" si="200"/>
        <v>0</v>
      </c>
      <c r="L65" s="155"/>
      <c r="M65" s="183">
        <f t="shared" ref="M65:N65" si="201">SUM(M63:M64)</f>
        <v>0</v>
      </c>
      <c r="N65" s="17">
        <f t="shared" si="201"/>
        <v>0</v>
      </c>
      <c r="O65" s="155"/>
      <c r="P65" s="183">
        <f t="shared" ref="P65:Q65" si="202">SUM(P63:P64)</f>
        <v>0</v>
      </c>
      <c r="Q65" s="17">
        <f t="shared" si="202"/>
        <v>0</v>
      </c>
      <c r="R65" s="134"/>
      <c r="S65" s="17">
        <f t="shared" si="20"/>
        <v>0</v>
      </c>
      <c r="T65" s="17">
        <f t="shared" si="21"/>
        <v>0</v>
      </c>
      <c r="U65" s="155"/>
      <c r="V65" s="17">
        <f t="shared" ref="V65" si="203">SUM(V63:V64)</f>
        <v>0</v>
      </c>
      <c r="W65" s="17">
        <f t="shared" ref="W65" si="204">SUM(W63:W64)</f>
        <v>0</v>
      </c>
      <c r="X65" s="155"/>
      <c r="Y65" s="183">
        <f t="shared" ref="Y65" si="205">SUM(Y63:Y64)</f>
        <v>0</v>
      </c>
      <c r="Z65" s="17">
        <f t="shared" ref="Z65" si="206">SUM(Z63:Z64)</f>
        <v>0</v>
      </c>
      <c r="AA65" s="155"/>
      <c r="AB65" s="17">
        <f t="shared" ref="AB65" si="207">SUM(AB63:AB64)</f>
        <v>0</v>
      </c>
      <c r="AC65" s="17">
        <f t="shared" ref="AC65" si="208">SUM(AC63:AC64)</f>
        <v>0</v>
      </c>
      <c r="AD65" s="155"/>
      <c r="AE65" s="17">
        <f t="shared" ref="AE65:AF65" si="209">SUM(AE63:AE64)</f>
        <v>0</v>
      </c>
      <c r="AF65" s="17">
        <f t="shared" si="209"/>
        <v>0</v>
      </c>
      <c r="AG65" s="155"/>
      <c r="AH65" s="17">
        <f t="shared" si="12"/>
        <v>0</v>
      </c>
      <c r="AI65" s="17">
        <f t="shared" si="13"/>
        <v>0</v>
      </c>
      <c r="AJ65" s="155"/>
      <c r="AK65" s="122">
        <f t="shared" ref="AK65" si="210">SUM(AK63:AK64)</f>
        <v>0</v>
      </c>
      <c r="AL65" s="17">
        <f t="shared" ref="AL65" si="211">SUM(AL63:AL64)</f>
        <v>0</v>
      </c>
      <c r="AM65" s="155"/>
      <c r="AN65" s="122">
        <f t="shared" si="15"/>
        <v>874</v>
      </c>
      <c r="AO65" s="17">
        <f t="shared" si="16"/>
        <v>0</v>
      </c>
      <c r="AP65" s="155"/>
    </row>
    <row r="66" spans="1:42" s="39" customFormat="1" ht="16.5" thickBot="1" x14ac:dyDescent="0.3">
      <c r="A66" s="120">
        <v>55</v>
      </c>
      <c r="B66" s="86" t="s">
        <v>84</v>
      </c>
      <c r="C66" s="171" t="s">
        <v>117</v>
      </c>
      <c r="D66" s="183">
        <f t="shared" ref="D66" si="212">SUM(D40,D41,D48,D58,D61,D62,D65)</f>
        <v>23392</v>
      </c>
      <c r="E66" s="17">
        <f t="shared" ref="E66" si="213">SUM(E40,E41,E48,E58,E61,E62,E65)</f>
        <v>82738</v>
      </c>
      <c r="F66" s="141">
        <f t="shared" si="3"/>
        <v>3.5370212038303692</v>
      </c>
      <c r="G66" s="183">
        <f t="shared" ref="G66" si="214">SUM(G40,G41,G48,G58,G61,G62,G65)</f>
        <v>133472</v>
      </c>
      <c r="H66" s="17">
        <f t="shared" ref="H66" si="215">SUM(H40,H41,H48,H58,H61,H62,H65)</f>
        <v>133472</v>
      </c>
      <c r="I66" s="155">
        <f t="shared" si="4"/>
        <v>1</v>
      </c>
      <c r="J66" s="17">
        <f t="shared" ref="J66:K66" si="216">SUM(J40,J41,J48,J58,J61,J62,J65)</f>
        <v>58056</v>
      </c>
      <c r="K66" s="17">
        <f t="shared" si="216"/>
        <v>65918</v>
      </c>
      <c r="L66" s="155">
        <f t="shared" si="0"/>
        <v>1.1354209728537963</v>
      </c>
      <c r="M66" s="183">
        <f t="shared" ref="M66:N66" si="217">SUM(M40,M41,M48,M58,M61,M62,M65)</f>
        <v>200556</v>
      </c>
      <c r="N66" s="17">
        <f t="shared" si="217"/>
        <v>243942</v>
      </c>
      <c r="O66" s="155">
        <f t="shared" si="5"/>
        <v>1.2163286064740022</v>
      </c>
      <c r="P66" s="183">
        <f t="shared" ref="P66:Q66" si="218">SUM(P40,P41,P48,P58,P61,P62,P65)</f>
        <v>10209</v>
      </c>
      <c r="Q66" s="17">
        <f t="shared" si="218"/>
        <v>11791</v>
      </c>
      <c r="R66" s="134">
        <f>Q66/P66</f>
        <v>1.154961308649231</v>
      </c>
      <c r="S66" s="17">
        <f t="shared" si="20"/>
        <v>402293</v>
      </c>
      <c r="T66" s="17">
        <f t="shared" si="21"/>
        <v>455123</v>
      </c>
      <c r="U66" s="155">
        <f t="shared" ref="U66" si="219">T66/S66</f>
        <v>1.1313221955142148</v>
      </c>
      <c r="V66" s="17">
        <f t="shared" ref="V66" si="220">SUM(V40,V41,V48,V58,V61,V62,V65)</f>
        <v>8764</v>
      </c>
      <c r="W66" s="17">
        <f t="shared" ref="W66" si="221">SUM(W40,W41,W48,W58,W61,W62,W65)</f>
        <v>99855</v>
      </c>
      <c r="X66" s="155">
        <f t="shared" si="18"/>
        <v>11.393769968051119</v>
      </c>
      <c r="Y66" s="183">
        <f t="shared" ref="Y66" si="222">SUM(Y40,Y41,Y48,Y58,Y61,Y62,Y65)</f>
        <v>107225</v>
      </c>
      <c r="Z66" s="17">
        <f t="shared" ref="Z66" si="223">SUM(Z40,Z41,Z48,Z58,Z61,Z62,Z65)</f>
        <v>177215</v>
      </c>
      <c r="AA66" s="155">
        <f t="shared" si="10"/>
        <v>1.6527395663324784</v>
      </c>
      <c r="AB66" s="17">
        <f t="shared" ref="AB66" si="224">SUM(AB40,AB41,AB48,AB58,AB61,AB62,AB65)</f>
        <v>147631</v>
      </c>
      <c r="AC66" s="17">
        <f t="shared" ref="AC66" si="225">SUM(AC40,AC41,AC48,AC58,AC61,AC62,AC65)</f>
        <v>255005</v>
      </c>
      <c r="AD66" s="155">
        <f t="shared" si="11"/>
        <v>1.7273133691433371</v>
      </c>
      <c r="AE66" s="17">
        <f t="shared" ref="AE66:AF66" si="226">SUM(AE40,AE41,AE48,AE58,AE61,AE62,AE65)</f>
        <v>47537</v>
      </c>
      <c r="AF66" s="17">
        <f t="shared" si="226"/>
        <v>34405</v>
      </c>
      <c r="AG66" s="155">
        <f t="shared" ref="AG66" si="227">AF66/AE66</f>
        <v>0.72375202473862466</v>
      </c>
      <c r="AH66" s="17">
        <f t="shared" si="12"/>
        <v>311157</v>
      </c>
      <c r="AI66" s="17">
        <f t="shared" si="13"/>
        <v>566480</v>
      </c>
      <c r="AJ66" s="155">
        <f t="shared" ref="AJ66" si="228">AI66/AH66</f>
        <v>1.8205600388228451</v>
      </c>
      <c r="AK66" s="122">
        <f t="shared" ref="AK66" si="229">SUM(AK40,AK41,AK48,AK58,AK61,AK62,AK65)</f>
        <v>0</v>
      </c>
      <c r="AL66" s="17">
        <f t="shared" ref="AL66" si="230">SUM(AL40,AL41,AL48,AL58,AL61,AL62,AL65)</f>
        <v>0</v>
      </c>
      <c r="AM66" s="155"/>
      <c r="AN66" s="122">
        <f t="shared" si="15"/>
        <v>736842</v>
      </c>
      <c r="AO66" s="17">
        <f t="shared" si="16"/>
        <v>1104341</v>
      </c>
      <c r="AP66" s="155">
        <f t="shared" si="17"/>
        <v>1.4987487141069591</v>
      </c>
    </row>
    <row r="67" spans="1:42" s="28" customFormat="1" x14ac:dyDescent="0.25">
      <c r="A67" s="19">
        <v>56</v>
      </c>
      <c r="B67" s="97" t="s">
        <v>85</v>
      </c>
      <c r="C67" s="179" t="s">
        <v>37</v>
      </c>
      <c r="D67" s="192"/>
      <c r="E67" s="20"/>
      <c r="F67" s="136"/>
      <c r="G67" s="192"/>
      <c r="H67" s="20"/>
      <c r="I67" s="164"/>
      <c r="J67" s="20"/>
      <c r="K67" s="20"/>
      <c r="L67" s="164"/>
      <c r="M67" s="192"/>
      <c r="N67" s="20"/>
      <c r="O67" s="164"/>
      <c r="P67" s="192"/>
      <c r="Q67" s="20"/>
      <c r="R67" s="165"/>
      <c r="S67" s="20">
        <f t="shared" si="20"/>
        <v>0</v>
      </c>
      <c r="T67" s="20">
        <f t="shared" si="21"/>
        <v>0</v>
      </c>
      <c r="U67" s="164"/>
      <c r="V67" s="20"/>
      <c r="W67" s="20"/>
      <c r="X67" s="164"/>
      <c r="Y67" s="192"/>
      <c r="Z67" s="20"/>
      <c r="AA67" s="164"/>
      <c r="AB67" s="20"/>
      <c r="AC67" s="20"/>
      <c r="AD67" s="164"/>
      <c r="AE67" s="20"/>
      <c r="AF67" s="20"/>
      <c r="AG67" s="164"/>
      <c r="AH67" s="20">
        <f t="shared" si="12"/>
        <v>0</v>
      </c>
      <c r="AI67" s="20">
        <f t="shared" si="13"/>
        <v>0</v>
      </c>
      <c r="AJ67" s="164"/>
      <c r="AK67" s="129"/>
      <c r="AL67" s="20"/>
      <c r="AM67" s="164"/>
      <c r="AN67" s="129">
        <f t="shared" si="15"/>
        <v>0</v>
      </c>
      <c r="AO67" s="20">
        <f t="shared" si="16"/>
        <v>0</v>
      </c>
      <c r="AP67" s="164"/>
    </row>
    <row r="68" spans="1:42" s="29" customFormat="1" x14ac:dyDescent="0.25">
      <c r="A68" s="22">
        <v>57</v>
      </c>
      <c r="B68" s="82" t="s">
        <v>86</v>
      </c>
      <c r="C68" s="172" t="s">
        <v>38</v>
      </c>
      <c r="D68" s="185">
        <f>589696+230</f>
        <v>589926</v>
      </c>
      <c r="E68" s="23">
        <v>528595</v>
      </c>
      <c r="F68" s="138">
        <f t="shared" si="3"/>
        <v>0.89603611300400388</v>
      </c>
      <c r="G68" s="185">
        <f>347591+51</f>
        <v>347642</v>
      </c>
      <c r="H68" s="23">
        <v>510921</v>
      </c>
      <c r="I68" s="151">
        <f t="shared" si="4"/>
        <v>1.4696757008646826</v>
      </c>
      <c r="J68" s="23">
        <f>176142+9</f>
        <v>176151</v>
      </c>
      <c r="K68" s="23">
        <v>157969</v>
      </c>
      <c r="L68" s="151">
        <f t="shared" si="0"/>
        <v>0.89678173839489983</v>
      </c>
      <c r="M68" s="185">
        <f>426250+28</f>
        <v>426278</v>
      </c>
      <c r="N68" s="23">
        <v>612493</v>
      </c>
      <c r="O68" s="151">
        <f t="shared" si="5"/>
        <v>1.436839339585904</v>
      </c>
      <c r="P68" s="185">
        <f>446160+320</f>
        <v>446480</v>
      </c>
      <c r="Q68" s="23">
        <v>767487</v>
      </c>
      <c r="R68" s="152">
        <f>Q68/P68</f>
        <v>1.7189728543271816</v>
      </c>
      <c r="S68" s="23">
        <f t="shared" si="20"/>
        <v>1396551</v>
      </c>
      <c r="T68" s="23">
        <f t="shared" si="21"/>
        <v>2048870</v>
      </c>
      <c r="U68" s="151">
        <f t="shared" ref="U68" si="231">T68/S68</f>
        <v>1.4670928594802481</v>
      </c>
      <c r="V68" s="23">
        <v>2630</v>
      </c>
      <c r="W68" s="23">
        <v>25958</v>
      </c>
      <c r="X68" s="151">
        <f t="shared" si="18"/>
        <v>9.8699619771863123</v>
      </c>
      <c r="Y68" s="185">
        <v>59820</v>
      </c>
      <c r="Z68" s="23">
        <v>56204</v>
      </c>
      <c r="AA68" s="151">
        <f t="shared" si="10"/>
        <v>0.93955198930123707</v>
      </c>
      <c r="AB68" s="23">
        <v>33362</v>
      </c>
      <c r="AC68" s="23">
        <v>58945</v>
      </c>
      <c r="AD68" s="151">
        <f t="shared" si="11"/>
        <v>1.7668305257478569</v>
      </c>
      <c r="AE68" s="23">
        <v>27262</v>
      </c>
      <c r="AF68" s="23">
        <v>52481</v>
      </c>
      <c r="AG68" s="151">
        <f t="shared" ref="AG68" si="232">AF68/AE68</f>
        <v>1.9250605238060303</v>
      </c>
      <c r="AH68" s="23">
        <f t="shared" si="12"/>
        <v>123074</v>
      </c>
      <c r="AI68" s="23">
        <f t="shared" si="13"/>
        <v>193588</v>
      </c>
      <c r="AJ68" s="151">
        <f t="shared" ref="AJ68" si="233">AI68/AH68</f>
        <v>1.5729398573216113</v>
      </c>
      <c r="AK68" s="124">
        <v>124711</v>
      </c>
      <c r="AL68" s="23">
        <v>114855</v>
      </c>
      <c r="AM68" s="151">
        <f>AL68/AK68</f>
        <v>0.92096928097762021</v>
      </c>
      <c r="AN68" s="124">
        <f t="shared" si="15"/>
        <v>2234262</v>
      </c>
      <c r="AO68" s="23">
        <f t="shared" si="16"/>
        <v>2885908</v>
      </c>
      <c r="AP68" s="151">
        <f t="shared" si="17"/>
        <v>1.2916605125092759</v>
      </c>
    </row>
    <row r="69" spans="1:42" s="38" customFormat="1" ht="16.5" thickBot="1" x14ac:dyDescent="0.3">
      <c r="A69" s="25">
        <v>58</v>
      </c>
      <c r="B69" s="98" t="s">
        <v>87</v>
      </c>
      <c r="C69" s="178" t="s">
        <v>104</v>
      </c>
      <c r="D69" s="193"/>
      <c r="E69" s="26"/>
      <c r="F69" s="140"/>
      <c r="G69" s="193"/>
      <c r="H69" s="26"/>
      <c r="I69" s="166"/>
      <c r="J69" s="26"/>
      <c r="K69" s="26"/>
      <c r="L69" s="166"/>
      <c r="M69" s="193"/>
      <c r="N69" s="26"/>
      <c r="O69" s="166"/>
      <c r="P69" s="193"/>
      <c r="Q69" s="26"/>
      <c r="R69" s="167"/>
      <c r="S69" s="26">
        <f t="shared" si="20"/>
        <v>0</v>
      </c>
      <c r="T69" s="26">
        <f t="shared" si="21"/>
        <v>0</v>
      </c>
      <c r="U69" s="166"/>
      <c r="V69" s="26"/>
      <c r="W69" s="26"/>
      <c r="X69" s="166"/>
      <c r="Y69" s="193"/>
      <c r="Z69" s="26"/>
      <c r="AA69" s="166"/>
      <c r="AB69" s="26"/>
      <c r="AC69" s="26"/>
      <c r="AD69" s="166"/>
      <c r="AE69" s="26"/>
      <c r="AF69" s="26"/>
      <c r="AG69" s="166"/>
      <c r="AH69" s="26">
        <f t="shared" si="12"/>
        <v>0</v>
      </c>
      <c r="AI69" s="26">
        <f t="shared" si="13"/>
        <v>0</v>
      </c>
      <c r="AJ69" s="166"/>
      <c r="AK69" s="130"/>
      <c r="AL69" s="26"/>
      <c r="AM69" s="166"/>
      <c r="AN69" s="130">
        <f t="shared" si="15"/>
        <v>0</v>
      </c>
      <c r="AO69" s="26">
        <f t="shared" si="16"/>
        <v>0</v>
      </c>
      <c r="AP69" s="166"/>
    </row>
    <row r="70" spans="1:42" s="44" customFormat="1" ht="16.5" thickBot="1" x14ac:dyDescent="0.3">
      <c r="A70" s="30">
        <v>59</v>
      </c>
      <c r="B70" s="99" t="s">
        <v>88</v>
      </c>
      <c r="C70" s="180" t="s">
        <v>118</v>
      </c>
      <c r="D70" s="194">
        <f t="shared" ref="D70" si="234">SUM(D67:D69)</f>
        <v>589926</v>
      </c>
      <c r="E70" s="31">
        <f t="shared" ref="E70" si="235">SUM(E67:E69)</f>
        <v>528595</v>
      </c>
      <c r="F70" s="32">
        <f t="shared" si="3"/>
        <v>0.89603611300400388</v>
      </c>
      <c r="G70" s="194">
        <f t="shared" ref="G70" si="236">SUM(G67:G69)</f>
        <v>347642</v>
      </c>
      <c r="H70" s="31">
        <f t="shared" ref="H70" si="237">SUM(H67:H69)</f>
        <v>510921</v>
      </c>
      <c r="I70" s="43">
        <f t="shared" si="4"/>
        <v>1.4696757008646826</v>
      </c>
      <c r="J70" s="31">
        <f t="shared" ref="J70:K70" si="238">SUM(J67:J69)</f>
        <v>176151</v>
      </c>
      <c r="K70" s="31">
        <f t="shared" si="238"/>
        <v>157969</v>
      </c>
      <c r="L70" s="43">
        <f t="shared" si="0"/>
        <v>0.89678173839489983</v>
      </c>
      <c r="M70" s="194">
        <f t="shared" ref="M70:N70" si="239">SUM(M67:M69)</f>
        <v>426278</v>
      </c>
      <c r="N70" s="31">
        <f t="shared" si="239"/>
        <v>612493</v>
      </c>
      <c r="O70" s="43">
        <f t="shared" si="5"/>
        <v>1.436839339585904</v>
      </c>
      <c r="P70" s="194">
        <f t="shared" ref="P70:Q70" si="240">SUM(P67:P69)</f>
        <v>446480</v>
      </c>
      <c r="Q70" s="31">
        <f t="shared" si="240"/>
        <v>767487</v>
      </c>
      <c r="R70" s="103">
        <f t="shared" ref="R70:R72" si="241">Q70/P70</f>
        <v>1.7189728543271816</v>
      </c>
      <c r="S70" s="31">
        <f t="shared" si="20"/>
        <v>1396551</v>
      </c>
      <c r="T70" s="31">
        <f t="shared" si="20"/>
        <v>2048870</v>
      </c>
      <c r="U70" s="43">
        <f t="shared" ref="U70:U72" si="242">T70/S70</f>
        <v>1.4670928594802481</v>
      </c>
      <c r="V70" s="31">
        <f t="shared" ref="V70" si="243">SUM(V67:V69)</f>
        <v>2630</v>
      </c>
      <c r="W70" s="31">
        <f t="shared" ref="W70" si="244">SUM(W67:W69)</f>
        <v>25958</v>
      </c>
      <c r="X70" s="43">
        <f t="shared" si="18"/>
        <v>9.8699619771863123</v>
      </c>
      <c r="Y70" s="194">
        <f t="shared" ref="Y70" si="245">SUM(Y67:Y69)</f>
        <v>59820</v>
      </c>
      <c r="Z70" s="31">
        <f t="shared" ref="Z70" si="246">SUM(Z67:Z69)</f>
        <v>56204</v>
      </c>
      <c r="AA70" s="43">
        <f t="shared" si="10"/>
        <v>0.93955198930123707</v>
      </c>
      <c r="AB70" s="31">
        <f t="shared" ref="AB70" si="247">SUM(AB67:AB69)</f>
        <v>33362</v>
      </c>
      <c r="AC70" s="31">
        <f t="shared" ref="AC70" si="248">SUM(AC67:AC69)</f>
        <v>58945</v>
      </c>
      <c r="AD70" s="43">
        <f t="shared" si="11"/>
        <v>1.7668305257478569</v>
      </c>
      <c r="AE70" s="31">
        <f t="shared" ref="AE70:AF70" si="249">SUM(AE67:AE69)</f>
        <v>27262</v>
      </c>
      <c r="AF70" s="31">
        <f t="shared" si="249"/>
        <v>52481</v>
      </c>
      <c r="AG70" s="43">
        <f t="shared" ref="AG70:AG71" si="250">AF70/AE70</f>
        <v>1.9250605238060303</v>
      </c>
      <c r="AH70" s="31">
        <f t="shared" si="12"/>
        <v>123074</v>
      </c>
      <c r="AI70" s="31">
        <f t="shared" si="13"/>
        <v>193588</v>
      </c>
      <c r="AJ70" s="43">
        <f t="shared" ref="AJ70:AJ72" si="251">AI70/AH70</f>
        <v>1.5729398573216113</v>
      </c>
      <c r="AK70" s="101">
        <f t="shared" ref="AK70" si="252">SUM(AK67:AK69)</f>
        <v>124711</v>
      </c>
      <c r="AL70" s="31">
        <f t="shared" ref="AL70" si="253">SUM(AL67:AL69)</f>
        <v>114855</v>
      </c>
      <c r="AM70" s="43">
        <f t="shared" ref="AM70:AM72" si="254">AL70/AK70</f>
        <v>0.92096928097762021</v>
      </c>
      <c r="AN70" s="101">
        <f t="shared" si="15"/>
        <v>2234262</v>
      </c>
      <c r="AO70" s="31">
        <f t="shared" si="16"/>
        <v>2885908</v>
      </c>
      <c r="AP70" s="43">
        <f t="shared" si="17"/>
        <v>1.2916605125092759</v>
      </c>
    </row>
    <row r="71" spans="1:42" s="70" customFormat="1" ht="17.25" thickTop="1" thickBot="1" x14ac:dyDescent="0.3">
      <c r="A71" s="65">
        <v>60</v>
      </c>
      <c r="B71" s="69"/>
      <c r="C71" s="181" t="s">
        <v>119</v>
      </c>
      <c r="D71" s="188">
        <f t="shared" ref="D71" si="255">SUM(D66,D70)</f>
        <v>613318</v>
      </c>
      <c r="E71" s="34">
        <f t="shared" ref="E71" si="256">SUM(E66,E70)</f>
        <v>611333</v>
      </c>
      <c r="F71" s="66">
        <f t="shared" si="3"/>
        <v>0.99676350604417285</v>
      </c>
      <c r="G71" s="188">
        <f t="shared" ref="G71" si="257">SUM(G66,G70)</f>
        <v>481114</v>
      </c>
      <c r="H71" s="34">
        <f t="shared" ref="H71" si="258">SUM(H66,H70)</f>
        <v>644393</v>
      </c>
      <c r="I71" s="45">
        <f t="shared" si="4"/>
        <v>1.3393769460044813</v>
      </c>
      <c r="J71" s="34">
        <f t="shared" ref="J71:K71" si="259">SUM(J66,J70)</f>
        <v>234207</v>
      </c>
      <c r="K71" s="34">
        <f t="shared" si="259"/>
        <v>223887</v>
      </c>
      <c r="L71" s="45">
        <f t="shared" si="0"/>
        <v>0.95593641522243145</v>
      </c>
      <c r="M71" s="188">
        <f t="shared" ref="M71:N71" si="260">SUM(M66,M70)</f>
        <v>626834</v>
      </c>
      <c r="N71" s="34">
        <f t="shared" si="260"/>
        <v>856435</v>
      </c>
      <c r="O71" s="45">
        <f t="shared" si="5"/>
        <v>1.3662867681076649</v>
      </c>
      <c r="P71" s="188">
        <f t="shared" ref="P71:Q71" si="261">SUM(P66,P70)</f>
        <v>456689</v>
      </c>
      <c r="Q71" s="34">
        <f t="shared" si="261"/>
        <v>779278</v>
      </c>
      <c r="R71" s="104">
        <f t="shared" si="241"/>
        <v>1.7063647252287661</v>
      </c>
      <c r="S71" s="34">
        <f t="shared" si="20"/>
        <v>1798844</v>
      </c>
      <c r="T71" s="34">
        <f t="shared" si="20"/>
        <v>2503993</v>
      </c>
      <c r="U71" s="45">
        <f t="shared" si="242"/>
        <v>1.3920011963238614</v>
      </c>
      <c r="V71" s="34">
        <f t="shared" ref="V71" si="262">SUM(V66,V70)</f>
        <v>11394</v>
      </c>
      <c r="W71" s="34">
        <f t="shared" ref="W71" si="263">SUM(W66,W70)</f>
        <v>125813</v>
      </c>
      <c r="X71" s="45">
        <f t="shared" si="18"/>
        <v>11.042039670001754</v>
      </c>
      <c r="Y71" s="188">
        <f t="shared" ref="Y71" si="264">SUM(Y66,Y70)</f>
        <v>167045</v>
      </c>
      <c r="Z71" s="34">
        <f t="shared" ref="Z71" si="265">SUM(Z66,Z70)</f>
        <v>233419</v>
      </c>
      <c r="AA71" s="45">
        <f t="shared" si="10"/>
        <v>1.397342033583765</v>
      </c>
      <c r="AB71" s="34">
        <f t="shared" ref="AB71" si="266">SUM(AB66,AB70)</f>
        <v>180993</v>
      </c>
      <c r="AC71" s="34">
        <f t="shared" ref="AC71" si="267">SUM(AC66,AC70)</f>
        <v>313950</v>
      </c>
      <c r="AD71" s="45">
        <f t="shared" si="11"/>
        <v>1.7345974706204108</v>
      </c>
      <c r="AE71" s="34">
        <f t="shared" ref="AE71:AF71" si="268">SUM(AE66,AE70)</f>
        <v>74799</v>
      </c>
      <c r="AF71" s="34">
        <f t="shared" si="268"/>
        <v>86886</v>
      </c>
      <c r="AG71" s="45">
        <f t="shared" si="250"/>
        <v>1.1615930694260619</v>
      </c>
      <c r="AH71" s="34">
        <f t="shared" si="12"/>
        <v>434231</v>
      </c>
      <c r="AI71" s="34">
        <f t="shared" si="13"/>
        <v>760068</v>
      </c>
      <c r="AJ71" s="45">
        <f t="shared" si="251"/>
        <v>1.7503771034311231</v>
      </c>
      <c r="AK71" s="100">
        <f t="shared" ref="AK71" si="269">SUM(AK66,AK70)</f>
        <v>124711</v>
      </c>
      <c r="AL71" s="34">
        <f t="shared" ref="AL71" si="270">SUM(AL66,AL70)</f>
        <v>114855</v>
      </c>
      <c r="AM71" s="45">
        <f t="shared" si="254"/>
        <v>0.92096928097762021</v>
      </c>
      <c r="AN71" s="100">
        <f t="shared" si="15"/>
        <v>2971104</v>
      </c>
      <c r="AO71" s="34">
        <f t="shared" si="16"/>
        <v>3990249</v>
      </c>
      <c r="AP71" s="45">
        <f t="shared" si="17"/>
        <v>1.3430189586093251</v>
      </c>
    </row>
    <row r="72" spans="1:42" s="28" customFormat="1" ht="17.25" thickTop="1" thickBot="1" x14ac:dyDescent="0.3">
      <c r="A72" s="46">
        <v>61</v>
      </c>
      <c r="B72" s="47"/>
      <c r="C72" s="182" t="s">
        <v>94</v>
      </c>
      <c r="D72" s="195">
        <v>57</v>
      </c>
      <c r="E72" s="48">
        <v>43</v>
      </c>
      <c r="F72" s="68">
        <f t="shared" si="3"/>
        <v>0.75438596491228072</v>
      </c>
      <c r="G72" s="195">
        <v>53</v>
      </c>
      <c r="H72" s="48">
        <v>64</v>
      </c>
      <c r="I72" s="49">
        <f t="shared" si="4"/>
        <v>1.2075471698113207</v>
      </c>
      <c r="J72" s="48">
        <v>19</v>
      </c>
      <c r="K72" s="48">
        <v>19</v>
      </c>
      <c r="L72" s="49">
        <f t="shared" si="0"/>
        <v>1</v>
      </c>
      <c r="M72" s="195">
        <v>63</v>
      </c>
      <c r="N72" s="48">
        <v>66</v>
      </c>
      <c r="O72" s="78">
        <f t="shared" si="5"/>
        <v>1.0476190476190477</v>
      </c>
      <c r="P72" s="195">
        <v>80</v>
      </c>
      <c r="Q72" s="48">
        <v>90</v>
      </c>
      <c r="R72" s="105">
        <f t="shared" si="241"/>
        <v>1.125</v>
      </c>
      <c r="S72" s="48">
        <f t="shared" si="20"/>
        <v>215</v>
      </c>
      <c r="T72" s="48">
        <f t="shared" si="20"/>
        <v>239</v>
      </c>
      <c r="U72" s="78">
        <f t="shared" si="242"/>
        <v>1.1116279069767443</v>
      </c>
      <c r="V72" s="48">
        <v>0</v>
      </c>
      <c r="W72" s="48">
        <v>7</v>
      </c>
      <c r="X72" s="49" t="e">
        <f t="shared" si="18"/>
        <v>#DIV/0!</v>
      </c>
      <c r="Y72" s="195">
        <v>15</v>
      </c>
      <c r="Z72" s="48">
        <v>15</v>
      </c>
      <c r="AA72" s="49">
        <f t="shared" si="10"/>
        <v>1</v>
      </c>
      <c r="AB72" s="48">
        <v>22</v>
      </c>
      <c r="AC72" s="48">
        <v>24</v>
      </c>
      <c r="AD72" s="49">
        <f t="shared" si="11"/>
        <v>1.0909090909090908</v>
      </c>
      <c r="AE72" s="48">
        <v>5</v>
      </c>
      <c r="AF72" s="48">
        <v>5</v>
      </c>
      <c r="AG72" s="78"/>
      <c r="AH72" s="48">
        <f t="shared" si="12"/>
        <v>42</v>
      </c>
      <c r="AI72" s="48">
        <f t="shared" si="13"/>
        <v>51</v>
      </c>
      <c r="AJ72" s="78">
        <f t="shared" si="251"/>
        <v>1.2142857142857142</v>
      </c>
      <c r="AK72" s="102">
        <v>27</v>
      </c>
      <c r="AL72" s="48">
        <v>19</v>
      </c>
      <c r="AM72" s="49">
        <f t="shared" si="254"/>
        <v>0.70370370370370372</v>
      </c>
      <c r="AN72" s="102">
        <f t="shared" si="15"/>
        <v>341</v>
      </c>
      <c r="AO72" s="48">
        <f t="shared" si="16"/>
        <v>352</v>
      </c>
      <c r="AP72" s="78">
        <f t="shared" si="17"/>
        <v>1.032258064516129</v>
      </c>
    </row>
    <row r="73" spans="1:42" ht="21" customHeight="1" x14ac:dyDescent="0.25">
      <c r="A73" s="50"/>
      <c r="B73" s="50"/>
      <c r="C73" s="51"/>
      <c r="D73" s="53">
        <f>SUM(D71-D38)</f>
        <v>0</v>
      </c>
      <c r="E73" s="53">
        <f t="shared" ref="E73" si="271">SUM(E71-E38)</f>
        <v>0</v>
      </c>
      <c r="G73" s="53">
        <f t="shared" ref="G73" si="272">SUM(G71-G38)</f>
        <v>0</v>
      </c>
      <c r="H73" s="53">
        <f t="shared" ref="H73" si="273">SUM(H71-H38)</f>
        <v>0</v>
      </c>
      <c r="J73" s="53">
        <f t="shared" ref="J73" si="274">SUM(J71-J38)</f>
        <v>0</v>
      </c>
      <c r="K73" s="53">
        <f t="shared" ref="K73" si="275">SUM(K71-K38)</f>
        <v>0</v>
      </c>
      <c r="M73" s="53">
        <f t="shared" ref="M73:N73" si="276">SUM(M71-M38)</f>
        <v>0</v>
      </c>
      <c r="N73" s="53">
        <f t="shared" si="276"/>
        <v>0</v>
      </c>
      <c r="P73" s="53">
        <f t="shared" ref="P73" si="277">SUM(P71-P38)</f>
        <v>0</v>
      </c>
      <c r="Q73" s="53">
        <f t="shared" ref="Q73" si="278">SUM(Q71-Q38)</f>
        <v>0</v>
      </c>
      <c r="S73" s="53">
        <f>SUM(S71-S38)</f>
        <v>0</v>
      </c>
      <c r="T73" s="53">
        <f t="shared" ref="T73" si="279">SUM(T71-T38)</f>
        <v>0</v>
      </c>
      <c r="V73" s="53">
        <f t="shared" ref="V73" si="280">SUM(V71-V38)</f>
        <v>0</v>
      </c>
      <c r="W73" s="53">
        <f t="shared" ref="W73" si="281">SUM(W71-W38)</f>
        <v>0</v>
      </c>
      <c r="Y73" s="53">
        <f t="shared" ref="Y73" si="282">SUM(Y71-Y38)</f>
        <v>0</v>
      </c>
      <c r="Z73" s="53">
        <f>SUM(Z71-Z38)</f>
        <v>0</v>
      </c>
      <c r="AB73" s="53">
        <f t="shared" ref="AB73" si="283">SUM(AB71-AB38)</f>
        <v>0</v>
      </c>
      <c r="AC73" s="53">
        <f t="shared" ref="AC73" si="284">SUM(AC71-AC38)</f>
        <v>0</v>
      </c>
      <c r="AE73" s="53">
        <f t="shared" ref="AE73:AF73" si="285">SUM(AE71-AE38)</f>
        <v>0</v>
      </c>
      <c r="AF73" s="53">
        <f t="shared" si="285"/>
        <v>0</v>
      </c>
      <c r="AH73" s="53">
        <f>SUM(AH71-AH38)</f>
        <v>0</v>
      </c>
      <c r="AI73" s="53">
        <f t="shared" ref="AI73" si="286">SUM(AI71-AI38)</f>
        <v>0</v>
      </c>
      <c r="AK73" s="53">
        <f t="shared" ref="AK73:AL73" si="287">SUM(AK71-AK38)</f>
        <v>0</v>
      </c>
      <c r="AL73" s="53">
        <f t="shared" si="287"/>
        <v>0</v>
      </c>
      <c r="AN73" s="53">
        <f>SUM(AN71-AN38)</f>
        <v>0</v>
      </c>
      <c r="AO73" s="53">
        <f t="shared" ref="AO73" si="288">SUM(AO71-AO38)</f>
        <v>0</v>
      </c>
    </row>
    <row r="74" spans="1:42" x14ac:dyDescent="0.25">
      <c r="A74" s="50"/>
      <c r="B74" s="50"/>
      <c r="C74" s="51"/>
    </row>
    <row r="75" spans="1:42" x14ac:dyDescent="0.25">
      <c r="A75" s="50"/>
      <c r="B75" s="50"/>
      <c r="C75" s="51"/>
    </row>
    <row r="76" spans="1:42" x14ac:dyDescent="0.25">
      <c r="A76" s="50"/>
      <c r="B76" s="50"/>
      <c r="C76" s="51"/>
    </row>
    <row r="77" spans="1:42" x14ac:dyDescent="0.25">
      <c r="A77" s="50"/>
      <c r="B77" s="50"/>
      <c r="C77" s="51"/>
    </row>
    <row r="78" spans="1:42" x14ac:dyDescent="0.25">
      <c r="A78" s="50"/>
      <c r="B78" s="50"/>
      <c r="C78" s="51"/>
    </row>
    <row r="79" spans="1:42" x14ac:dyDescent="0.25">
      <c r="A79" s="50"/>
      <c r="B79" s="50"/>
      <c r="C79" s="51"/>
    </row>
    <row r="80" spans="1:42" x14ac:dyDescent="0.25">
      <c r="A80" s="50"/>
      <c r="B80" s="50"/>
      <c r="C80" s="51"/>
    </row>
    <row r="81" spans="1:3" x14ac:dyDescent="0.25">
      <c r="A81" s="50"/>
      <c r="B81" s="50"/>
      <c r="C81" s="51"/>
    </row>
    <row r="82" spans="1:3" x14ac:dyDescent="0.25">
      <c r="A82" s="50"/>
      <c r="B82" s="50"/>
      <c r="C82" s="51"/>
    </row>
    <row r="83" spans="1:3" x14ac:dyDescent="0.25">
      <c r="A83" s="50"/>
      <c r="B83" s="50"/>
      <c r="C83" s="51"/>
    </row>
    <row r="84" spans="1:3" x14ac:dyDescent="0.25">
      <c r="A84" s="50"/>
      <c r="B84" s="50"/>
      <c r="C84" s="51"/>
    </row>
    <row r="85" spans="1:3" x14ac:dyDescent="0.25">
      <c r="A85" s="50"/>
      <c r="B85" s="50"/>
      <c r="C85" s="51"/>
    </row>
    <row r="86" spans="1:3" x14ac:dyDescent="0.25">
      <c r="A86" s="50"/>
      <c r="B86" s="50"/>
      <c r="C86" s="51"/>
    </row>
    <row r="87" spans="1:3" x14ac:dyDescent="0.25">
      <c r="A87" s="50"/>
      <c r="B87" s="50"/>
      <c r="C87" s="51"/>
    </row>
    <row r="88" spans="1:3" x14ac:dyDescent="0.25">
      <c r="A88" s="50"/>
      <c r="B88" s="50"/>
      <c r="C88" s="51"/>
    </row>
    <row r="89" spans="1:3" x14ac:dyDescent="0.25">
      <c r="A89" s="50"/>
      <c r="B89" s="50"/>
      <c r="C89" s="51"/>
    </row>
    <row r="90" spans="1:3" x14ac:dyDescent="0.25">
      <c r="A90" s="50"/>
      <c r="B90" s="50"/>
      <c r="C90" s="51"/>
    </row>
    <row r="91" spans="1:3" x14ac:dyDescent="0.25">
      <c r="A91" s="50"/>
      <c r="B91" s="50"/>
      <c r="C91" s="51"/>
    </row>
    <row r="92" spans="1:3" x14ac:dyDescent="0.25">
      <c r="A92" s="50"/>
      <c r="B92" s="50"/>
      <c r="C92" s="51"/>
    </row>
    <row r="93" spans="1:3" x14ac:dyDescent="0.25">
      <c r="A93" s="50"/>
      <c r="B93" s="50"/>
      <c r="C93" s="51"/>
    </row>
    <row r="94" spans="1:3" x14ac:dyDescent="0.25">
      <c r="A94" s="50"/>
      <c r="B94" s="50"/>
      <c r="C94" s="51"/>
    </row>
    <row r="95" spans="1:3" x14ac:dyDescent="0.25">
      <c r="A95" s="50"/>
      <c r="B95" s="50"/>
      <c r="C95" s="51"/>
    </row>
    <row r="96" spans="1:3" x14ac:dyDescent="0.25">
      <c r="A96" s="50"/>
      <c r="B96" s="50"/>
      <c r="C96" s="51"/>
    </row>
    <row r="97" spans="1:3" x14ac:dyDescent="0.25">
      <c r="A97" s="50"/>
      <c r="B97" s="50"/>
      <c r="C97" s="51"/>
    </row>
    <row r="98" spans="1:3" x14ac:dyDescent="0.25">
      <c r="A98" s="50"/>
      <c r="B98" s="50"/>
      <c r="C98" s="51"/>
    </row>
    <row r="99" spans="1:3" x14ac:dyDescent="0.25">
      <c r="A99" s="50"/>
      <c r="B99" s="50"/>
      <c r="C99" s="51"/>
    </row>
    <row r="100" spans="1:3" x14ac:dyDescent="0.25">
      <c r="A100" s="50"/>
      <c r="B100" s="50"/>
      <c r="C100" s="51"/>
    </row>
    <row r="101" spans="1:3" x14ac:dyDescent="0.25">
      <c r="A101" s="50"/>
      <c r="B101" s="50"/>
      <c r="C101" s="51"/>
    </row>
    <row r="102" spans="1:3" x14ac:dyDescent="0.25">
      <c r="A102" s="50"/>
      <c r="B102" s="50"/>
      <c r="C102" s="51"/>
    </row>
    <row r="103" spans="1:3" x14ac:dyDescent="0.25">
      <c r="A103" s="50"/>
      <c r="B103" s="50"/>
      <c r="C103" s="51"/>
    </row>
    <row r="104" spans="1:3" x14ac:dyDescent="0.25">
      <c r="A104" s="50"/>
      <c r="B104" s="50"/>
      <c r="C104" s="51"/>
    </row>
    <row r="105" spans="1:3" x14ac:dyDescent="0.25">
      <c r="A105" s="50"/>
      <c r="B105" s="50"/>
      <c r="C105" s="51"/>
    </row>
    <row r="106" spans="1:3" x14ac:dyDescent="0.25">
      <c r="A106" s="50"/>
      <c r="B106" s="50"/>
      <c r="C106" s="51"/>
    </row>
    <row r="107" spans="1:3" x14ac:dyDescent="0.25">
      <c r="A107" s="50"/>
      <c r="B107" s="50"/>
      <c r="C107" s="51"/>
    </row>
    <row r="108" spans="1:3" x14ac:dyDescent="0.25">
      <c r="A108" s="50"/>
      <c r="B108" s="50"/>
      <c r="C108" s="51"/>
    </row>
    <row r="109" spans="1:3" x14ac:dyDescent="0.25">
      <c r="A109" s="50"/>
      <c r="B109" s="50"/>
      <c r="C109" s="51"/>
    </row>
    <row r="110" spans="1:3" x14ac:dyDescent="0.25">
      <c r="A110" s="50"/>
      <c r="B110" s="50"/>
      <c r="C110" s="51"/>
    </row>
    <row r="111" spans="1:3" x14ac:dyDescent="0.25">
      <c r="A111" s="50"/>
      <c r="B111" s="50"/>
      <c r="C111" s="51"/>
    </row>
    <row r="112" spans="1:3" x14ac:dyDescent="0.25">
      <c r="A112" s="50"/>
      <c r="B112" s="50"/>
      <c r="C112" s="51"/>
    </row>
    <row r="113" spans="1:3" x14ac:dyDescent="0.25">
      <c r="A113" s="50"/>
      <c r="B113" s="50"/>
      <c r="C113" s="51"/>
    </row>
    <row r="114" spans="1:3" x14ac:dyDescent="0.25">
      <c r="A114" s="50"/>
      <c r="B114" s="50"/>
      <c r="C114" s="51"/>
    </row>
    <row r="115" spans="1:3" x14ac:dyDescent="0.25">
      <c r="A115" s="50"/>
      <c r="B115" s="50"/>
      <c r="C115" s="51"/>
    </row>
    <row r="116" spans="1:3" x14ac:dyDescent="0.25">
      <c r="A116" s="50"/>
      <c r="B116" s="50"/>
      <c r="C116" s="51"/>
    </row>
    <row r="117" spans="1:3" x14ac:dyDescent="0.25">
      <c r="A117" s="50"/>
      <c r="B117" s="50"/>
      <c r="C117" s="51"/>
    </row>
    <row r="118" spans="1:3" x14ac:dyDescent="0.25">
      <c r="A118" s="50"/>
      <c r="B118" s="50"/>
      <c r="C118" s="51"/>
    </row>
    <row r="119" spans="1:3" x14ac:dyDescent="0.25">
      <c r="A119" s="50"/>
      <c r="B119" s="50"/>
      <c r="C119" s="51"/>
    </row>
    <row r="120" spans="1:3" x14ac:dyDescent="0.25">
      <c r="A120" s="50"/>
      <c r="B120" s="50"/>
      <c r="C120" s="51"/>
    </row>
    <row r="121" spans="1:3" x14ac:dyDescent="0.25">
      <c r="A121" s="50"/>
      <c r="B121" s="50"/>
      <c r="C121" s="51"/>
    </row>
    <row r="122" spans="1:3" x14ac:dyDescent="0.25">
      <c r="A122" s="50"/>
      <c r="B122" s="50"/>
      <c r="C122" s="51"/>
    </row>
    <row r="123" spans="1:3" x14ac:dyDescent="0.25">
      <c r="A123" s="50"/>
      <c r="B123" s="50"/>
      <c r="C123" s="51"/>
    </row>
    <row r="124" spans="1:3" x14ac:dyDescent="0.25">
      <c r="A124" s="50"/>
      <c r="B124" s="50"/>
      <c r="C124" s="51"/>
    </row>
    <row r="125" spans="1:3" x14ac:dyDescent="0.25">
      <c r="A125" s="50"/>
      <c r="B125" s="50"/>
      <c r="C125" s="51"/>
    </row>
    <row r="126" spans="1:3" x14ac:dyDescent="0.25">
      <c r="A126" s="50"/>
      <c r="B126" s="50"/>
      <c r="C126" s="51"/>
    </row>
    <row r="127" spans="1:3" x14ac:dyDescent="0.25">
      <c r="A127" s="50"/>
      <c r="B127" s="50"/>
      <c r="C127" s="51"/>
    </row>
    <row r="128" spans="1:3" x14ac:dyDescent="0.25">
      <c r="A128" s="50"/>
      <c r="B128" s="50"/>
      <c r="C128" s="51"/>
    </row>
    <row r="129" spans="1:3" x14ac:dyDescent="0.25">
      <c r="A129" s="50"/>
      <c r="B129" s="50"/>
      <c r="C129" s="51"/>
    </row>
    <row r="130" spans="1:3" x14ac:dyDescent="0.25">
      <c r="A130" s="50"/>
      <c r="B130" s="50"/>
      <c r="C130" s="51"/>
    </row>
    <row r="131" spans="1:3" x14ac:dyDescent="0.25">
      <c r="A131" s="50"/>
      <c r="B131" s="50"/>
      <c r="C131" s="51"/>
    </row>
    <row r="132" spans="1:3" x14ac:dyDescent="0.25">
      <c r="A132" s="50"/>
      <c r="B132" s="50"/>
      <c r="C132" s="51"/>
    </row>
    <row r="133" spans="1:3" x14ac:dyDescent="0.25">
      <c r="A133" s="50"/>
      <c r="B133" s="50"/>
      <c r="C133" s="51"/>
    </row>
    <row r="134" spans="1:3" x14ac:dyDescent="0.25">
      <c r="A134" s="50"/>
      <c r="B134" s="50"/>
      <c r="C134" s="51"/>
    </row>
    <row r="135" spans="1:3" x14ac:dyDescent="0.25">
      <c r="A135" s="50"/>
      <c r="B135" s="50"/>
      <c r="C135" s="51"/>
    </row>
    <row r="136" spans="1:3" x14ac:dyDescent="0.25">
      <c r="A136" s="50"/>
      <c r="B136" s="50"/>
      <c r="C136" s="51"/>
    </row>
    <row r="137" spans="1:3" x14ac:dyDescent="0.25">
      <c r="A137" s="50"/>
      <c r="B137" s="50"/>
      <c r="C137" s="51"/>
    </row>
    <row r="138" spans="1:3" x14ac:dyDescent="0.25">
      <c r="A138" s="50"/>
      <c r="B138" s="50"/>
      <c r="C138" s="51"/>
    </row>
    <row r="139" spans="1:3" x14ac:dyDescent="0.25">
      <c r="A139" s="50"/>
      <c r="B139" s="50"/>
      <c r="C139" s="51"/>
    </row>
    <row r="140" spans="1:3" x14ac:dyDescent="0.25">
      <c r="A140" s="50"/>
      <c r="B140" s="50"/>
      <c r="C140" s="51"/>
    </row>
    <row r="141" spans="1:3" x14ac:dyDescent="0.25">
      <c r="A141" s="50"/>
      <c r="B141" s="50"/>
      <c r="C141" s="51"/>
    </row>
    <row r="142" spans="1:3" x14ac:dyDescent="0.25">
      <c r="A142" s="50"/>
      <c r="B142" s="50"/>
      <c r="C142" s="51"/>
    </row>
    <row r="143" spans="1:3" x14ac:dyDescent="0.25">
      <c r="A143" s="50"/>
      <c r="B143" s="50"/>
      <c r="C143" s="51"/>
    </row>
    <row r="144" spans="1:3" x14ac:dyDescent="0.25">
      <c r="A144" s="50"/>
      <c r="B144" s="50"/>
      <c r="C144" s="51"/>
    </row>
    <row r="145" spans="1:3" x14ac:dyDescent="0.25">
      <c r="A145" s="50"/>
      <c r="B145" s="50"/>
      <c r="C145" s="51"/>
    </row>
    <row r="146" spans="1:3" x14ac:dyDescent="0.25">
      <c r="A146" s="50"/>
      <c r="B146" s="50"/>
      <c r="C146" s="51"/>
    </row>
    <row r="147" spans="1:3" x14ac:dyDescent="0.25">
      <c r="A147" s="50"/>
      <c r="B147" s="50"/>
      <c r="C147" s="51"/>
    </row>
    <row r="148" spans="1:3" x14ac:dyDescent="0.25">
      <c r="A148" s="50"/>
      <c r="B148" s="50"/>
      <c r="C148" s="51"/>
    </row>
    <row r="149" spans="1:3" x14ac:dyDescent="0.25">
      <c r="A149" s="50"/>
      <c r="B149" s="50"/>
      <c r="C149" s="51"/>
    </row>
    <row r="150" spans="1:3" x14ac:dyDescent="0.25">
      <c r="A150" s="50"/>
      <c r="B150" s="50"/>
      <c r="C150" s="51"/>
    </row>
    <row r="151" spans="1:3" x14ac:dyDescent="0.25">
      <c r="A151" s="50"/>
      <c r="B151" s="50"/>
      <c r="C151" s="51"/>
    </row>
    <row r="152" spans="1:3" x14ac:dyDescent="0.25">
      <c r="A152" s="50"/>
      <c r="B152" s="50"/>
      <c r="C152" s="51"/>
    </row>
    <row r="153" spans="1:3" x14ac:dyDescent="0.25">
      <c r="A153" s="50"/>
      <c r="B153" s="50"/>
      <c r="C153" s="51"/>
    </row>
    <row r="154" spans="1:3" x14ac:dyDescent="0.25">
      <c r="A154" s="50"/>
      <c r="B154" s="50"/>
      <c r="C154" s="51"/>
    </row>
    <row r="155" spans="1:3" x14ac:dyDescent="0.25">
      <c r="A155" s="50"/>
      <c r="B155" s="50"/>
      <c r="C155" s="51"/>
    </row>
    <row r="156" spans="1:3" x14ac:dyDescent="0.25">
      <c r="A156" s="50"/>
      <c r="B156" s="50"/>
      <c r="C156" s="51"/>
    </row>
    <row r="157" spans="1:3" x14ac:dyDescent="0.25">
      <c r="A157" s="50"/>
      <c r="B157" s="50"/>
      <c r="C157" s="51"/>
    </row>
    <row r="158" spans="1:3" x14ac:dyDescent="0.25">
      <c r="A158" s="50"/>
      <c r="B158" s="50"/>
      <c r="C158" s="51"/>
    </row>
    <row r="159" spans="1:3" x14ac:dyDescent="0.25">
      <c r="A159" s="50"/>
      <c r="B159" s="50"/>
      <c r="C159" s="51"/>
    </row>
    <row r="160" spans="1:3" x14ac:dyDescent="0.25">
      <c r="A160" s="50"/>
      <c r="B160" s="50"/>
      <c r="C160" s="51"/>
    </row>
    <row r="161" spans="1:3" x14ac:dyDescent="0.25">
      <c r="A161" s="50"/>
      <c r="B161" s="50"/>
      <c r="C161" s="51"/>
    </row>
    <row r="162" spans="1:3" x14ac:dyDescent="0.25">
      <c r="A162" s="50"/>
      <c r="B162" s="50"/>
      <c r="C162" s="51"/>
    </row>
    <row r="163" spans="1:3" x14ac:dyDescent="0.25">
      <c r="A163" s="50"/>
      <c r="B163" s="50"/>
      <c r="C163" s="51"/>
    </row>
    <row r="164" spans="1:3" x14ac:dyDescent="0.25">
      <c r="A164" s="50"/>
      <c r="B164" s="50"/>
      <c r="C164" s="51"/>
    </row>
    <row r="165" spans="1:3" x14ac:dyDescent="0.25">
      <c r="A165" s="50"/>
      <c r="B165" s="50"/>
      <c r="C165" s="51"/>
    </row>
    <row r="166" spans="1:3" x14ac:dyDescent="0.25">
      <c r="A166" s="50"/>
      <c r="B166" s="50"/>
      <c r="C166" s="51"/>
    </row>
    <row r="167" spans="1:3" x14ac:dyDescent="0.25">
      <c r="A167" s="50"/>
      <c r="B167" s="50"/>
      <c r="C167" s="51"/>
    </row>
    <row r="168" spans="1:3" x14ac:dyDescent="0.25">
      <c r="A168" s="50"/>
      <c r="B168" s="50"/>
      <c r="C168" s="51"/>
    </row>
    <row r="169" spans="1:3" x14ac:dyDescent="0.25">
      <c r="A169" s="50"/>
      <c r="B169" s="50"/>
      <c r="C169" s="51"/>
    </row>
    <row r="170" spans="1:3" x14ac:dyDescent="0.25">
      <c r="A170" s="50"/>
      <c r="B170" s="50"/>
      <c r="C170" s="51"/>
    </row>
    <row r="171" spans="1:3" x14ac:dyDescent="0.25">
      <c r="A171" s="50"/>
      <c r="B171" s="50"/>
      <c r="C171" s="51"/>
    </row>
    <row r="172" spans="1:3" x14ac:dyDescent="0.25">
      <c r="A172" s="50"/>
      <c r="B172" s="50"/>
      <c r="C172" s="51"/>
    </row>
    <row r="173" spans="1:3" x14ac:dyDescent="0.25">
      <c r="A173" s="50"/>
      <c r="B173" s="50"/>
      <c r="C173" s="51"/>
    </row>
    <row r="174" spans="1:3" x14ac:dyDescent="0.25">
      <c r="A174" s="50"/>
      <c r="B174" s="50"/>
      <c r="C174" s="51"/>
    </row>
    <row r="175" spans="1:3" x14ac:dyDescent="0.25">
      <c r="A175" s="50"/>
      <c r="B175" s="50"/>
      <c r="C175" s="51"/>
    </row>
    <row r="176" spans="1:3" x14ac:dyDescent="0.25">
      <c r="A176" s="50"/>
      <c r="B176" s="50"/>
      <c r="C176" s="51"/>
    </row>
    <row r="177" spans="1:3" x14ac:dyDescent="0.25">
      <c r="A177" s="50"/>
      <c r="B177" s="50"/>
      <c r="C177" s="51"/>
    </row>
    <row r="178" spans="1:3" x14ac:dyDescent="0.25">
      <c r="A178" s="50"/>
      <c r="B178" s="50"/>
      <c r="C178" s="51"/>
    </row>
    <row r="179" spans="1:3" x14ac:dyDescent="0.25">
      <c r="A179" s="50"/>
      <c r="B179" s="50"/>
      <c r="C179" s="51"/>
    </row>
    <row r="180" spans="1:3" x14ac:dyDescent="0.25">
      <c r="A180" s="50"/>
      <c r="B180" s="50"/>
      <c r="C180" s="51"/>
    </row>
    <row r="181" spans="1:3" x14ac:dyDescent="0.25">
      <c r="A181" s="50"/>
      <c r="B181" s="50"/>
      <c r="C181" s="51"/>
    </row>
    <row r="182" spans="1:3" x14ac:dyDescent="0.25">
      <c r="A182" s="50"/>
      <c r="B182" s="50"/>
      <c r="C182" s="51"/>
    </row>
    <row r="183" spans="1:3" x14ac:dyDescent="0.25">
      <c r="A183" s="50"/>
      <c r="B183" s="50"/>
      <c r="C183" s="51"/>
    </row>
    <row r="184" spans="1:3" x14ac:dyDescent="0.25">
      <c r="A184" s="50"/>
      <c r="B184" s="50"/>
      <c r="C184" s="51"/>
    </row>
    <row r="185" spans="1:3" x14ac:dyDescent="0.25">
      <c r="A185" s="50"/>
      <c r="B185" s="50"/>
      <c r="C185" s="51"/>
    </row>
    <row r="186" spans="1:3" x14ac:dyDescent="0.25">
      <c r="A186" s="50"/>
      <c r="B186" s="50"/>
      <c r="C186" s="51"/>
    </row>
    <row r="187" spans="1:3" x14ac:dyDescent="0.25">
      <c r="A187" s="50"/>
      <c r="B187" s="50"/>
      <c r="C187" s="51"/>
    </row>
    <row r="188" spans="1:3" x14ac:dyDescent="0.25">
      <c r="A188" s="50"/>
      <c r="B188" s="50"/>
      <c r="C188" s="51"/>
    </row>
    <row r="189" spans="1:3" x14ac:dyDescent="0.25">
      <c r="A189" s="50"/>
      <c r="B189" s="50"/>
      <c r="C189" s="51"/>
    </row>
    <row r="190" spans="1:3" x14ac:dyDescent="0.25">
      <c r="A190" s="50"/>
      <c r="B190" s="50"/>
      <c r="C190" s="51"/>
    </row>
    <row r="191" spans="1:3" x14ac:dyDescent="0.25">
      <c r="A191" s="50"/>
      <c r="B191" s="50"/>
      <c r="C191" s="51"/>
    </row>
    <row r="192" spans="1:3" x14ac:dyDescent="0.25">
      <c r="A192" s="50"/>
      <c r="B192" s="50"/>
      <c r="C192" s="51"/>
    </row>
    <row r="193" spans="1:3" x14ac:dyDescent="0.25">
      <c r="A193" s="50"/>
      <c r="B193" s="50"/>
      <c r="C193" s="51"/>
    </row>
    <row r="194" spans="1:3" x14ac:dyDescent="0.25">
      <c r="A194" s="50"/>
      <c r="B194" s="50"/>
      <c r="C194" s="51"/>
    </row>
    <row r="195" spans="1:3" x14ac:dyDescent="0.25">
      <c r="A195" s="50"/>
      <c r="B195" s="50"/>
      <c r="C195" s="51"/>
    </row>
    <row r="196" spans="1:3" x14ac:dyDescent="0.25">
      <c r="A196" s="50"/>
      <c r="B196" s="50"/>
      <c r="C196" s="51"/>
    </row>
    <row r="197" spans="1:3" x14ac:dyDescent="0.25">
      <c r="A197" s="50"/>
      <c r="B197" s="50"/>
      <c r="C197" s="51"/>
    </row>
    <row r="198" spans="1:3" x14ac:dyDescent="0.25">
      <c r="A198" s="50"/>
      <c r="B198" s="50"/>
      <c r="C198" s="51"/>
    </row>
    <row r="199" spans="1:3" x14ac:dyDescent="0.25">
      <c r="A199" s="50"/>
      <c r="B199" s="50"/>
      <c r="C199" s="51"/>
    </row>
    <row r="200" spans="1:3" x14ac:dyDescent="0.25">
      <c r="A200" s="50"/>
      <c r="B200" s="50"/>
      <c r="C200" s="51"/>
    </row>
    <row r="201" spans="1:3" x14ac:dyDescent="0.25">
      <c r="A201" s="50"/>
      <c r="B201" s="50"/>
      <c r="C201" s="51"/>
    </row>
    <row r="202" spans="1:3" x14ac:dyDescent="0.25">
      <c r="A202" s="50"/>
      <c r="B202" s="50"/>
      <c r="C202" s="51"/>
    </row>
    <row r="203" spans="1:3" x14ac:dyDescent="0.25">
      <c r="A203" s="50"/>
      <c r="B203" s="50"/>
      <c r="C203" s="51"/>
    </row>
    <row r="204" spans="1:3" x14ac:dyDescent="0.25">
      <c r="A204" s="50"/>
      <c r="B204" s="50"/>
      <c r="C204" s="51"/>
    </row>
    <row r="205" spans="1:3" x14ac:dyDescent="0.25">
      <c r="A205" s="50"/>
      <c r="B205" s="50"/>
      <c r="C205" s="51"/>
    </row>
    <row r="206" spans="1:3" x14ac:dyDescent="0.25">
      <c r="A206" s="50"/>
      <c r="B206" s="50"/>
      <c r="C206" s="51"/>
    </row>
    <row r="207" spans="1:3" x14ac:dyDescent="0.25">
      <c r="A207" s="50"/>
      <c r="B207" s="50"/>
      <c r="C207" s="51"/>
    </row>
    <row r="208" spans="1:3" x14ac:dyDescent="0.25">
      <c r="A208" s="50"/>
      <c r="B208" s="50"/>
      <c r="C208" s="51"/>
    </row>
    <row r="209" spans="1:3" x14ac:dyDescent="0.25">
      <c r="A209" s="50"/>
      <c r="B209" s="50"/>
      <c r="C209" s="51"/>
    </row>
    <row r="210" spans="1:3" x14ac:dyDescent="0.25">
      <c r="A210" s="50"/>
      <c r="B210" s="50"/>
      <c r="C210" s="51"/>
    </row>
    <row r="211" spans="1:3" x14ac:dyDescent="0.25">
      <c r="A211" s="50"/>
      <c r="B211" s="50"/>
      <c r="C211" s="51"/>
    </row>
    <row r="212" spans="1:3" x14ac:dyDescent="0.25">
      <c r="A212" s="50"/>
      <c r="B212" s="50"/>
      <c r="C212" s="51"/>
    </row>
    <row r="213" spans="1:3" x14ac:dyDescent="0.25">
      <c r="A213" s="50"/>
      <c r="B213" s="50"/>
      <c r="C213" s="51"/>
    </row>
    <row r="214" spans="1:3" x14ac:dyDescent="0.25">
      <c r="A214" s="50"/>
      <c r="B214" s="50"/>
      <c r="C214" s="51"/>
    </row>
    <row r="215" spans="1:3" x14ac:dyDescent="0.25">
      <c r="A215" s="50"/>
      <c r="B215" s="50"/>
      <c r="C215" s="51"/>
    </row>
    <row r="216" spans="1:3" x14ac:dyDescent="0.25">
      <c r="A216" s="50"/>
      <c r="B216" s="50"/>
      <c r="C216" s="51"/>
    </row>
    <row r="217" spans="1:3" x14ac:dyDescent="0.25">
      <c r="A217" s="50"/>
      <c r="B217" s="50"/>
      <c r="C217" s="51"/>
    </row>
    <row r="218" spans="1:3" x14ac:dyDescent="0.25">
      <c r="A218" s="50"/>
      <c r="B218" s="50"/>
      <c r="C218" s="51"/>
    </row>
    <row r="219" spans="1:3" x14ac:dyDescent="0.25">
      <c r="A219" s="50"/>
      <c r="B219" s="50"/>
      <c r="C219" s="51"/>
    </row>
    <row r="220" spans="1:3" x14ac:dyDescent="0.25">
      <c r="A220" s="50"/>
      <c r="B220" s="50"/>
      <c r="C220" s="51"/>
    </row>
    <row r="221" spans="1:3" x14ac:dyDescent="0.25">
      <c r="A221" s="50"/>
      <c r="B221" s="50"/>
      <c r="C221" s="51"/>
    </row>
    <row r="222" spans="1:3" x14ac:dyDescent="0.25">
      <c r="A222" s="50"/>
      <c r="B222" s="50"/>
      <c r="C222" s="51"/>
    </row>
    <row r="223" spans="1:3" x14ac:dyDescent="0.25">
      <c r="A223" s="50"/>
      <c r="B223" s="50"/>
      <c r="C223" s="51"/>
    </row>
    <row r="224" spans="1:3" x14ac:dyDescent="0.25">
      <c r="A224" s="50"/>
      <c r="B224" s="50"/>
      <c r="C224" s="51"/>
    </row>
    <row r="225" spans="1:3" x14ac:dyDescent="0.25">
      <c r="A225" s="50"/>
      <c r="B225" s="50"/>
      <c r="C225" s="51"/>
    </row>
    <row r="226" spans="1:3" x14ac:dyDescent="0.25">
      <c r="A226" s="50"/>
      <c r="B226" s="50"/>
      <c r="C226" s="51"/>
    </row>
    <row r="227" spans="1:3" x14ac:dyDescent="0.25">
      <c r="A227" s="50"/>
      <c r="B227" s="50"/>
      <c r="C227" s="51"/>
    </row>
    <row r="228" spans="1:3" x14ac:dyDescent="0.25">
      <c r="A228" s="50"/>
      <c r="B228" s="50"/>
      <c r="C228" s="51"/>
    </row>
    <row r="229" spans="1:3" x14ac:dyDescent="0.25">
      <c r="A229" s="50"/>
      <c r="B229" s="50"/>
      <c r="C229" s="51"/>
    </row>
    <row r="230" spans="1:3" x14ac:dyDescent="0.25">
      <c r="A230" s="50"/>
      <c r="B230" s="50"/>
      <c r="C230" s="51"/>
    </row>
    <row r="231" spans="1:3" x14ac:dyDescent="0.25">
      <c r="A231" s="50"/>
      <c r="B231" s="50"/>
      <c r="C231" s="51"/>
    </row>
    <row r="232" spans="1:3" x14ac:dyDescent="0.25">
      <c r="A232" s="50"/>
      <c r="B232" s="50"/>
      <c r="C232" s="51"/>
    </row>
    <row r="233" spans="1:3" x14ac:dyDescent="0.25">
      <c r="A233" s="50"/>
      <c r="B233" s="50"/>
      <c r="C233" s="51"/>
    </row>
    <row r="234" spans="1:3" x14ac:dyDescent="0.25">
      <c r="A234" s="50"/>
      <c r="B234" s="50"/>
      <c r="C234" s="51"/>
    </row>
    <row r="235" spans="1:3" x14ac:dyDescent="0.25">
      <c r="A235" s="50"/>
      <c r="B235" s="50"/>
      <c r="C235" s="51"/>
    </row>
    <row r="236" spans="1:3" x14ac:dyDescent="0.25">
      <c r="A236" s="50"/>
      <c r="B236" s="50"/>
      <c r="C236" s="51"/>
    </row>
    <row r="237" spans="1:3" x14ac:dyDescent="0.25">
      <c r="A237" s="50"/>
      <c r="B237" s="50"/>
      <c r="C237" s="51"/>
    </row>
    <row r="238" spans="1:3" x14ac:dyDescent="0.25">
      <c r="A238" s="50"/>
      <c r="B238" s="50"/>
      <c r="C238" s="51"/>
    </row>
    <row r="239" spans="1:3" x14ac:dyDescent="0.25">
      <c r="A239" s="50"/>
      <c r="B239" s="50"/>
      <c r="C239" s="51"/>
    </row>
    <row r="240" spans="1:3" x14ac:dyDescent="0.25">
      <c r="A240" s="50"/>
      <c r="B240" s="50"/>
      <c r="C240" s="51"/>
    </row>
  </sheetData>
  <mergeCells count="69">
    <mergeCell ref="AH5:AJ5"/>
    <mergeCell ref="AH6:AJ7"/>
    <mergeCell ref="AH8:AH9"/>
    <mergeCell ref="AI8:AI9"/>
    <mergeCell ref="AJ8:AJ9"/>
    <mergeCell ref="AE5:AG5"/>
    <mergeCell ref="AE6:AG7"/>
    <mergeCell ref="AE8:AE9"/>
    <mergeCell ref="AF8:AF9"/>
    <mergeCell ref="AG8:AG9"/>
    <mergeCell ref="AD8:AD9"/>
    <mergeCell ref="F8:F9"/>
    <mergeCell ref="P8:P9"/>
    <mergeCell ref="P5:R5"/>
    <mergeCell ref="D5:F5"/>
    <mergeCell ref="AB5:AD5"/>
    <mergeCell ref="Y5:AA5"/>
    <mergeCell ref="V5:X5"/>
    <mergeCell ref="M5:O5"/>
    <mergeCell ref="S5:U5"/>
    <mergeCell ref="S6:U7"/>
    <mergeCell ref="S8:S9"/>
    <mergeCell ref="T8:T9"/>
    <mergeCell ref="U8:U9"/>
    <mergeCell ref="D6:F7"/>
    <mergeCell ref="AC8:AC9"/>
    <mergeCell ref="M6:O7"/>
    <mergeCell ref="W8:W9"/>
    <mergeCell ref="X8:X9"/>
    <mergeCell ref="M8:M9"/>
    <mergeCell ref="N8:N9"/>
    <mergeCell ref="AB8:AB9"/>
    <mergeCell ref="Y8:Y9"/>
    <mergeCell ref="Z8:Z9"/>
    <mergeCell ref="AA8:AA9"/>
    <mergeCell ref="Q8:Q9"/>
    <mergeCell ref="V8:V9"/>
    <mergeCell ref="A2:C2"/>
    <mergeCell ref="A5:A9"/>
    <mergeCell ref="C5:C9"/>
    <mergeCell ref="G6:I7"/>
    <mergeCell ref="L8:L9"/>
    <mergeCell ref="G8:G9"/>
    <mergeCell ref="J8:J9"/>
    <mergeCell ref="K8:K9"/>
    <mergeCell ref="H8:H9"/>
    <mergeCell ref="G5:I5"/>
    <mergeCell ref="B5:B9"/>
    <mergeCell ref="J5:L5"/>
    <mergeCell ref="I8:I9"/>
    <mergeCell ref="J6:L7"/>
    <mergeCell ref="D8:D9"/>
    <mergeCell ref="E8:E9"/>
    <mergeCell ref="O8:O9"/>
    <mergeCell ref="V6:X7"/>
    <mergeCell ref="P6:R7"/>
    <mergeCell ref="AN5:AP5"/>
    <mergeCell ref="AN6:AP7"/>
    <mergeCell ref="AN8:AN9"/>
    <mergeCell ref="AO8:AO9"/>
    <mergeCell ref="AK5:AM5"/>
    <mergeCell ref="AP8:AP9"/>
    <mergeCell ref="AK6:AM7"/>
    <mergeCell ref="AK8:AK9"/>
    <mergeCell ref="AL8:AL9"/>
    <mergeCell ref="AM8:AM9"/>
    <mergeCell ref="R8:R9"/>
    <mergeCell ref="AB6:AD7"/>
    <mergeCell ref="Y6:AA7"/>
  </mergeCells>
  <phoneticPr fontId="4" type="noConversion"/>
  <printOptions horizontalCentered="1"/>
  <pageMargins left="3.937007874015748E-2" right="3.937007874015748E-2" top="0.11811023622047245" bottom="0.11811023622047245" header="7.874015748031496E-2" footer="0.31496062992125984"/>
  <pageSetup paperSize="8" scale="40" fitToWidth="3" fitToHeight="2" orientation="landscape" r:id="rId1"/>
  <headerFooter alignWithMargins="0">
    <oddHeader>&amp;R&amp;16 6. számú melléklet &amp;P. oldal az előterjesztéshez</oddHeader>
  </headerFooter>
  <colBreaks count="3" manualBreakCount="3">
    <brk id="15" max="71" man="1"/>
    <brk id="27" max="71" man="1"/>
    <brk id="39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2023</vt:lpstr>
      <vt:lpstr>'2023'!Nyomtatási_cím</vt:lpstr>
      <vt:lpstr>'2023'!Nyomtatási_terület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2023-02-08T09:18:19Z</dcterms:modified>
</cp:coreProperties>
</file>