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ocsa\AppData\Roaming\ELO Digital Office\BP07 PRD\772\checkout\"/>
    </mc:Choice>
  </mc:AlternateContent>
  <bookViews>
    <workbookView xWindow="-105" yWindow="-105" windowWidth="23250" windowHeight="12570"/>
  </bookViews>
  <sheets>
    <sheet name="IVIR-beruházás kiadásai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4" l="1"/>
  <c r="C31" i="4"/>
  <c r="D31" i="4" s="1"/>
  <c r="C30" i="4"/>
  <c r="D30" i="4" s="1"/>
  <c r="C29" i="4"/>
  <c r="D29" i="4" s="1"/>
  <c r="C28" i="4"/>
  <c r="D28" i="4" s="1"/>
  <c r="C27" i="4"/>
  <c r="D27" i="4" s="1"/>
  <c r="C26" i="4"/>
  <c r="D26" i="4" s="1"/>
  <c r="C25" i="4"/>
  <c r="C22" i="4"/>
  <c r="D20" i="4"/>
  <c r="D19" i="4"/>
  <c r="D18" i="4"/>
  <c r="D17" i="4"/>
  <c r="D16" i="4"/>
  <c r="D15" i="4"/>
  <c r="D14" i="4"/>
  <c r="D13" i="4"/>
  <c r="D12" i="4"/>
  <c r="D11" i="4"/>
  <c r="D9" i="4"/>
  <c r="D8" i="4"/>
  <c r="D7" i="4"/>
  <c r="D6" i="4"/>
  <c r="D4" i="4"/>
  <c r="D3" i="4"/>
  <c r="D22" i="4" l="1"/>
  <c r="C32" i="4"/>
  <c r="C34" i="4" s="1"/>
  <c r="D25" i="4"/>
  <c r="D32" i="4" s="1"/>
  <c r="D34" i="4" l="1"/>
  <c r="F22" i="4" l="1"/>
  <c r="F32" i="4"/>
  <c r="G32" i="4"/>
  <c r="G34" i="4" s="1"/>
  <c r="F34" i="4" l="1"/>
</calcChain>
</file>

<file path=xl/sharedStrings.xml><?xml version="1.0" encoding="utf-8"?>
<sst xmlns="http://schemas.openxmlformats.org/spreadsheetml/2006/main" count="107" uniqueCount="48">
  <si>
    <t>Mérföldkő/Feladat leírása</t>
  </si>
  <si>
    <t>Projekttervezés és rendszertervezés megvalósítása</t>
  </si>
  <si>
    <t xml:space="preserve">Megvalósítás és tesztelés I. fázis </t>
  </si>
  <si>
    <t>Licencek biztosítása a megvalósítás és tesztelés szakaszokhoz I. fázis</t>
  </si>
  <si>
    <t>Éles üzem előkészítése és átállás I. fázis</t>
  </si>
  <si>
    <t>Megvalósítás és tesztelés - II. fázis</t>
  </si>
  <si>
    <t>Licencek biztosítása a megvalósítás és tesztelés szakaszokhoz II. fázis</t>
  </si>
  <si>
    <t>-</t>
  </si>
  <si>
    <t xml:space="preserve">Éles üzem előkészítése és átállás II. fázis Licencek biztosításával </t>
  </si>
  <si>
    <t>Windows Svr Std 2019 64Bit Hungarian 1pk DSP OEI DVD 16 Core (software)</t>
  </si>
  <si>
    <t>OEM Windows Server CAL 2019 Hungarian 1pk DSP OEI 5 Clt User CAL (licence)</t>
  </si>
  <si>
    <t>SQL Server 2019 Standard Edition (software)</t>
  </si>
  <si>
    <t>SQL Server 2019 1- USER CAL (licence)</t>
  </si>
  <si>
    <t>SUSE Linux Enterprise Server for SAP Applications  x86-64,
1-2 Sockets with Unlimited Virtual Machines (software)</t>
  </si>
  <si>
    <t>VMware vSphere 7 Essentials Kit for 3 hosts (software)</t>
  </si>
  <si>
    <t>Új szerver PowerEdge R540 Server (hardware)</t>
  </si>
  <si>
    <t xml:space="preserve"> Összesen:</t>
  </si>
  <si>
    <t>Mindösszesen:</t>
  </si>
  <si>
    <t>Hardver, szoftver és licence</t>
  </si>
  <si>
    <t>Összesen:</t>
  </si>
  <si>
    <t>Bruttó dologi kiadások</t>
  </si>
  <si>
    <t>Bruttó felhalmozási kiadások</t>
  </si>
  <si>
    <t>Éles üzemi támogatás - I. fázis</t>
  </si>
  <si>
    <t>2021.10.01 - 2021.12.31</t>
  </si>
  <si>
    <t>2022.01.01 - 2022.03.31</t>
  </si>
  <si>
    <t>a feladatellátási szerződés aláírásakor</t>
  </si>
  <si>
    <t>kifizetés eredeti határideje</t>
  </si>
  <si>
    <t>Éles indulás és éles üzemi támogatás - II. fázis</t>
  </si>
  <si>
    <t>Az Önkormányzat EVIN Nonprofit Zrt. Részére eredetileg történő kifizetéseire vonatkozó adatok</t>
  </si>
  <si>
    <t>Szoftverfejlesztés - Késedelmi kamat részletfizetés modul</t>
  </si>
  <si>
    <t>Szoftverfejlesztés - Késedelmi kamat riport modul</t>
  </si>
  <si>
    <t>Vállalkozói teljesítés módosított határideje (teljesítés tényleges dátuma)</t>
  </si>
  <si>
    <t>Szakértői támogatás díja (SAP kulcsfelhasználói support előre)</t>
  </si>
  <si>
    <t>Kiemelt támogatás (SAP support előre)</t>
  </si>
  <si>
    <t>Szoftverfejlesztés - kiegészítő alkalmazások (NAV-online histórikus számlák migrációja modul)</t>
  </si>
  <si>
    <t>Szoftverfejlesztés - pótlólagos CR-ek</t>
  </si>
  <si>
    <t>A szerződésszerű teljesítés nettó ellenértéke</t>
  </si>
  <si>
    <t>A szerződésszerű teljesítés bruttó ellenértéke</t>
  </si>
  <si>
    <t>nettó</t>
  </si>
  <si>
    <t>bruttó</t>
  </si>
  <si>
    <r>
      <t xml:space="preserve">Licencek biztosítása </t>
    </r>
    <r>
      <rPr>
        <sz val="10"/>
        <color rgb="FF000000"/>
        <rFont val="Book Antiqua"/>
        <family val="1"/>
        <charset val="238"/>
      </rPr>
      <t xml:space="preserve">a 2021.09.01-i éles indulástól - I. fázis </t>
    </r>
  </si>
  <si>
    <t>Szoftverfejlesztés - OTP/K&amp;H CSOB fájl alapú feldolgozás</t>
  </si>
  <si>
    <t>Szoftverfejlesztés - Postai file automatikus feldolgozása</t>
  </si>
  <si>
    <t>Vállalkozói teljesítés határideje</t>
  </si>
  <si>
    <t>Az Önkormányzat EVIN Nonprofit Zrt. részére történő kifizetéseinek határideje</t>
  </si>
  <si>
    <t>2022. évi feladatellátási szerződés 1.sz. melléklete módosításának aláírását követően 15 napon belül</t>
  </si>
  <si>
    <t>Integrált Vállalatirányítási Rendszer (IVIR) fejlesztésére vonatkozó kiadások</t>
  </si>
  <si>
    <t>Integrált Vállalatirányítási Rendszer (IVIR) fejlesztéséhez kapcsolódó hardver- és további licencekre vonatkozó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</si>
</sst>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Book Antiqua"/>
      <family val="1"/>
      <charset val="238"/>
    </font>
    <font>
      <sz val="10"/>
      <color theme="1"/>
      <name val="Book Antiqua"/>
      <family val="1"/>
      <charset val="238"/>
    </font>
    <font>
      <sz val="10"/>
      <color rgb="FF000000"/>
      <name val="Book Antiqua"/>
      <family val="1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0"/>
      <color rgb="FF000000"/>
      <name val="Book Antiqua"/>
      <family val="1"/>
      <charset val="238"/>
    </font>
    <font>
      <sz val="10"/>
      <color theme="1"/>
      <name val="Times New Roman"/>
      <family val="1"/>
      <charset val="238"/>
    </font>
    <font>
      <b/>
      <sz val="14"/>
      <color rgb="FF000000"/>
      <name val="Book Antiqua"/>
      <family val="1"/>
      <charset val="238"/>
    </font>
    <font>
      <b/>
      <sz val="14"/>
      <color theme="1"/>
      <name val="Book Antiqua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/>
    <xf numFmtId="0" fontId="3" fillId="0" borderId="1" xfId="0" applyFont="1" applyFill="1" applyBorder="1" applyAlignment="1">
      <alignment horizontal="justify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14" fontId="3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164" fontId="11" fillId="3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 wrapText="1"/>
    </xf>
    <xf numFmtId="164" fontId="0" fillId="0" borderId="0" xfId="0" applyNumberFormat="1"/>
    <xf numFmtId="0" fontId="0" fillId="4" borderId="1" xfId="0" applyFill="1" applyBorder="1"/>
    <xf numFmtId="0" fontId="0" fillId="5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zoomScale="84" zoomScaleNormal="84" workbookViewId="0">
      <selection activeCell="E11" sqref="E11:E20"/>
    </sheetView>
  </sheetViews>
  <sheetFormatPr defaultColWidth="68.42578125" defaultRowHeight="15" x14ac:dyDescent="0.25"/>
  <cols>
    <col min="1" max="1" width="57.42578125" style="1" customWidth="1"/>
    <col min="2" max="2" width="24.7109375" style="1" customWidth="1"/>
    <col min="3" max="3" width="20.140625" style="1" customWidth="1"/>
    <col min="4" max="4" width="21.42578125" style="1" customWidth="1"/>
    <col min="5" max="5" width="45.28515625" style="1" customWidth="1"/>
    <col min="6" max="6" width="18" style="1" customWidth="1"/>
    <col min="7" max="7" width="21.5703125" style="1" customWidth="1"/>
    <col min="8" max="8" width="0.140625" style="1" hidden="1" customWidth="1"/>
    <col min="9" max="9" width="22.85546875" style="1" customWidth="1"/>
    <col min="10" max="10" width="24.5703125" style="1" customWidth="1"/>
    <col min="11" max="11" width="19.85546875" style="1" customWidth="1"/>
    <col min="12" max="16384" width="68.42578125" style="1"/>
  </cols>
  <sheetData>
    <row r="1" spans="1:8" ht="40.15" customHeight="1" x14ac:dyDescent="0.25">
      <c r="A1" s="31" t="s">
        <v>46</v>
      </c>
      <c r="B1" s="31"/>
      <c r="C1" s="31"/>
      <c r="D1" s="31"/>
      <c r="E1" s="31"/>
      <c r="F1" s="31"/>
      <c r="G1" s="31"/>
      <c r="H1" s="31"/>
    </row>
    <row r="2" spans="1:8" ht="73.5" customHeight="1" x14ac:dyDescent="0.25">
      <c r="A2" s="16" t="s">
        <v>0</v>
      </c>
      <c r="B2" s="16" t="s">
        <v>43</v>
      </c>
      <c r="C2" s="16" t="s">
        <v>36</v>
      </c>
      <c r="D2" s="16" t="s">
        <v>37</v>
      </c>
      <c r="E2" s="16" t="s">
        <v>44</v>
      </c>
      <c r="F2" s="16" t="s">
        <v>20</v>
      </c>
      <c r="G2" s="16" t="s">
        <v>21</v>
      </c>
      <c r="H2" s="16" t="s">
        <v>26</v>
      </c>
    </row>
    <row r="3" spans="1:8" x14ac:dyDescent="0.25">
      <c r="A3" s="2" t="s">
        <v>1</v>
      </c>
      <c r="B3" s="3">
        <v>44377</v>
      </c>
      <c r="C3" s="5">
        <v>14100000</v>
      </c>
      <c r="D3" s="5">
        <f>ROUND(C3*1.27,0)</f>
        <v>17907000</v>
      </c>
      <c r="E3" s="3">
        <v>44427</v>
      </c>
      <c r="F3" s="4" t="s">
        <v>7</v>
      </c>
      <c r="G3" s="5">
        <v>17907000</v>
      </c>
      <c r="H3" s="3">
        <v>44402</v>
      </c>
    </row>
    <row r="4" spans="1:8" x14ac:dyDescent="0.25">
      <c r="A4" s="2" t="s">
        <v>2</v>
      </c>
      <c r="B4" s="3">
        <v>44440</v>
      </c>
      <c r="C4" s="5">
        <v>10300000</v>
      </c>
      <c r="D4" s="5">
        <f t="shared" ref="D4" si="0">ROUND(C4*1.27,0)</f>
        <v>13081000</v>
      </c>
      <c r="E4" s="3">
        <v>44481</v>
      </c>
      <c r="F4" s="4" t="s">
        <v>7</v>
      </c>
      <c r="G4" s="5">
        <v>13081000</v>
      </c>
      <c r="H4" s="6">
        <v>44448</v>
      </c>
    </row>
    <row r="5" spans="1:8" ht="27" x14ac:dyDescent="0.25">
      <c r="A5" s="2" t="s">
        <v>3</v>
      </c>
      <c r="B5" s="4" t="s">
        <v>7</v>
      </c>
      <c r="C5" s="7" t="s">
        <v>7</v>
      </c>
      <c r="D5" s="4" t="s">
        <v>7</v>
      </c>
      <c r="E5" s="4" t="s">
        <v>7</v>
      </c>
      <c r="F5" s="4" t="s">
        <v>7</v>
      </c>
      <c r="G5" s="4" t="s">
        <v>7</v>
      </c>
      <c r="H5" s="4" t="s">
        <v>7</v>
      </c>
    </row>
    <row r="6" spans="1:8" ht="27" x14ac:dyDescent="0.25">
      <c r="A6" s="2" t="s">
        <v>4</v>
      </c>
      <c r="B6" s="3">
        <v>44571</v>
      </c>
      <c r="C6" s="5">
        <v>9000000</v>
      </c>
      <c r="D6" s="5">
        <f t="shared" ref="D6:D9" si="1">ROUND(C6*1.27,0)</f>
        <v>11430000</v>
      </c>
      <c r="E6" s="24" t="s">
        <v>45</v>
      </c>
      <c r="F6" s="4" t="s">
        <v>7</v>
      </c>
      <c r="G6" s="5">
        <v>11430000</v>
      </c>
      <c r="H6" s="6">
        <v>44464</v>
      </c>
    </row>
    <row r="7" spans="1:8" x14ac:dyDescent="0.25">
      <c r="A7" s="2" t="s">
        <v>40</v>
      </c>
      <c r="B7" s="3">
        <v>44428</v>
      </c>
      <c r="C7" s="5">
        <v>8500000</v>
      </c>
      <c r="D7" s="5">
        <f t="shared" si="1"/>
        <v>10795000</v>
      </c>
      <c r="E7" s="3">
        <v>44496</v>
      </c>
      <c r="F7" s="4" t="s">
        <v>7</v>
      </c>
      <c r="G7" s="5">
        <v>10795000</v>
      </c>
      <c r="H7" s="6">
        <v>44453</v>
      </c>
    </row>
    <row r="8" spans="1:8" ht="27" x14ac:dyDescent="0.25">
      <c r="A8" s="2" t="s">
        <v>22</v>
      </c>
      <c r="B8" s="3">
        <v>44602</v>
      </c>
      <c r="C8" s="5">
        <v>3100000</v>
      </c>
      <c r="D8" s="5">
        <f t="shared" si="1"/>
        <v>3937000</v>
      </c>
      <c r="E8" s="24" t="s">
        <v>45</v>
      </c>
      <c r="F8" s="4" t="s">
        <v>7</v>
      </c>
      <c r="G8" s="5">
        <v>3937000</v>
      </c>
      <c r="H8" s="3">
        <v>44495</v>
      </c>
    </row>
    <row r="9" spans="1:8" ht="27" x14ac:dyDescent="0.25">
      <c r="A9" s="2" t="s">
        <v>5</v>
      </c>
      <c r="B9" s="3">
        <v>44550</v>
      </c>
      <c r="C9" s="5">
        <v>3800000</v>
      </c>
      <c r="D9" s="5">
        <f t="shared" si="1"/>
        <v>4826000</v>
      </c>
      <c r="E9" s="24" t="s">
        <v>45</v>
      </c>
      <c r="F9" s="4" t="s">
        <v>7</v>
      </c>
      <c r="G9" s="5">
        <v>4826000</v>
      </c>
      <c r="H9" s="6">
        <v>44525</v>
      </c>
    </row>
    <row r="10" spans="1:8" ht="27" x14ac:dyDescent="0.25">
      <c r="A10" s="2" t="s">
        <v>6</v>
      </c>
      <c r="B10" s="4" t="s">
        <v>7</v>
      </c>
      <c r="C10" s="7" t="s">
        <v>7</v>
      </c>
      <c r="D10" s="4" t="s">
        <v>7</v>
      </c>
      <c r="E10" s="4" t="s">
        <v>7</v>
      </c>
      <c r="F10" s="4" t="s">
        <v>7</v>
      </c>
      <c r="G10" s="4" t="s">
        <v>7</v>
      </c>
      <c r="H10" s="4" t="s">
        <v>7</v>
      </c>
    </row>
    <row r="11" spans="1:8" ht="27" x14ac:dyDescent="0.25">
      <c r="A11" s="2" t="s">
        <v>8</v>
      </c>
      <c r="B11" s="3">
        <v>44550</v>
      </c>
      <c r="C11" s="5">
        <v>6100000</v>
      </c>
      <c r="D11" s="5">
        <f t="shared" ref="D11:D20" si="2">ROUND(C11*1.27,0)</f>
        <v>7747000</v>
      </c>
      <c r="E11" s="24" t="s">
        <v>45</v>
      </c>
      <c r="F11" s="4" t="s">
        <v>7</v>
      </c>
      <c r="G11" s="5">
        <v>7747000</v>
      </c>
      <c r="H11" s="3">
        <v>44540</v>
      </c>
    </row>
    <row r="12" spans="1:8" ht="27" x14ac:dyDescent="0.25">
      <c r="A12" s="2" t="s">
        <v>27</v>
      </c>
      <c r="B12" s="3">
        <v>44581</v>
      </c>
      <c r="C12" s="5">
        <v>1600000</v>
      </c>
      <c r="D12" s="5">
        <f t="shared" si="2"/>
        <v>2032000</v>
      </c>
      <c r="E12" s="24" t="s">
        <v>45</v>
      </c>
      <c r="F12" s="4" t="s">
        <v>7</v>
      </c>
      <c r="G12" s="5">
        <v>2032000</v>
      </c>
      <c r="H12" s="3">
        <v>44570</v>
      </c>
    </row>
    <row r="13" spans="1:8" ht="27" x14ac:dyDescent="0.25">
      <c r="A13" s="8" t="s">
        <v>32</v>
      </c>
      <c r="B13" s="9" t="s">
        <v>23</v>
      </c>
      <c r="C13" s="10">
        <v>450000</v>
      </c>
      <c r="D13" s="5">
        <f t="shared" si="2"/>
        <v>571500</v>
      </c>
      <c r="E13" s="24" t="s">
        <v>45</v>
      </c>
      <c r="F13" s="10">
        <v>571500</v>
      </c>
      <c r="G13" s="4" t="s">
        <v>7</v>
      </c>
      <c r="H13" s="9">
        <v>44525</v>
      </c>
    </row>
    <row r="14" spans="1:8" ht="27" x14ac:dyDescent="0.25">
      <c r="A14" s="2" t="s">
        <v>33</v>
      </c>
      <c r="B14" s="3" t="s">
        <v>24</v>
      </c>
      <c r="C14" s="5">
        <v>450000</v>
      </c>
      <c r="D14" s="5">
        <f t="shared" si="2"/>
        <v>571500</v>
      </c>
      <c r="E14" s="24" t="s">
        <v>45</v>
      </c>
      <c r="F14" s="5">
        <v>571500</v>
      </c>
      <c r="G14" s="4" t="s">
        <v>7</v>
      </c>
      <c r="H14" s="3">
        <v>44525</v>
      </c>
    </row>
    <row r="15" spans="1:8" ht="27" x14ac:dyDescent="0.25">
      <c r="A15" s="2" t="s">
        <v>41</v>
      </c>
      <c r="B15" s="3">
        <v>44511</v>
      </c>
      <c r="C15" s="5">
        <v>450000</v>
      </c>
      <c r="D15" s="5">
        <f t="shared" si="2"/>
        <v>571500</v>
      </c>
      <c r="E15" s="24" t="s">
        <v>45</v>
      </c>
      <c r="F15" s="4" t="s">
        <v>7</v>
      </c>
      <c r="G15" s="5">
        <v>571500</v>
      </c>
      <c r="H15" s="4" t="s">
        <v>7</v>
      </c>
    </row>
    <row r="16" spans="1:8" ht="27" x14ac:dyDescent="0.25">
      <c r="A16" s="2" t="s">
        <v>29</v>
      </c>
      <c r="B16" s="3">
        <v>44593</v>
      </c>
      <c r="C16" s="5">
        <v>1200000</v>
      </c>
      <c r="D16" s="5">
        <f t="shared" si="2"/>
        <v>1524000</v>
      </c>
      <c r="E16" s="24" t="s">
        <v>45</v>
      </c>
      <c r="F16" s="4" t="s">
        <v>7</v>
      </c>
      <c r="G16" s="5">
        <v>1524000</v>
      </c>
      <c r="H16" s="4" t="s">
        <v>7</v>
      </c>
    </row>
    <row r="17" spans="1:10" ht="27" x14ac:dyDescent="0.25">
      <c r="A17" s="2" t="s">
        <v>42</v>
      </c>
      <c r="B17" s="3">
        <v>44620</v>
      </c>
      <c r="C17" s="5">
        <v>750000</v>
      </c>
      <c r="D17" s="5">
        <f t="shared" si="2"/>
        <v>952500</v>
      </c>
      <c r="E17" s="24" t="s">
        <v>45</v>
      </c>
      <c r="F17" s="4"/>
      <c r="G17" s="5">
        <v>952500</v>
      </c>
      <c r="H17" s="4"/>
    </row>
    <row r="18" spans="1:10" ht="27" x14ac:dyDescent="0.25">
      <c r="A18" s="2" t="s">
        <v>30</v>
      </c>
      <c r="B18" s="3">
        <v>44630</v>
      </c>
      <c r="C18" s="5">
        <v>2250000</v>
      </c>
      <c r="D18" s="5">
        <f t="shared" si="2"/>
        <v>2857500</v>
      </c>
      <c r="E18" s="24" t="s">
        <v>45</v>
      </c>
      <c r="F18" s="4" t="s">
        <v>7</v>
      </c>
      <c r="G18" s="5">
        <v>2857500</v>
      </c>
      <c r="H18" s="4" t="s">
        <v>7</v>
      </c>
    </row>
    <row r="19" spans="1:10" ht="27" x14ac:dyDescent="0.25">
      <c r="A19" s="2" t="s">
        <v>34</v>
      </c>
      <c r="B19" s="3">
        <v>44630</v>
      </c>
      <c r="C19" s="5">
        <v>2250000</v>
      </c>
      <c r="D19" s="5">
        <f t="shared" si="2"/>
        <v>2857500</v>
      </c>
      <c r="E19" s="24" t="s">
        <v>45</v>
      </c>
      <c r="F19" s="4" t="s">
        <v>7</v>
      </c>
      <c r="G19" s="5">
        <v>2857500</v>
      </c>
      <c r="H19" s="4" t="s">
        <v>7</v>
      </c>
    </row>
    <row r="20" spans="1:10" ht="27" x14ac:dyDescent="0.25">
      <c r="A20" s="2" t="s">
        <v>35</v>
      </c>
      <c r="B20" s="3">
        <v>44720</v>
      </c>
      <c r="C20" s="5">
        <v>1875000</v>
      </c>
      <c r="D20" s="5">
        <f t="shared" si="2"/>
        <v>2381250</v>
      </c>
      <c r="E20" s="24" t="s">
        <v>45</v>
      </c>
      <c r="F20" s="4" t="s">
        <v>7</v>
      </c>
      <c r="G20" s="5">
        <v>2381250</v>
      </c>
      <c r="H20" s="4" t="s">
        <v>7</v>
      </c>
    </row>
    <row r="21" spans="1:10" x14ac:dyDescent="0.25">
      <c r="A21" s="2"/>
      <c r="B21" s="3"/>
      <c r="C21" s="5"/>
      <c r="D21" s="5"/>
      <c r="E21" s="24"/>
      <c r="F21" s="4"/>
      <c r="G21" s="5"/>
      <c r="H21" s="4"/>
    </row>
    <row r="22" spans="1:10" ht="18.75" x14ac:dyDescent="0.25">
      <c r="A22" s="17" t="s">
        <v>16</v>
      </c>
      <c r="B22" s="17"/>
      <c r="C22" s="18">
        <f>SUM(C3:C20)</f>
        <v>66175000</v>
      </c>
      <c r="D22" s="18">
        <f>SUM(D3:D20)</f>
        <v>84042250</v>
      </c>
      <c r="E22" s="26"/>
      <c r="F22" s="18">
        <f>SUM(F3:F14)</f>
        <v>1143000</v>
      </c>
      <c r="G22" s="18">
        <f>SUM(G3:G20)</f>
        <v>82899250</v>
      </c>
      <c r="H22" s="18"/>
      <c r="J22" s="25"/>
    </row>
    <row r="23" spans="1:10" ht="43.9" customHeight="1" x14ac:dyDescent="0.25">
      <c r="A23" s="29" t="s">
        <v>47</v>
      </c>
      <c r="B23" s="30"/>
      <c r="C23" s="30"/>
      <c r="D23" s="30"/>
      <c r="E23" s="30"/>
      <c r="F23" s="30"/>
      <c r="G23" s="30"/>
      <c r="H23" s="30"/>
    </row>
    <row r="24" spans="1:10" ht="60" x14ac:dyDescent="0.25">
      <c r="A24" s="16" t="s">
        <v>18</v>
      </c>
      <c r="B24" s="11" t="s">
        <v>31</v>
      </c>
      <c r="C24" s="16" t="s">
        <v>38</v>
      </c>
      <c r="D24" s="16" t="s">
        <v>39</v>
      </c>
      <c r="E24" s="16" t="s">
        <v>44</v>
      </c>
      <c r="F24" s="28" t="s">
        <v>28</v>
      </c>
      <c r="G24" s="28"/>
      <c r="H24" s="28"/>
    </row>
    <row r="25" spans="1:10" ht="29.45" customHeight="1" x14ac:dyDescent="0.25">
      <c r="A25" s="12" t="s">
        <v>9</v>
      </c>
      <c r="B25" s="3">
        <v>44358</v>
      </c>
      <c r="C25" s="5">
        <f>303403/1.27</f>
        <v>238900</v>
      </c>
      <c r="D25" s="14">
        <f>C25*1.27</f>
        <v>303403</v>
      </c>
      <c r="E25" s="3">
        <v>44427</v>
      </c>
      <c r="F25" s="4" t="s">
        <v>7</v>
      </c>
      <c r="G25" s="5">
        <v>303403</v>
      </c>
      <c r="H25" s="3" t="s">
        <v>25</v>
      </c>
    </row>
    <row r="26" spans="1:10" ht="27" customHeight="1" x14ac:dyDescent="0.25">
      <c r="A26" s="12" t="s">
        <v>10</v>
      </c>
      <c r="B26" s="3">
        <v>44358</v>
      </c>
      <c r="C26" s="5">
        <f>220599/1.27</f>
        <v>173700</v>
      </c>
      <c r="D26" s="14">
        <f t="shared" ref="D26:D31" si="3">C26*1.27</f>
        <v>220599</v>
      </c>
      <c r="E26" s="3">
        <v>44427</v>
      </c>
      <c r="F26" s="4" t="s">
        <v>7</v>
      </c>
      <c r="G26" s="5">
        <v>220599</v>
      </c>
      <c r="H26" s="3" t="s">
        <v>25</v>
      </c>
    </row>
    <row r="27" spans="1:10" ht="24.6" customHeight="1" x14ac:dyDescent="0.25">
      <c r="A27" s="12" t="s">
        <v>11</v>
      </c>
      <c r="B27" s="3">
        <v>44358</v>
      </c>
      <c r="C27" s="5">
        <f>412750/1.27</f>
        <v>325000</v>
      </c>
      <c r="D27" s="14">
        <f t="shared" si="3"/>
        <v>412750</v>
      </c>
      <c r="E27" s="3">
        <v>44427</v>
      </c>
      <c r="F27" s="4" t="s">
        <v>7</v>
      </c>
      <c r="G27" s="5">
        <v>412750</v>
      </c>
      <c r="H27" s="3" t="s">
        <v>25</v>
      </c>
    </row>
    <row r="28" spans="1:10" ht="20.45" customHeight="1" x14ac:dyDescent="0.25">
      <c r="A28" s="12" t="s">
        <v>12</v>
      </c>
      <c r="B28" s="3">
        <v>44358</v>
      </c>
      <c r="C28" s="5">
        <f>3886200/1.27</f>
        <v>3060000</v>
      </c>
      <c r="D28" s="14">
        <f t="shared" si="3"/>
        <v>3886200</v>
      </c>
      <c r="E28" s="3">
        <v>44427</v>
      </c>
      <c r="F28" s="4" t="s">
        <v>7</v>
      </c>
      <c r="G28" s="5">
        <v>3886200</v>
      </c>
      <c r="H28" s="3" t="s">
        <v>25</v>
      </c>
    </row>
    <row r="29" spans="1:10" ht="34.15" customHeight="1" x14ac:dyDescent="0.25">
      <c r="A29" s="12" t="s">
        <v>13</v>
      </c>
      <c r="B29" s="3">
        <v>44358</v>
      </c>
      <c r="C29" s="5">
        <f>1531620/1.27</f>
        <v>1206000</v>
      </c>
      <c r="D29" s="14">
        <f t="shared" si="3"/>
        <v>1531620</v>
      </c>
      <c r="E29" s="3">
        <v>44427</v>
      </c>
      <c r="F29" s="4" t="s">
        <v>7</v>
      </c>
      <c r="G29" s="5">
        <v>1531620</v>
      </c>
      <c r="H29" s="3" t="s">
        <v>25</v>
      </c>
    </row>
    <row r="30" spans="1:10" ht="19.149999999999999" customHeight="1" x14ac:dyDescent="0.25">
      <c r="A30" s="12" t="s">
        <v>14</v>
      </c>
      <c r="B30" s="3">
        <v>44408</v>
      </c>
      <c r="C30" s="5">
        <f>249809/1.27</f>
        <v>196700</v>
      </c>
      <c r="D30" s="14">
        <f t="shared" si="3"/>
        <v>249809</v>
      </c>
      <c r="E30" s="3">
        <v>44427</v>
      </c>
      <c r="F30" s="4" t="s">
        <v>7</v>
      </c>
      <c r="G30" s="5">
        <v>249809</v>
      </c>
      <c r="H30" s="3" t="s">
        <v>25</v>
      </c>
    </row>
    <row r="31" spans="1:10" ht="26.45" customHeight="1" x14ac:dyDescent="0.25">
      <c r="A31" s="13" t="s">
        <v>15</v>
      </c>
      <c r="B31" s="3">
        <v>44408</v>
      </c>
      <c r="C31" s="5">
        <f>8625840/1.27</f>
        <v>6792000</v>
      </c>
      <c r="D31" s="14">
        <f t="shared" si="3"/>
        <v>8625840</v>
      </c>
      <c r="E31" s="3">
        <v>44427</v>
      </c>
      <c r="F31" s="4" t="s">
        <v>7</v>
      </c>
      <c r="G31" s="5">
        <v>8625840</v>
      </c>
      <c r="H31" s="3" t="s">
        <v>25</v>
      </c>
    </row>
    <row r="32" spans="1:10" ht="18.75" x14ac:dyDescent="0.25">
      <c r="A32" s="17" t="s">
        <v>19</v>
      </c>
      <c r="B32" s="17"/>
      <c r="C32" s="19">
        <f>SUM(C25:C31)</f>
        <v>11992300</v>
      </c>
      <c r="D32" s="19">
        <f>SUM(D25:D31)</f>
        <v>15230221</v>
      </c>
      <c r="E32" s="26"/>
      <c r="F32" s="19">
        <f>SUM(F25:F31)</f>
        <v>0</v>
      </c>
      <c r="G32" s="19">
        <f>SUM(G25:G31)</f>
        <v>15230221</v>
      </c>
      <c r="H32" s="20"/>
    </row>
    <row r="33" spans="1:8" x14ac:dyDescent="0.25">
      <c r="A33" s="15"/>
      <c r="B33" s="15"/>
      <c r="C33" s="15"/>
      <c r="D33" s="15"/>
      <c r="E33" s="15"/>
      <c r="F33" s="15"/>
      <c r="G33" s="15"/>
      <c r="H33" s="15"/>
    </row>
    <row r="34" spans="1:8" ht="27.6" customHeight="1" x14ac:dyDescent="0.25">
      <c r="A34" s="21" t="s">
        <v>17</v>
      </c>
      <c r="B34" s="22"/>
      <c r="C34" s="23">
        <f>SUM(C22,C32)</f>
        <v>78167300</v>
      </c>
      <c r="D34" s="23">
        <f>SUM(D22,D32)</f>
        <v>99272471</v>
      </c>
      <c r="E34" s="27"/>
      <c r="F34" s="23">
        <f>SUM(F22,F32)</f>
        <v>1143000</v>
      </c>
      <c r="G34" s="23">
        <f>SUM(G22,G32)</f>
        <v>98129471</v>
      </c>
      <c r="H34" s="22"/>
    </row>
  </sheetData>
  <mergeCells count="3">
    <mergeCell ref="F24:H24"/>
    <mergeCell ref="A23:H23"/>
    <mergeCell ref="A1:H1"/>
  </mergeCells>
  <phoneticPr fontId="13" type="noConversion"/>
  <pageMargins left="0.70866141732283472" right="0.70866141732283472" top="0.74803149606299213" bottom="0.74803149606299213" header="0.31496062992125984" footer="0.31496062992125984"/>
  <pageSetup paperSize="8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IVIR-beruházás kiadásai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Plaskó Andrea</dc:creator>
  <cp:lastModifiedBy>Göröcs Anita</cp:lastModifiedBy>
  <cp:lastPrinted>2022-08-23T08:36:05Z</cp:lastPrinted>
  <dcterms:created xsi:type="dcterms:W3CDTF">2021-01-11T15:38:33Z</dcterms:created>
  <dcterms:modified xsi:type="dcterms:W3CDTF">2022-09-06T09:36:28Z</dcterms:modified>
</cp:coreProperties>
</file>